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18.12.2020\COVID-19_PIEMAKSAS\Virsstundas_2021_MARTS\UZ_FM\"/>
    </mc:Choice>
  </mc:AlternateContent>
  <xr:revisionPtr revIDLastSave="0" documentId="13_ncr:1_{1E5618B0-AFCF-4A0C-BE86-64AF4D321315}" xr6:coauthVersionLast="47" xr6:coauthVersionMax="47" xr10:uidLastSave="{00000000-0000-0000-0000-000000000000}"/>
  <bookViews>
    <workbookView xWindow="-120" yWindow="-120" windowWidth="29040" windowHeight="15840" tabRatio="825" xr2:uid="{00000000-000D-0000-FFFF-FFFF00000000}"/>
  </bookViews>
  <sheets>
    <sheet name="KOPSAVILKUMS" sheetId="52" r:id="rId1"/>
    <sheet name="RAKUS_janv" sheetId="13" r:id="rId2"/>
    <sheet name="PSKUS_janv" sheetId="6" r:id="rId3"/>
    <sheet name="PSKUS_feb" sheetId="23" r:id="rId4"/>
    <sheet name="PSKUS_marts" sheetId="36" r:id="rId5"/>
    <sheet name="Liepāja_janv" sheetId="42" r:id="rId6"/>
    <sheet name="Liepāja_feb" sheetId="43" r:id="rId7"/>
    <sheet name="Liepāja_marts" sheetId="44" r:id="rId8"/>
    <sheet name="Daugavpils_reģ_janv" sheetId="14" r:id="rId9"/>
    <sheet name="Daugavpils_reģ_feb" sheetId="24" r:id="rId10"/>
    <sheet name="Daugavpils_reģ_marts" sheetId="45" r:id="rId11"/>
    <sheet name="Z-Kurzeme_janv" sheetId="4" r:id="rId12"/>
    <sheet name="Z_Kurzeme_feb" sheetId="21" r:id="rId13"/>
    <sheet name="Z-Kurzeme_marts" sheetId="30" r:id="rId14"/>
    <sheet name="Jelgava_janv" sheetId="39" r:id="rId15"/>
    <sheet name="Jelgava_feb" sheetId="40" r:id="rId16"/>
    <sheet name="Jelgava_marts" sheetId="41" r:id="rId17"/>
    <sheet name="Vidzeme_janv" sheetId="12" r:id="rId18"/>
    <sheet name="Vidzeme_feb" sheetId="19" r:id="rId19"/>
    <sheet name="Vidzeme_marts" sheetId="37" r:id="rId20"/>
    <sheet name="Jēkabpils_janv-marts" sheetId="38" r:id="rId21"/>
    <sheet name="Jūrmala_janv-marts" sheetId="34" r:id="rId22"/>
    <sheet name="RPNC_janv" sheetId="8" r:id="rId23"/>
    <sheet name="RPNC_feb" sheetId="18" r:id="rId24"/>
    <sheet name="RPNC_marts" sheetId="35" r:id="rId25"/>
    <sheet name="Cēsis_janv-marts" sheetId="47" r:id="rId26"/>
    <sheet name="Balvi_janv-apr" sheetId="46" r:id="rId27"/>
    <sheet name="Saldus_janv" sheetId="5" r:id="rId28"/>
    <sheet name="Saldus_feb" sheetId="16" r:id="rId29"/>
    <sheet name="Piejūra_janv-marts" sheetId="27" r:id="rId30"/>
    <sheet name="Daugavpils_psih_janv" sheetId="15" r:id="rId31"/>
    <sheet name="Daugavpils_psih_feb" sheetId="22" r:id="rId32"/>
    <sheet name="Daugavpils_psih_marts" sheetId="32" r:id="rId33"/>
    <sheet name="Ģintermuiža_janv" sheetId="10" r:id="rId34"/>
    <sheet name="Ģintermuiža_feb" sheetId="29" r:id="rId35"/>
    <sheet name="Ģintermuiža_marts" sheetId="28" r:id="rId36"/>
    <sheet name="Kuldīga_janv" sheetId="48" r:id="rId37"/>
    <sheet name="Kuldīga_feb" sheetId="49" r:id="rId38"/>
    <sheet name="Kuldīga_marts" sheetId="50" r:id="rId39"/>
    <sheet name="Tukums_janv-marts" sheetId="33" r:id="rId40"/>
    <sheet name="Vaivari_janv" sheetId="7" r:id="rId41"/>
    <sheet name="Vaivari_feb" sheetId="17" r:id="rId42"/>
    <sheet name="Vaivari_marts" sheetId="31" r:id="rId43"/>
    <sheet name="Ainaži_janv" sheetId="11" r:id="rId44"/>
    <sheet name="Ainaži_feb" sheetId="20" r:id="rId45"/>
    <sheet name="Bauska_Janv-Apr" sheetId="51" r:id="rId46"/>
    <sheet name="Rīgas_1.sl_janv" sheetId="25" r:id="rId47"/>
    <sheet name="Rīgas_1.sl_feb" sheetId="26" r:id="rId48"/>
  </sheets>
  <definedNames>
    <definedName name="_xlnm._FilterDatabase" localSheetId="9" hidden="1">Daugavpils_reģ_feb!$A$1:$K$310</definedName>
    <definedName name="_xlnm._FilterDatabase" localSheetId="8" hidden="1">Daugavpils_reģ_janv!$A$1:$M$665</definedName>
    <definedName name="_xlnm._FilterDatabase" localSheetId="12" hidden="1">Z_Kurzeme_feb!$B$7:$I$14</definedName>
    <definedName name="_xlnm._FilterDatabase" localSheetId="11" hidden="1">'Z-Kurzeme_janv'!$B$6:$I$12</definedName>
    <definedName name="_xlnm.Print_Titles" localSheetId="12">Z_Kurzeme_feb!$7:$10</definedName>
    <definedName name="_xlnm.Print_Titles" localSheetId="13">'Z-Kurzeme_marts'!$7:$10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52" l="1"/>
  <c r="G370" i="14"/>
  <c r="E11" i="26"/>
  <c r="H11" i="26"/>
  <c r="I11" i="26"/>
  <c r="B11" i="26"/>
  <c r="E15" i="26"/>
  <c r="H15" i="26"/>
  <c r="I15" i="26"/>
  <c r="B15" i="26"/>
  <c r="E12" i="26"/>
  <c r="H12" i="26"/>
  <c r="I12" i="26"/>
  <c r="B12" i="26"/>
  <c r="G16" i="26"/>
  <c r="G17" i="26"/>
  <c r="G14" i="26"/>
  <c r="G13" i="26"/>
  <c r="E11" i="25"/>
  <c r="H11" i="25"/>
  <c r="I11" i="25"/>
  <c r="B11" i="25"/>
  <c r="E12" i="25"/>
  <c r="H12" i="25"/>
  <c r="I12" i="25"/>
  <c r="B12" i="25"/>
  <c r="I14" i="25"/>
  <c r="I15" i="25"/>
  <c r="I16" i="25"/>
  <c r="I17" i="25"/>
  <c r="I18" i="25"/>
  <c r="I19" i="25"/>
  <c r="I20" i="25"/>
  <c r="I21" i="25"/>
  <c r="I22" i="25"/>
  <c r="I23" i="25"/>
  <c r="I13" i="25"/>
  <c r="H13" i="25"/>
  <c r="G14" i="25"/>
  <c r="G15" i="25"/>
  <c r="G16" i="25"/>
  <c r="G17" i="25"/>
  <c r="G18" i="25"/>
  <c r="G19" i="25"/>
  <c r="G20" i="25"/>
  <c r="G21" i="25"/>
  <c r="G22" i="25"/>
  <c r="G23" i="25"/>
  <c r="G13" i="25"/>
  <c r="F29" i="52"/>
  <c r="E11" i="51"/>
  <c r="H11" i="51"/>
  <c r="I11" i="51"/>
  <c r="B11" i="51"/>
  <c r="E39" i="51"/>
  <c r="H39" i="51"/>
  <c r="I39" i="51"/>
  <c r="B39" i="51"/>
  <c r="E29" i="51"/>
  <c r="H29" i="51"/>
  <c r="I29" i="51"/>
  <c r="B29" i="51"/>
  <c r="E19" i="51"/>
  <c r="H19" i="51"/>
  <c r="I19" i="51"/>
  <c r="B19" i="51"/>
  <c r="E12" i="51"/>
  <c r="H12" i="51"/>
  <c r="I12" i="51"/>
  <c r="B12" i="51"/>
  <c r="I14" i="51"/>
  <c r="I15" i="51"/>
  <c r="I16" i="51"/>
  <c r="I17" i="51"/>
  <c r="I18" i="51"/>
  <c r="I20" i="51"/>
  <c r="I21" i="51"/>
  <c r="I22" i="51"/>
  <c r="I23" i="51"/>
  <c r="I24" i="51"/>
  <c r="I25" i="51"/>
  <c r="I26" i="51"/>
  <c r="I27" i="51"/>
  <c r="I28" i="51"/>
  <c r="I30" i="51"/>
  <c r="I31" i="51"/>
  <c r="I32" i="51"/>
  <c r="I33" i="51"/>
  <c r="I34" i="51"/>
  <c r="I35" i="51"/>
  <c r="I36" i="51"/>
  <c r="I37" i="51"/>
  <c r="I38" i="51"/>
  <c r="I40" i="51"/>
  <c r="I13" i="51"/>
  <c r="H14" i="51"/>
  <c r="H15" i="51"/>
  <c r="H16" i="51"/>
  <c r="H17" i="51"/>
  <c r="H18" i="51"/>
  <c r="H20" i="51"/>
  <c r="H21" i="51"/>
  <c r="H22" i="51"/>
  <c r="H23" i="51"/>
  <c r="H24" i="51"/>
  <c r="H25" i="51"/>
  <c r="H26" i="51"/>
  <c r="H27" i="51"/>
  <c r="H28" i="51"/>
  <c r="H30" i="51"/>
  <c r="H31" i="51"/>
  <c r="H32" i="51"/>
  <c r="H33" i="51"/>
  <c r="H34" i="51"/>
  <c r="H35" i="51"/>
  <c r="H36" i="51"/>
  <c r="H37" i="51"/>
  <c r="H38" i="51"/>
  <c r="H40" i="51"/>
  <c r="C40" i="51"/>
  <c r="G14" i="51" l="1"/>
  <c r="G15" i="51"/>
  <c r="G16" i="51"/>
  <c r="G17" i="51"/>
  <c r="G18" i="51"/>
  <c r="G20" i="51"/>
  <c r="G21" i="51"/>
  <c r="G22" i="51"/>
  <c r="G23" i="51"/>
  <c r="G24" i="51"/>
  <c r="G25" i="51"/>
  <c r="G26" i="51"/>
  <c r="G27" i="51"/>
  <c r="G28" i="51"/>
  <c r="G30" i="51"/>
  <c r="G31" i="51"/>
  <c r="G32" i="51"/>
  <c r="G33" i="51"/>
  <c r="G34" i="51"/>
  <c r="G35" i="51"/>
  <c r="G36" i="51"/>
  <c r="G37" i="51"/>
  <c r="G38" i="51"/>
  <c r="G13" i="51"/>
  <c r="H13" i="51" s="1"/>
  <c r="E11" i="20"/>
  <c r="H11" i="20"/>
  <c r="I11" i="20"/>
  <c r="B11" i="20"/>
  <c r="E29" i="20"/>
  <c r="H29" i="20"/>
  <c r="I29" i="20"/>
  <c r="B29" i="20"/>
  <c r="E18" i="20"/>
  <c r="H18" i="20"/>
  <c r="I18" i="20"/>
  <c r="B18" i="20"/>
  <c r="E15" i="20"/>
  <c r="H15" i="20"/>
  <c r="I15" i="20"/>
  <c r="B15" i="20"/>
  <c r="E12" i="20"/>
  <c r="H12" i="20"/>
  <c r="I12" i="20"/>
  <c r="B12" i="20"/>
  <c r="E11" i="11"/>
  <c r="H11" i="11"/>
  <c r="I11" i="11"/>
  <c r="B11" i="11"/>
  <c r="E44" i="11"/>
  <c r="H44" i="11"/>
  <c r="I44" i="11"/>
  <c r="B44" i="11"/>
  <c r="E19" i="11"/>
  <c r="H19" i="11"/>
  <c r="I19" i="11"/>
  <c r="B19" i="11"/>
  <c r="E12" i="11"/>
  <c r="H12" i="11"/>
  <c r="I12" i="11"/>
  <c r="B12" i="11"/>
  <c r="G13" i="11"/>
  <c r="H13" i="11" s="1"/>
  <c r="E11" i="31"/>
  <c r="H11" i="31"/>
  <c r="I11" i="31"/>
  <c r="B11" i="31"/>
  <c r="E19" i="31"/>
  <c r="H19" i="31"/>
  <c r="I19" i="31"/>
  <c r="B19" i="31"/>
  <c r="E14" i="31"/>
  <c r="H14" i="31"/>
  <c r="I14" i="31"/>
  <c r="B14" i="31"/>
  <c r="E12" i="31"/>
  <c r="H12" i="31"/>
  <c r="I12" i="31"/>
  <c r="B12" i="31"/>
  <c r="G15" i="31"/>
  <c r="G16" i="31"/>
  <c r="G17" i="31"/>
  <c r="G18" i="31"/>
  <c r="G20" i="31"/>
  <c r="G13" i="31"/>
  <c r="E11" i="17"/>
  <c r="H11" i="17"/>
  <c r="I11" i="17"/>
  <c r="B11" i="17"/>
  <c r="E20" i="17"/>
  <c r="H20" i="17"/>
  <c r="I20" i="17"/>
  <c r="B20" i="17"/>
  <c r="E12" i="17"/>
  <c r="H12" i="17"/>
  <c r="I12" i="17"/>
  <c r="B12" i="17"/>
  <c r="G14" i="17"/>
  <c r="G15" i="17"/>
  <c r="G16" i="17"/>
  <c r="G17" i="17"/>
  <c r="G18" i="17"/>
  <c r="G19" i="17"/>
  <c r="G21" i="17"/>
  <c r="G22" i="17"/>
  <c r="G23" i="17"/>
  <c r="G24" i="17"/>
  <c r="G25" i="17"/>
  <c r="G26" i="17"/>
  <c r="G27" i="17"/>
  <c r="G28" i="17"/>
  <c r="G29" i="17"/>
  <c r="G30" i="17"/>
  <c r="G31" i="17"/>
  <c r="G13" i="17"/>
  <c r="E11" i="7"/>
  <c r="H11" i="7"/>
  <c r="I11" i="7"/>
  <c r="B11" i="7"/>
  <c r="E34" i="7"/>
  <c r="H34" i="7"/>
  <c r="I34" i="7"/>
  <c r="B34" i="7"/>
  <c r="E20" i="7"/>
  <c r="H20" i="7"/>
  <c r="I20" i="7"/>
  <c r="B20" i="7"/>
  <c r="E12" i="7"/>
  <c r="H12" i="7"/>
  <c r="I12" i="7"/>
  <c r="B12" i="7"/>
  <c r="G14" i="7"/>
  <c r="G15" i="7"/>
  <c r="G16" i="7"/>
  <c r="G17" i="7"/>
  <c r="G18" i="7"/>
  <c r="G19" i="7"/>
  <c r="G21" i="7"/>
  <c r="G22" i="7"/>
  <c r="G23" i="7"/>
  <c r="G24" i="7"/>
  <c r="G25" i="7"/>
  <c r="G26" i="7"/>
  <c r="G27" i="7"/>
  <c r="G28" i="7"/>
  <c r="G29" i="7"/>
  <c r="G30" i="7"/>
  <c r="G31" i="7"/>
  <c r="G32" i="7"/>
  <c r="G33" i="7"/>
  <c r="G35" i="7"/>
  <c r="G36" i="7"/>
  <c r="G37" i="7"/>
  <c r="G38" i="7"/>
  <c r="G39" i="7"/>
  <c r="G40" i="7"/>
  <c r="G41" i="7"/>
  <c r="G42" i="7"/>
  <c r="G13" i="7"/>
  <c r="E11" i="33"/>
  <c r="H11" i="33"/>
  <c r="I11" i="33"/>
  <c r="B11" i="33"/>
  <c r="E84" i="33"/>
  <c r="H84" i="33"/>
  <c r="I84" i="33"/>
  <c r="B84" i="33"/>
  <c r="E58" i="33"/>
  <c r="H58" i="33"/>
  <c r="I58" i="33"/>
  <c r="B58" i="33"/>
  <c r="E25" i="33"/>
  <c r="H25" i="33"/>
  <c r="I25" i="33"/>
  <c r="B25" i="33"/>
  <c r="E12" i="33"/>
  <c r="H12" i="33"/>
  <c r="I12" i="33"/>
  <c r="B12" i="33"/>
  <c r="H25" i="50" l="1"/>
  <c r="I25" i="50" s="1"/>
  <c r="H26" i="50"/>
  <c r="I26" i="50" s="1"/>
  <c r="H27" i="50"/>
  <c r="I27" i="50" s="1"/>
  <c r="H28" i="50"/>
  <c r="I28" i="50"/>
  <c r="H29" i="50"/>
  <c r="I29" i="50" s="1"/>
  <c r="H30" i="50"/>
  <c r="I30" i="50" s="1"/>
  <c r="H31" i="50"/>
  <c r="I31" i="50" s="1"/>
  <c r="H32" i="50"/>
  <c r="I32" i="50"/>
  <c r="H33" i="50"/>
  <c r="I33" i="50" s="1"/>
  <c r="H34" i="50"/>
  <c r="I34" i="50" s="1"/>
  <c r="H35" i="50"/>
  <c r="I35" i="50" s="1"/>
  <c r="H36" i="50"/>
  <c r="I36" i="50"/>
  <c r="I24" i="50"/>
  <c r="H24" i="50"/>
  <c r="H14" i="50"/>
  <c r="I14" i="50"/>
  <c r="H15" i="50"/>
  <c r="I15" i="50" s="1"/>
  <c r="H16" i="50"/>
  <c r="I16" i="50" s="1"/>
  <c r="H17" i="50"/>
  <c r="I17" i="50"/>
  <c r="H18" i="50"/>
  <c r="I18" i="50"/>
  <c r="H19" i="50"/>
  <c r="I19" i="50" s="1"/>
  <c r="H20" i="50"/>
  <c r="I20" i="50"/>
  <c r="H21" i="50"/>
  <c r="I21" i="50"/>
  <c r="H22" i="50"/>
  <c r="I22" i="50"/>
  <c r="I13" i="50"/>
  <c r="H13" i="50"/>
  <c r="E11" i="50"/>
  <c r="B11" i="50"/>
  <c r="B12" i="50"/>
  <c r="B23" i="50"/>
  <c r="E11" i="49"/>
  <c r="H11" i="49"/>
  <c r="I11" i="49"/>
  <c r="B11" i="49"/>
  <c r="I24" i="49"/>
  <c r="B12" i="49"/>
  <c r="B24" i="49"/>
  <c r="H26" i="49"/>
  <c r="I26" i="49" s="1"/>
  <c r="H27" i="49"/>
  <c r="I27" i="49" s="1"/>
  <c r="H28" i="49"/>
  <c r="I28" i="49" s="1"/>
  <c r="H29" i="49"/>
  <c r="I29" i="49" s="1"/>
  <c r="H30" i="49"/>
  <c r="I30" i="49" s="1"/>
  <c r="H31" i="49"/>
  <c r="I31" i="49" s="1"/>
  <c r="H32" i="49"/>
  <c r="I32" i="49" s="1"/>
  <c r="H33" i="49"/>
  <c r="I33" i="49"/>
  <c r="H34" i="49"/>
  <c r="I34" i="49" s="1"/>
  <c r="H35" i="49"/>
  <c r="I35" i="49" s="1"/>
  <c r="H25" i="49"/>
  <c r="I25" i="49" s="1"/>
  <c r="I14" i="49"/>
  <c r="I15" i="49"/>
  <c r="I16" i="49"/>
  <c r="I17" i="49"/>
  <c r="I18" i="49"/>
  <c r="I19" i="49"/>
  <c r="I20" i="49"/>
  <c r="I21" i="49"/>
  <c r="I22" i="49"/>
  <c r="I23" i="49"/>
  <c r="I13" i="49"/>
  <c r="H13" i="49"/>
  <c r="I26" i="48"/>
  <c r="H26" i="48"/>
  <c r="I12" i="48"/>
  <c r="H12" i="48"/>
  <c r="B26" i="48"/>
  <c r="I29" i="48"/>
  <c r="I14" i="48"/>
  <c r="I22" i="48"/>
  <c r="H28" i="48"/>
  <c r="I28" i="48" s="1"/>
  <c r="H29" i="48"/>
  <c r="H30" i="48"/>
  <c r="I30" i="48" s="1"/>
  <c r="H31" i="48"/>
  <c r="I31" i="48" s="1"/>
  <c r="H32" i="48"/>
  <c r="I32" i="48" s="1"/>
  <c r="H33" i="48"/>
  <c r="I33" i="48" s="1"/>
  <c r="H34" i="48"/>
  <c r="I34" i="48" s="1"/>
  <c r="H35" i="48"/>
  <c r="I35" i="48" s="1"/>
  <c r="H27" i="48"/>
  <c r="I27" i="48" s="1"/>
  <c r="H14" i="48"/>
  <c r="H15" i="48"/>
  <c r="I15" i="48" s="1"/>
  <c r="H16" i="48"/>
  <c r="I16" i="48" s="1"/>
  <c r="H17" i="48"/>
  <c r="I17" i="48" s="1"/>
  <c r="H18" i="48"/>
  <c r="I18" i="48" s="1"/>
  <c r="H19" i="48"/>
  <c r="I19" i="48" s="1"/>
  <c r="H20" i="48"/>
  <c r="I20" i="48" s="1"/>
  <c r="H21" i="48"/>
  <c r="I21" i="48" s="1"/>
  <c r="H22" i="48"/>
  <c r="H23" i="48"/>
  <c r="I23" i="48" s="1"/>
  <c r="H24" i="48"/>
  <c r="I24" i="48" s="1"/>
  <c r="H25" i="48"/>
  <c r="I25" i="48" s="1"/>
  <c r="H13" i="48"/>
  <c r="I13" i="48" s="1"/>
  <c r="B12" i="48"/>
  <c r="B11" i="48" s="1"/>
  <c r="I61" i="10"/>
  <c r="H129" i="15" l="1"/>
  <c r="H130" i="15"/>
  <c r="H131" i="15"/>
  <c r="H132" i="15"/>
  <c r="H133" i="15"/>
  <c r="H134" i="15"/>
  <c r="H135" i="15"/>
  <c r="H136" i="15"/>
  <c r="G135" i="15"/>
  <c r="G136" i="15"/>
  <c r="G134" i="15"/>
  <c r="G129" i="15"/>
  <c r="G130" i="15"/>
  <c r="G131" i="15"/>
  <c r="G132" i="15"/>
  <c r="G133" i="15"/>
  <c r="G128" i="15"/>
  <c r="G113" i="15"/>
  <c r="G114" i="15"/>
  <c r="G115" i="15"/>
  <c r="G116" i="15"/>
  <c r="G117" i="15"/>
  <c r="G118" i="15"/>
  <c r="G119" i="15"/>
  <c r="G120" i="15"/>
  <c r="G121" i="15"/>
  <c r="G122" i="15"/>
  <c r="G123" i="15"/>
  <c r="G124" i="15"/>
  <c r="G125" i="15"/>
  <c r="G126" i="15"/>
  <c r="G112" i="15"/>
  <c r="G98" i="15"/>
  <c r="H98" i="15" s="1"/>
  <c r="G99" i="15"/>
  <c r="H99" i="15" s="1"/>
  <c r="G100" i="15"/>
  <c r="H100" i="15" s="1"/>
  <c r="G101" i="15"/>
  <c r="H101" i="15" s="1"/>
  <c r="G102" i="15"/>
  <c r="H102" i="15" s="1"/>
  <c r="G103" i="15"/>
  <c r="H103" i="15" s="1"/>
  <c r="G104" i="15"/>
  <c r="H104" i="15" s="1"/>
  <c r="G105" i="15"/>
  <c r="H105" i="15" s="1"/>
  <c r="G106" i="15"/>
  <c r="H106" i="15" s="1"/>
  <c r="G107" i="15"/>
  <c r="H107" i="15" s="1"/>
  <c r="G108" i="15"/>
  <c r="H108" i="15" s="1"/>
  <c r="G109" i="15"/>
  <c r="H109" i="15" s="1"/>
  <c r="G110" i="15"/>
  <c r="H110" i="15" s="1"/>
  <c r="G97" i="15"/>
  <c r="E11" i="27"/>
  <c r="H11" i="27"/>
  <c r="I11" i="27"/>
  <c r="B11" i="27"/>
  <c r="E32" i="27"/>
  <c r="H32" i="27"/>
  <c r="I32" i="27"/>
  <c r="B32" i="27"/>
  <c r="E28" i="27"/>
  <c r="H28" i="27"/>
  <c r="I28" i="27"/>
  <c r="B28" i="27"/>
  <c r="E23" i="27"/>
  <c r="H23" i="27"/>
  <c r="I23" i="27"/>
  <c r="B23" i="27"/>
  <c r="E12" i="27"/>
  <c r="H12" i="27"/>
  <c r="I12" i="27"/>
  <c r="B12" i="27"/>
  <c r="G26" i="27"/>
  <c r="H26" i="27" s="1"/>
  <c r="E11" i="16"/>
  <c r="H11" i="16"/>
  <c r="I11" i="16"/>
  <c r="B11" i="16"/>
  <c r="E11" i="5"/>
  <c r="H11" i="5"/>
  <c r="I11" i="5"/>
  <c r="B11" i="5"/>
  <c r="G13" i="5"/>
  <c r="F20" i="52"/>
  <c r="F8" i="52" s="1"/>
  <c r="G13" i="46"/>
  <c r="H13" i="47"/>
  <c r="I11" i="35"/>
  <c r="I31" i="35"/>
  <c r="I25" i="35"/>
  <c r="I12" i="35"/>
  <c r="I11" i="8"/>
  <c r="I28" i="18"/>
  <c r="I25" i="18"/>
  <c r="I12" i="18"/>
  <c r="E11" i="8"/>
  <c r="H11" i="8"/>
  <c r="B11" i="8"/>
  <c r="G13" i="8"/>
  <c r="G20" i="52" l="1"/>
  <c r="I11" i="18"/>
  <c r="G16" i="34" l="1"/>
  <c r="G17" i="34"/>
  <c r="G18" i="34"/>
  <c r="G19" i="34"/>
  <c r="G20" i="34"/>
  <c r="G21" i="34"/>
  <c r="G22"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G63" i="34"/>
  <c r="G65" i="34"/>
  <c r="G66" i="34"/>
  <c r="G67" i="34"/>
  <c r="G68" i="34"/>
  <c r="G69" i="34"/>
  <c r="G70" i="34"/>
  <c r="G71" i="34"/>
  <c r="G72" i="34"/>
  <c r="G73" i="34"/>
  <c r="G74" i="34"/>
  <c r="G75" i="34"/>
  <c r="G76" i="34"/>
  <c r="G77" i="34"/>
  <c r="G78" i="34"/>
  <c r="G79" i="34"/>
  <c r="G80" i="34"/>
  <c r="G82"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116" i="34"/>
  <c r="G117" i="34"/>
  <c r="G118" i="34"/>
  <c r="G119" i="34"/>
  <c r="G120" i="34"/>
  <c r="G121" i="34"/>
  <c r="G122" i="34"/>
  <c r="G15" i="34"/>
  <c r="I12" i="38"/>
  <c r="G13" i="38"/>
  <c r="F49" i="19"/>
  <c r="E233" i="12"/>
  <c r="G67" i="12"/>
  <c r="G33" i="12"/>
  <c r="G20" i="12"/>
  <c r="H20" i="12" s="1"/>
  <c r="G13" i="12"/>
  <c r="E11" i="41"/>
  <c r="H11" i="41"/>
  <c r="I11" i="41"/>
  <c r="B11" i="41"/>
  <c r="E29" i="41"/>
  <c r="B29" i="41"/>
  <c r="E26" i="41"/>
  <c r="B26" i="41"/>
  <c r="E14" i="41"/>
  <c r="B14" i="41"/>
  <c r="E12" i="41"/>
  <c r="B12" i="41"/>
  <c r="E11" i="40"/>
  <c r="H11" i="40"/>
  <c r="I11" i="40"/>
  <c r="B11" i="40"/>
  <c r="E42" i="40"/>
  <c r="H42" i="40"/>
  <c r="I42" i="40"/>
  <c r="B42" i="40"/>
  <c r="E38" i="40"/>
  <c r="H38" i="40"/>
  <c r="I38" i="40"/>
  <c r="B38" i="40"/>
  <c r="E14" i="40"/>
  <c r="H14" i="40"/>
  <c r="I14" i="40"/>
  <c r="B14" i="40"/>
  <c r="E12" i="40"/>
  <c r="H12" i="40"/>
  <c r="I12" i="40"/>
  <c r="B12" i="40"/>
  <c r="B45" i="39"/>
  <c r="B40" i="39"/>
  <c r="B14" i="39"/>
  <c r="B12" i="39"/>
  <c r="I16" i="30"/>
  <c r="E53" i="30"/>
  <c r="B53" i="30"/>
  <c r="I49" i="21"/>
  <c r="I172" i="21"/>
  <c r="I169" i="21"/>
  <c r="I148" i="21"/>
  <c r="E54" i="21"/>
  <c r="B54" i="21"/>
  <c r="E13" i="21"/>
  <c r="B13" i="21"/>
  <c r="E96" i="21"/>
  <c r="E95" i="21" s="1"/>
  <c r="B96" i="21"/>
  <c r="B95" i="21" s="1"/>
  <c r="I160" i="4"/>
  <c r="H221" i="4"/>
  <c r="B11" i="39" l="1"/>
  <c r="E58" i="4"/>
  <c r="B58" i="4"/>
  <c r="I221" i="4"/>
  <c r="G14" i="45"/>
  <c r="G25" i="14"/>
  <c r="G14" i="14"/>
  <c r="E11" i="44"/>
  <c r="H11" i="44"/>
  <c r="I11" i="44"/>
  <c r="B11" i="44"/>
  <c r="E32" i="44"/>
  <c r="H32" i="44"/>
  <c r="I32" i="44"/>
  <c r="B32" i="44"/>
  <c r="E16" i="44"/>
  <c r="H16" i="44"/>
  <c r="I16" i="44"/>
  <c r="B16" i="44"/>
  <c r="E12" i="44"/>
  <c r="H12" i="44"/>
  <c r="I12" i="44"/>
  <c r="B12" i="44"/>
  <c r="H14" i="44"/>
  <c r="H15" i="44"/>
  <c r="H17" i="44"/>
  <c r="H18" i="44"/>
  <c r="H19" i="44"/>
  <c r="H20" i="44"/>
  <c r="H21" i="44"/>
  <c r="H22" i="44"/>
  <c r="H23" i="44"/>
  <c r="H24" i="44"/>
  <c r="H25" i="44"/>
  <c r="H26" i="44"/>
  <c r="H27" i="44"/>
  <c r="H28" i="44"/>
  <c r="H29" i="44"/>
  <c r="H30" i="44"/>
  <c r="H31" i="44"/>
  <c r="H33" i="44"/>
  <c r="H34" i="44"/>
  <c r="H35" i="44"/>
  <c r="H36" i="44"/>
  <c r="H37" i="44"/>
  <c r="H13" i="44"/>
  <c r="E70" i="43"/>
  <c r="B70" i="43"/>
  <c r="E53" i="43"/>
  <c r="B53" i="43"/>
  <c r="E19" i="43"/>
  <c r="B19" i="43"/>
  <c r="E12" i="43"/>
  <c r="E11" i="43" s="1"/>
  <c r="B12" i="43"/>
  <c r="B11" i="43" s="1"/>
  <c r="E127" i="42"/>
  <c r="B127" i="42"/>
  <c r="E85" i="42"/>
  <c r="B85" i="42"/>
  <c r="E18" i="42"/>
  <c r="B18" i="42"/>
  <c r="E12" i="42"/>
  <c r="E11" i="42" s="1"/>
  <c r="B12" i="42"/>
  <c r="B11" i="42" s="1"/>
  <c r="C143" i="42"/>
  <c r="G17" i="36"/>
  <c r="G18" i="36"/>
  <c r="G20" i="36"/>
  <c r="G21" i="36"/>
  <c r="G22" i="36"/>
  <c r="G23" i="36"/>
  <c r="G24" i="36"/>
  <c r="G25" i="36"/>
  <c r="G26" i="36"/>
  <c r="G13" i="36"/>
  <c r="G14" i="36"/>
  <c r="I22" i="23"/>
  <c r="I23" i="23"/>
  <c r="I24" i="23"/>
  <c r="I25" i="23"/>
  <c r="I26" i="23"/>
  <c r="I27" i="23"/>
  <c r="I28" i="23"/>
  <c r="I29" i="23"/>
  <c r="I30" i="23"/>
  <c r="I31" i="23"/>
  <c r="I17" i="23"/>
  <c r="I18" i="23"/>
  <c r="I19" i="23"/>
  <c r="I14" i="23"/>
  <c r="I21" i="23"/>
  <c r="I16" i="23"/>
  <c r="I13" i="23"/>
  <c r="G14" i="23"/>
  <c r="G16" i="23"/>
  <c r="G17" i="23"/>
  <c r="G18" i="23"/>
  <c r="G19" i="23"/>
  <c r="G21" i="23"/>
  <c r="G22" i="23"/>
  <c r="G23" i="23"/>
  <c r="G24" i="23"/>
  <c r="G25" i="23"/>
  <c r="G26" i="23"/>
  <c r="G27" i="23"/>
  <c r="G28" i="23"/>
  <c r="G29" i="23"/>
  <c r="G30" i="23"/>
  <c r="G31" i="23"/>
  <c r="G13" i="23"/>
  <c r="G14" i="6"/>
  <c r="G15" i="6"/>
  <c r="G17" i="6"/>
  <c r="G18" i="6"/>
  <c r="G19" i="6"/>
  <c r="G20" i="6"/>
  <c r="G21" i="6"/>
  <c r="G22" i="6"/>
  <c r="G24" i="6"/>
  <c r="G25" i="6"/>
  <c r="G26" i="6"/>
  <c r="G27" i="6"/>
  <c r="G28" i="6"/>
  <c r="G29" i="6"/>
  <c r="G30" i="6"/>
  <c r="G31" i="6"/>
  <c r="G32" i="6"/>
  <c r="G33" i="6"/>
  <c r="G34" i="6"/>
  <c r="G35" i="6"/>
  <c r="G36" i="6"/>
  <c r="G37" i="6"/>
  <c r="G38" i="6"/>
  <c r="G39" i="6"/>
  <c r="G40" i="6"/>
  <c r="G41" i="6"/>
  <c r="G42" i="6"/>
  <c r="G43" i="6"/>
  <c r="G44" i="6"/>
  <c r="G45" i="6"/>
  <c r="G46" i="6"/>
  <c r="G13" i="6"/>
  <c r="E23" i="6" l="1"/>
  <c r="E16" i="6"/>
  <c r="E12" i="6"/>
  <c r="B12" i="6"/>
  <c r="E11" i="6" l="1"/>
  <c r="H52" i="47"/>
  <c r="I52" i="47" s="1"/>
  <c r="C52" i="47"/>
  <c r="H51" i="47"/>
  <c r="C51" i="47"/>
  <c r="E50" i="47"/>
  <c r="B50" i="47"/>
  <c r="H49" i="47"/>
  <c r="I49" i="47" s="1"/>
  <c r="C49" i="47"/>
  <c r="H48" i="47"/>
  <c r="I48" i="47" s="1"/>
  <c r="C48" i="47"/>
  <c r="H47" i="47"/>
  <c r="I47" i="47" s="1"/>
  <c r="C47" i="47"/>
  <c r="H46" i="47"/>
  <c r="I46" i="47" s="1"/>
  <c r="C46" i="47"/>
  <c r="H45" i="47"/>
  <c r="I45" i="47" s="1"/>
  <c r="C45" i="47"/>
  <c r="H44" i="47"/>
  <c r="I44" i="47" s="1"/>
  <c r="C44" i="47"/>
  <c r="H43" i="47"/>
  <c r="I43" i="47" s="1"/>
  <c r="C43" i="47"/>
  <c r="H42" i="47"/>
  <c r="I42" i="47" s="1"/>
  <c r="C42" i="47"/>
  <c r="H41" i="47"/>
  <c r="I41" i="47" s="1"/>
  <c r="C41" i="47"/>
  <c r="H40" i="47"/>
  <c r="I40" i="47" s="1"/>
  <c r="C40" i="47"/>
  <c r="H39" i="47"/>
  <c r="C39" i="47"/>
  <c r="E38" i="47"/>
  <c r="B38" i="47"/>
  <c r="H37" i="47"/>
  <c r="I37" i="47" s="1"/>
  <c r="C37" i="47"/>
  <c r="H36" i="47"/>
  <c r="I36" i="47" s="1"/>
  <c r="C36" i="47"/>
  <c r="H35" i="47"/>
  <c r="I35" i="47" s="1"/>
  <c r="C35" i="47"/>
  <c r="H34" i="47"/>
  <c r="I34" i="47" s="1"/>
  <c r="C34" i="47"/>
  <c r="H33" i="47"/>
  <c r="I33" i="47" s="1"/>
  <c r="C33" i="47"/>
  <c r="H32" i="47"/>
  <c r="I32" i="47" s="1"/>
  <c r="C32" i="47"/>
  <c r="H31" i="47"/>
  <c r="I31" i="47" s="1"/>
  <c r="C31" i="47"/>
  <c r="H30" i="47"/>
  <c r="I30" i="47" s="1"/>
  <c r="C30" i="47"/>
  <c r="H29" i="47"/>
  <c r="I29" i="47" s="1"/>
  <c r="C29" i="47"/>
  <c r="H28" i="47"/>
  <c r="I28" i="47" s="1"/>
  <c r="C28" i="47"/>
  <c r="H27" i="47"/>
  <c r="I27" i="47" s="1"/>
  <c r="C27" i="47"/>
  <c r="H26" i="47"/>
  <c r="I26" i="47" s="1"/>
  <c r="C26" i="47"/>
  <c r="H25" i="47"/>
  <c r="I25" i="47" s="1"/>
  <c r="C25" i="47"/>
  <c r="C24" i="47"/>
  <c r="E23" i="47"/>
  <c r="B23" i="47"/>
  <c r="H22" i="47"/>
  <c r="I22" i="47" s="1"/>
  <c r="C22" i="47"/>
  <c r="H21" i="47"/>
  <c r="I21" i="47" s="1"/>
  <c r="C21" i="47"/>
  <c r="H20" i="47"/>
  <c r="I20" i="47" s="1"/>
  <c r="C20" i="47"/>
  <c r="H19" i="47"/>
  <c r="I19" i="47" s="1"/>
  <c r="C19" i="47"/>
  <c r="H18" i="47"/>
  <c r="I18" i="47" s="1"/>
  <c r="C18" i="47"/>
  <c r="H17" i="47"/>
  <c r="I17" i="47" s="1"/>
  <c r="C17" i="47"/>
  <c r="H16" i="47"/>
  <c r="I16" i="47" s="1"/>
  <c r="C16" i="47"/>
  <c r="H15" i="47"/>
  <c r="I15" i="47" s="1"/>
  <c r="C15" i="47"/>
  <c r="H14" i="47"/>
  <c r="I14" i="47" s="1"/>
  <c r="C14" i="47"/>
  <c r="C13" i="47"/>
  <c r="E12" i="47"/>
  <c r="B12" i="47"/>
  <c r="E11" i="47" l="1"/>
  <c r="B11" i="47"/>
  <c r="I51" i="47"/>
  <c r="I50" i="47" s="1"/>
  <c r="H50" i="47"/>
  <c r="H38" i="47"/>
  <c r="I39" i="47"/>
  <c r="I38" i="47" s="1"/>
  <c r="H12" i="47"/>
  <c r="H24" i="47"/>
  <c r="H23" i="47" l="1"/>
  <c r="H11" i="47" s="1"/>
  <c r="I24" i="47"/>
  <c r="I23" i="47" s="1"/>
  <c r="I13" i="47"/>
  <c r="I12" i="47" s="1"/>
  <c r="I11" i="47" l="1"/>
  <c r="E19" i="52" s="1"/>
  <c r="G19" i="52" s="1"/>
  <c r="H13" i="5"/>
  <c r="C38" i="51" l="1"/>
  <c r="C37" i="51"/>
  <c r="C36" i="51"/>
  <c r="C35" i="51"/>
  <c r="C34" i="51"/>
  <c r="C33" i="51"/>
  <c r="C32" i="51"/>
  <c r="C31" i="51"/>
  <c r="C30" i="51"/>
  <c r="C28" i="51"/>
  <c r="C27" i="51"/>
  <c r="C26" i="51"/>
  <c r="C25" i="51"/>
  <c r="C24" i="51"/>
  <c r="C23" i="51"/>
  <c r="C22" i="51"/>
  <c r="C21" i="51"/>
  <c r="C20" i="51"/>
  <c r="C18" i="51"/>
  <c r="C17" i="51"/>
  <c r="C16" i="51"/>
  <c r="C15" i="51"/>
  <c r="C14" i="51"/>
  <c r="C13" i="51"/>
  <c r="G29" i="52" l="1"/>
  <c r="C36" i="50"/>
  <c r="C35" i="50"/>
  <c r="C34" i="50"/>
  <c r="C33" i="50"/>
  <c r="C32" i="50"/>
  <c r="C31" i="50"/>
  <c r="C30" i="50"/>
  <c r="C29" i="50"/>
  <c r="C28" i="50"/>
  <c r="C27" i="50"/>
  <c r="C26" i="50"/>
  <c r="C25" i="50"/>
  <c r="I23" i="50"/>
  <c r="C24" i="50"/>
  <c r="E23" i="50"/>
  <c r="C22" i="50"/>
  <c r="C21" i="50"/>
  <c r="C20" i="50"/>
  <c r="C19" i="50"/>
  <c r="C18" i="50"/>
  <c r="C17" i="50"/>
  <c r="C16" i="50"/>
  <c r="C15" i="50"/>
  <c r="C14" i="50"/>
  <c r="C13" i="50"/>
  <c r="E12" i="50"/>
  <c r="I12" i="50" l="1"/>
  <c r="I11" i="50" s="1"/>
  <c r="H12" i="50"/>
  <c r="H23" i="50"/>
  <c r="C35" i="49"/>
  <c r="C34" i="49"/>
  <c r="C33" i="49"/>
  <c r="C32" i="49"/>
  <c r="C31" i="49"/>
  <c r="C30" i="49"/>
  <c r="C29" i="49"/>
  <c r="C28" i="49"/>
  <c r="C27" i="49"/>
  <c r="C26" i="49"/>
  <c r="C25" i="49"/>
  <c r="E24" i="49"/>
  <c r="H23" i="49"/>
  <c r="C23" i="49"/>
  <c r="H22" i="49"/>
  <c r="C22" i="49"/>
  <c r="H21" i="49"/>
  <c r="C21" i="49"/>
  <c r="H20" i="49"/>
  <c r="C20" i="49"/>
  <c r="H19" i="49"/>
  <c r="C19" i="49"/>
  <c r="H18" i="49"/>
  <c r="C18" i="49"/>
  <c r="H17" i="49"/>
  <c r="C17" i="49"/>
  <c r="H16" i="49"/>
  <c r="C16" i="49"/>
  <c r="H15" i="49"/>
  <c r="C15" i="49"/>
  <c r="H14" i="49"/>
  <c r="C14" i="49"/>
  <c r="C13" i="49"/>
  <c r="E12" i="49"/>
  <c r="H11" i="50" l="1"/>
  <c r="E25" i="52"/>
  <c r="I12" i="49"/>
  <c r="H24" i="49"/>
  <c r="H12" i="49"/>
  <c r="C35" i="48"/>
  <c r="C34" i="48"/>
  <c r="C33" i="48"/>
  <c r="C32" i="48"/>
  <c r="C31" i="48"/>
  <c r="C30" i="48"/>
  <c r="C29" i="48"/>
  <c r="C28" i="48"/>
  <c r="C27" i="48"/>
  <c r="E26" i="48"/>
  <c r="C25" i="48"/>
  <c r="C24" i="48"/>
  <c r="C23" i="48"/>
  <c r="C22" i="48"/>
  <c r="C21" i="48"/>
  <c r="C20" i="48"/>
  <c r="C19" i="48"/>
  <c r="C18" i="48"/>
  <c r="C17" i="48"/>
  <c r="C16" i="48"/>
  <c r="C15" i="48"/>
  <c r="C14" i="48"/>
  <c r="C13" i="48"/>
  <c r="E12" i="48"/>
  <c r="E11" i="48" s="1"/>
  <c r="D25" i="52" l="1"/>
  <c r="H11" i="48"/>
  <c r="G57" i="46"/>
  <c r="H57" i="46" s="1"/>
  <c r="I57" i="46" s="1"/>
  <c r="C57" i="46"/>
  <c r="G56" i="46"/>
  <c r="H56" i="46" s="1"/>
  <c r="I56" i="46" s="1"/>
  <c r="C56" i="46"/>
  <c r="G55" i="46"/>
  <c r="H55" i="46" s="1"/>
  <c r="I55" i="46" s="1"/>
  <c r="C55" i="46"/>
  <c r="G54" i="46"/>
  <c r="H54" i="46" s="1"/>
  <c r="I54" i="46" s="1"/>
  <c r="C54" i="46"/>
  <c r="G53" i="46"/>
  <c r="H53" i="46" s="1"/>
  <c r="I53" i="46" s="1"/>
  <c r="C53" i="46"/>
  <c r="G52" i="46"/>
  <c r="H52" i="46" s="1"/>
  <c r="C52" i="46"/>
  <c r="E51" i="46"/>
  <c r="D51" i="46"/>
  <c r="B51" i="46"/>
  <c r="G50" i="46"/>
  <c r="H50" i="46" s="1"/>
  <c r="I50" i="46" s="1"/>
  <c r="C50" i="46"/>
  <c r="G49" i="46"/>
  <c r="H49" i="46" s="1"/>
  <c r="I49" i="46" s="1"/>
  <c r="C49" i="46"/>
  <c r="G48" i="46"/>
  <c r="H48" i="46" s="1"/>
  <c r="I48" i="46" s="1"/>
  <c r="C48" i="46"/>
  <c r="G47" i="46"/>
  <c r="H47" i="46" s="1"/>
  <c r="I47" i="46" s="1"/>
  <c r="C47" i="46"/>
  <c r="G46" i="46"/>
  <c r="H46" i="46" s="1"/>
  <c r="I46" i="46" s="1"/>
  <c r="C46" i="46"/>
  <c r="G45" i="46"/>
  <c r="H45" i="46" s="1"/>
  <c r="I45" i="46" s="1"/>
  <c r="C45" i="46"/>
  <c r="G44" i="46"/>
  <c r="H44" i="46" s="1"/>
  <c r="I44" i="46" s="1"/>
  <c r="C44" i="46"/>
  <c r="G43" i="46"/>
  <c r="H43" i="46" s="1"/>
  <c r="C43" i="46"/>
  <c r="E42" i="46"/>
  <c r="D42" i="46"/>
  <c r="B42" i="46"/>
  <c r="G41" i="46"/>
  <c r="H41" i="46" s="1"/>
  <c r="I41" i="46" s="1"/>
  <c r="C41" i="46"/>
  <c r="G40" i="46"/>
  <c r="H40" i="46" s="1"/>
  <c r="I40" i="46" s="1"/>
  <c r="C40" i="46"/>
  <c r="G39" i="46"/>
  <c r="H39" i="46" s="1"/>
  <c r="I39" i="46" s="1"/>
  <c r="C39" i="46"/>
  <c r="G38" i="46"/>
  <c r="H38" i="46" s="1"/>
  <c r="I38" i="46" s="1"/>
  <c r="C38" i="46"/>
  <c r="G37" i="46"/>
  <c r="H37" i="46" s="1"/>
  <c r="I37" i="46" s="1"/>
  <c r="C37" i="46"/>
  <c r="G36" i="46"/>
  <c r="H36" i="46" s="1"/>
  <c r="I36" i="46" s="1"/>
  <c r="C36" i="46"/>
  <c r="G35" i="46"/>
  <c r="H35" i="46" s="1"/>
  <c r="I35" i="46" s="1"/>
  <c r="C35" i="46"/>
  <c r="G34" i="46"/>
  <c r="H34" i="46" s="1"/>
  <c r="I34" i="46" s="1"/>
  <c r="C34" i="46"/>
  <c r="G33" i="46"/>
  <c r="H33" i="46" s="1"/>
  <c r="I33" i="46" s="1"/>
  <c r="C33" i="46"/>
  <c r="G32" i="46"/>
  <c r="H32" i="46" s="1"/>
  <c r="I32" i="46" s="1"/>
  <c r="C32" i="46"/>
  <c r="G31" i="46"/>
  <c r="H31" i="46" s="1"/>
  <c r="I31" i="46" s="1"/>
  <c r="C31" i="46"/>
  <c r="G30" i="46"/>
  <c r="H30" i="46" s="1"/>
  <c r="I30" i="46" s="1"/>
  <c r="C30" i="46"/>
  <c r="G29" i="46"/>
  <c r="H29" i="46" s="1"/>
  <c r="I29" i="46" s="1"/>
  <c r="C29" i="46"/>
  <c r="G28" i="46"/>
  <c r="H28" i="46" s="1"/>
  <c r="I28" i="46" s="1"/>
  <c r="C28" i="46"/>
  <c r="G27" i="46"/>
  <c r="H27" i="46" s="1"/>
  <c r="I27" i="46" s="1"/>
  <c r="C27" i="46"/>
  <c r="G26" i="46"/>
  <c r="H26" i="46" s="1"/>
  <c r="I26" i="46" s="1"/>
  <c r="C26" i="46"/>
  <c r="G25" i="46"/>
  <c r="H25" i="46" s="1"/>
  <c r="I25" i="46" s="1"/>
  <c r="C25" i="46"/>
  <c r="G24" i="46"/>
  <c r="H24" i="46" s="1"/>
  <c r="I24" i="46" s="1"/>
  <c r="C24" i="46"/>
  <c r="G23" i="46"/>
  <c r="H23" i="46" s="1"/>
  <c r="I23" i="46" s="1"/>
  <c r="C23" i="46"/>
  <c r="G22" i="46"/>
  <c r="H22" i="46" s="1"/>
  <c r="I22" i="46" s="1"/>
  <c r="C22" i="46"/>
  <c r="G21" i="46"/>
  <c r="H21" i="46" s="1"/>
  <c r="I21" i="46" s="1"/>
  <c r="C21" i="46"/>
  <c r="G20" i="46"/>
  <c r="H20" i="46" s="1"/>
  <c r="I20" i="46" s="1"/>
  <c r="C20" i="46"/>
  <c r="G19" i="46"/>
  <c r="H19" i="46" s="1"/>
  <c r="I19" i="46" s="1"/>
  <c r="C19" i="46"/>
  <c r="G18" i="46"/>
  <c r="H18" i="46" s="1"/>
  <c r="I18" i="46" s="1"/>
  <c r="C18" i="46"/>
  <c r="G17" i="46"/>
  <c r="H17" i="46" s="1"/>
  <c r="I17" i="46" s="1"/>
  <c r="C17" i="46"/>
  <c r="G16" i="46"/>
  <c r="H16" i="46" s="1"/>
  <c r="C16" i="46"/>
  <c r="E15" i="46"/>
  <c r="D15" i="46"/>
  <c r="B15" i="46"/>
  <c r="G14" i="46"/>
  <c r="H14" i="46" s="1"/>
  <c r="C14" i="46"/>
  <c r="H13" i="46"/>
  <c r="I13" i="46" s="1"/>
  <c r="C13" i="46"/>
  <c r="E12" i="46"/>
  <c r="D12" i="46"/>
  <c r="B12" i="46"/>
  <c r="G218" i="45"/>
  <c r="H218" i="45" s="1"/>
  <c r="I218" i="45" s="1"/>
  <c r="C218" i="45"/>
  <c r="H217" i="45"/>
  <c r="I217" i="45" s="1"/>
  <c r="G217" i="45"/>
  <c r="C217" i="45"/>
  <c r="G216" i="45"/>
  <c r="H216" i="45" s="1"/>
  <c r="I216" i="45" s="1"/>
  <c r="C216" i="45"/>
  <c r="G215" i="45"/>
  <c r="H215" i="45" s="1"/>
  <c r="I215" i="45" s="1"/>
  <c r="C215" i="45"/>
  <c r="G214" i="45"/>
  <c r="H214" i="45" s="1"/>
  <c r="I214" i="45" s="1"/>
  <c r="C214" i="45"/>
  <c r="H213" i="45"/>
  <c r="I213" i="45" s="1"/>
  <c r="G213" i="45"/>
  <c r="C213" i="45"/>
  <c r="G212" i="45"/>
  <c r="H212" i="45" s="1"/>
  <c r="I212" i="45" s="1"/>
  <c r="C212" i="45"/>
  <c r="G211" i="45"/>
  <c r="H211" i="45" s="1"/>
  <c r="I211" i="45" s="1"/>
  <c r="C211" i="45"/>
  <c r="G210" i="45"/>
  <c r="H210" i="45" s="1"/>
  <c r="I210" i="45" s="1"/>
  <c r="C210" i="45"/>
  <c r="H209" i="45"/>
  <c r="I209" i="45" s="1"/>
  <c r="G209" i="45"/>
  <c r="C209" i="45"/>
  <c r="G208" i="45"/>
  <c r="H208" i="45" s="1"/>
  <c r="I208" i="45" s="1"/>
  <c r="C208" i="45"/>
  <c r="G207" i="45"/>
  <c r="H207" i="45" s="1"/>
  <c r="I207" i="45" s="1"/>
  <c r="C207" i="45"/>
  <c r="H206" i="45"/>
  <c r="I206" i="45" s="1"/>
  <c r="G206" i="45"/>
  <c r="C206" i="45"/>
  <c r="H205" i="45"/>
  <c r="I205" i="45" s="1"/>
  <c r="G205" i="45"/>
  <c r="C205" i="45"/>
  <c r="G204" i="45"/>
  <c r="H204" i="45" s="1"/>
  <c r="I204" i="45" s="1"/>
  <c r="C204" i="45"/>
  <c r="G203" i="45"/>
  <c r="H203" i="45" s="1"/>
  <c r="I203" i="45" s="1"/>
  <c r="C203" i="45"/>
  <c r="G202" i="45"/>
  <c r="H202" i="45" s="1"/>
  <c r="I202" i="45" s="1"/>
  <c r="C202" i="45"/>
  <c r="H201" i="45"/>
  <c r="I201" i="45" s="1"/>
  <c r="G201" i="45"/>
  <c r="C201" i="45"/>
  <c r="G200" i="45"/>
  <c r="H200" i="45" s="1"/>
  <c r="C200" i="45"/>
  <c r="E199" i="45"/>
  <c r="E198" i="45" s="1"/>
  <c r="B199" i="45"/>
  <c r="B198" i="45" s="1"/>
  <c r="H197" i="45"/>
  <c r="I197" i="45" s="1"/>
  <c r="G197" i="45"/>
  <c r="C197" i="45"/>
  <c r="G196" i="45"/>
  <c r="H196" i="45" s="1"/>
  <c r="C196" i="45"/>
  <c r="E195" i="45"/>
  <c r="B195" i="45"/>
  <c r="B188" i="45" s="1"/>
  <c r="G194" i="45"/>
  <c r="H194" i="45" s="1"/>
  <c r="I194" i="45" s="1"/>
  <c r="C194" i="45"/>
  <c r="H193" i="45"/>
  <c r="I193" i="45" s="1"/>
  <c r="G193" i="45"/>
  <c r="C193" i="45"/>
  <c r="G192" i="45"/>
  <c r="H192" i="45" s="1"/>
  <c r="I192" i="45" s="1"/>
  <c r="C192" i="45"/>
  <c r="G191" i="45"/>
  <c r="H191" i="45" s="1"/>
  <c r="I191" i="45" s="1"/>
  <c r="C191" i="45"/>
  <c r="H190" i="45"/>
  <c r="I190" i="45" s="1"/>
  <c r="G190" i="45"/>
  <c r="C190" i="45"/>
  <c r="E189" i="45"/>
  <c r="E188" i="45" s="1"/>
  <c r="B189" i="45"/>
  <c r="H187" i="45"/>
  <c r="I187" i="45" s="1"/>
  <c r="G187" i="45"/>
  <c r="C187" i="45"/>
  <c r="G186" i="45"/>
  <c r="H186" i="45" s="1"/>
  <c r="I186" i="45" s="1"/>
  <c r="I185" i="45" s="1"/>
  <c r="I184" i="45" s="1"/>
  <c r="C186" i="45"/>
  <c r="E185" i="45"/>
  <c r="B185" i="45"/>
  <c r="E184" i="45"/>
  <c r="B184" i="45"/>
  <c r="G183" i="45"/>
  <c r="H183" i="45" s="1"/>
  <c r="I183" i="45" s="1"/>
  <c r="C183" i="45"/>
  <c r="G182" i="45"/>
  <c r="H182" i="45" s="1"/>
  <c r="I182" i="45" s="1"/>
  <c r="C182" i="45"/>
  <c r="H181" i="45"/>
  <c r="I181" i="45" s="1"/>
  <c r="G181" i="45"/>
  <c r="C181" i="45"/>
  <c r="G180" i="45"/>
  <c r="H180" i="45" s="1"/>
  <c r="I180" i="45" s="1"/>
  <c r="C180" i="45"/>
  <c r="G179" i="45"/>
  <c r="H179" i="45" s="1"/>
  <c r="I179" i="45" s="1"/>
  <c r="C179" i="45"/>
  <c r="H178" i="45"/>
  <c r="I178" i="45" s="1"/>
  <c r="G178" i="45"/>
  <c r="C178" i="45"/>
  <c r="H177" i="45"/>
  <c r="I177" i="45" s="1"/>
  <c r="G177" i="45"/>
  <c r="C177" i="45"/>
  <c r="G176" i="45"/>
  <c r="H176" i="45" s="1"/>
  <c r="I176" i="45" s="1"/>
  <c r="C176" i="45"/>
  <c r="G175" i="45"/>
  <c r="H175" i="45" s="1"/>
  <c r="I175" i="45" s="1"/>
  <c r="C175" i="45"/>
  <c r="G174" i="45"/>
  <c r="H174" i="45" s="1"/>
  <c r="I174" i="45" s="1"/>
  <c r="C174" i="45"/>
  <c r="H173" i="45"/>
  <c r="I173" i="45" s="1"/>
  <c r="G173" i="45"/>
  <c r="C173" i="45"/>
  <c r="G172" i="45"/>
  <c r="H172" i="45" s="1"/>
  <c r="I172" i="45" s="1"/>
  <c r="C172" i="45"/>
  <c r="G171" i="45"/>
  <c r="H171" i="45" s="1"/>
  <c r="I171" i="45" s="1"/>
  <c r="C171" i="45"/>
  <c r="H170" i="45"/>
  <c r="I170" i="45" s="1"/>
  <c r="G170" i="45"/>
  <c r="C170" i="45"/>
  <c r="H169" i="45"/>
  <c r="I169" i="45" s="1"/>
  <c r="G169" i="45"/>
  <c r="C169" i="45"/>
  <c r="G168" i="45"/>
  <c r="H168" i="45" s="1"/>
  <c r="I168" i="45" s="1"/>
  <c r="C168" i="45"/>
  <c r="G167" i="45"/>
  <c r="H167" i="45" s="1"/>
  <c r="C167" i="45"/>
  <c r="E166" i="45"/>
  <c r="B166" i="45"/>
  <c r="H165" i="45"/>
  <c r="I165" i="45" s="1"/>
  <c r="G165" i="45"/>
  <c r="C165" i="45"/>
  <c r="G164" i="45"/>
  <c r="H164" i="45" s="1"/>
  <c r="I164" i="45" s="1"/>
  <c r="C164" i="45"/>
  <c r="G163" i="45"/>
  <c r="H163" i="45" s="1"/>
  <c r="I163" i="45" s="1"/>
  <c r="I162" i="45" s="1"/>
  <c r="C163" i="45"/>
  <c r="E162" i="45"/>
  <c r="E161" i="45" s="1"/>
  <c r="B162" i="45"/>
  <c r="B161" i="45"/>
  <c r="G160" i="45"/>
  <c r="H160" i="45" s="1"/>
  <c r="I160" i="45" s="1"/>
  <c r="C160" i="45"/>
  <c r="H159" i="45"/>
  <c r="I159" i="45" s="1"/>
  <c r="G159" i="45"/>
  <c r="C159" i="45"/>
  <c r="G158" i="45"/>
  <c r="H158" i="45" s="1"/>
  <c r="I158" i="45" s="1"/>
  <c r="C158" i="45"/>
  <c r="G157" i="45"/>
  <c r="H157" i="45" s="1"/>
  <c r="I157" i="45" s="1"/>
  <c r="C157" i="45"/>
  <c r="E156" i="45"/>
  <c r="E148" i="45" s="1"/>
  <c r="B156" i="45"/>
  <c r="G155" i="45"/>
  <c r="H155" i="45" s="1"/>
  <c r="I155" i="45" s="1"/>
  <c r="C155" i="45"/>
  <c r="G154" i="45"/>
  <c r="H154" i="45" s="1"/>
  <c r="I154" i="45" s="1"/>
  <c r="C154" i="45"/>
  <c r="H153" i="45"/>
  <c r="I153" i="45" s="1"/>
  <c r="G153" i="45"/>
  <c r="C153" i="45"/>
  <c r="H152" i="45"/>
  <c r="I152" i="45" s="1"/>
  <c r="G152" i="45"/>
  <c r="C152" i="45"/>
  <c r="G151" i="45"/>
  <c r="H151" i="45" s="1"/>
  <c r="I151" i="45" s="1"/>
  <c r="C151" i="45"/>
  <c r="G150" i="45"/>
  <c r="H150" i="45" s="1"/>
  <c r="I150" i="45" s="1"/>
  <c r="C150" i="45"/>
  <c r="E149" i="45"/>
  <c r="B149" i="45"/>
  <c r="B148" i="45"/>
  <c r="G147" i="45"/>
  <c r="H147" i="45" s="1"/>
  <c r="C147" i="45"/>
  <c r="E146" i="45"/>
  <c r="B146" i="45"/>
  <c r="G145" i="45"/>
  <c r="H145" i="45" s="1"/>
  <c r="I145" i="45" s="1"/>
  <c r="C145" i="45"/>
  <c r="G144" i="45"/>
  <c r="H144" i="45" s="1"/>
  <c r="C144" i="45"/>
  <c r="E143" i="45"/>
  <c r="E142" i="45" s="1"/>
  <c r="B143" i="45"/>
  <c r="B142" i="45"/>
  <c r="G141" i="45"/>
  <c r="H141" i="45" s="1"/>
  <c r="I141" i="45" s="1"/>
  <c r="C141" i="45"/>
  <c r="G140" i="45"/>
  <c r="H140" i="45" s="1"/>
  <c r="I140" i="45" s="1"/>
  <c r="C140" i="45"/>
  <c r="G139" i="45"/>
  <c r="H139" i="45" s="1"/>
  <c r="C139" i="45"/>
  <c r="E138" i="45"/>
  <c r="B138" i="45"/>
  <c r="G137" i="45"/>
  <c r="H137" i="45" s="1"/>
  <c r="C137" i="45"/>
  <c r="E136" i="45"/>
  <c r="B136" i="45"/>
  <c r="G135" i="45"/>
  <c r="H135" i="45" s="1"/>
  <c r="I135" i="45" s="1"/>
  <c r="C135" i="45"/>
  <c r="G134" i="45"/>
  <c r="H134" i="45" s="1"/>
  <c r="I134" i="45" s="1"/>
  <c r="I133" i="45" s="1"/>
  <c r="C134" i="45"/>
  <c r="E133" i="45"/>
  <c r="B133" i="45"/>
  <c r="B132" i="45"/>
  <c r="G131" i="45"/>
  <c r="H131" i="45" s="1"/>
  <c r="I131" i="45" s="1"/>
  <c r="C131" i="45"/>
  <c r="G130" i="45"/>
  <c r="H130" i="45" s="1"/>
  <c r="I130" i="45" s="1"/>
  <c r="C130" i="45"/>
  <c r="G129" i="45"/>
  <c r="H129" i="45" s="1"/>
  <c r="C129" i="45"/>
  <c r="E128" i="45"/>
  <c r="B128" i="45"/>
  <c r="G127" i="45"/>
  <c r="H127" i="45" s="1"/>
  <c r="I127" i="45" s="1"/>
  <c r="C127" i="45"/>
  <c r="I126" i="45"/>
  <c r="G126" i="45"/>
  <c r="H126" i="45" s="1"/>
  <c r="C126" i="45"/>
  <c r="G125" i="45"/>
  <c r="H125" i="45" s="1"/>
  <c r="I125" i="45" s="1"/>
  <c r="C125" i="45"/>
  <c r="G124" i="45"/>
  <c r="H124" i="45" s="1"/>
  <c r="I124" i="45" s="1"/>
  <c r="C124" i="45"/>
  <c r="G123" i="45"/>
  <c r="H123" i="45" s="1"/>
  <c r="I123" i="45" s="1"/>
  <c r="C123" i="45"/>
  <c r="G122" i="45"/>
  <c r="H122" i="45" s="1"/>
  <c r="I122" i="45" s="1"/>
  <c r="C122" i="45"/>
  <c r="G121" i="45"/>
  <c r="H121" i="45" s="1"/>
  <c r="I121" i="45" s="1"/>
  <c r="C121" i="45"/>
  <c r="G120" i="45"/>
  <c r="H120" i="45" s="1"/>
  <c r="I120" i="45" s="1"/>
  <c r="C120" i="45"/>
  <c r="G119" i="45"/>
  <c r="H119" i="45" s="1"/>
  <c r="I119" i="45" s="1"/>
  <c r="C119" i="45"/>
  <c r="I118" i="45"/>
  <c r="G118" i="45"/>
  <c r="H118" i="45" s="1"/>
  <c r="C118" i="45"/>
  <c r="G117" i="45"/>
  <c r="H117" i="45" s="1"/>
  <c r="I117" i="45" s="1"/>
  <c r="C117" i="45"/>
  <c r="I116" i="45"/>
  <c r="G116" i="45"/>
  <c r="H116" i="45" s="1"/>
  <c r="C116" i="45"/>
  <c r="G115" i="45"/>
  <c r="H115" i="45" s="1"/>
  <c r="I115" i="45" s="1"/>
  <c r="C115" i="45"/>
  <c r="I114" i="45"/>
  <c r="G114" i="45"/>
  <c r="H114" i="45" s="1"/>
  <c r="C114" i="45"/>
  <c r="G113" i="45"/>
  <c r="H113" i="45" s="1"/>
  <c r="I113" i="45" s="1"/>
  <c r="C113" i="45"/>
  <c r="G112" i="45"/>
  <c r="H112" i="45" s="1"/>
  <c r="I112" i="45" s="1"/>
  <c r="C112" i="45"/>
  <c r="G111" i="45"/>
  <c r="H111" i="45" s="1"/>
  <c r="I111" i="45" s="1"/>
  <c r="C111" i="45"/>
  <c r="I110" i="45"/>
  <c r="G110" i="45"/>
  <c r="H110" i="45" s="1"/>
  <c r="C110" i="45"/>
  <c r="G109" i="45"/>
  <c r="H109" i="45" s="1"/>
  <c r="I109" i="45" s="1"/>
  <c r="C109" i="45"/>
  <c r="G108" i="45"/>
  <c r="H108" i="45" s="1"/>
  <c r="I108" i="45" s="1"/>
  <c r="C108" i="45"/>
  <c r="G107" i="45"/>
  <c r="H107" i="45" s="1"/>
  <c r="I107" i="45" s="1"/>
  <c r="C107" i="45"/>
  <c r="G106" i="45"/>
  <c r="H106" i="45" s="1"/>
  <c r="I106" i="45" s="1"/>
  <c r="C106" i="45"/>
  <c r="G105" i="45"/>
  <c r="H105" i="45" s="1"/>
  <c r="I105" i="45" s="1"/>
  <c r="C105" i="45"/>
  <c r="G104" i="45"/>
  <c r="H104" i="45" s="1"/>
  <c r="I104" i="45" s="1"/>
  <c r="C104" i="45"/>
  <c r="G103" i="45"/>
  <c r="H103" i="45" s="1"/>
  <c r="I103" i="45" s="1"/>
  <c r="C103" i="45"/>
  <c r="I102" i="45"/>
  <c r="G102" i="45"/>
  <c r="H102" i="45" s="1"/>
  <c r="C102" i="45"/>
  <c r="E101" i="45"/>
  <c r="B101" i="45"/>
  <c r="I100" i="45"/>
  <c r="G100" i="45"/>
  <c r="H100" i="45" s="1"/>
  <c r="C100" i="45"/>
  <c r="G99" i="45"/>
  <c r="H99" i="45" s="1"/>
  <c r="I99" i="45" s="1"/>
  <c r="C99" i="45"/>
  <c r="I98" i="45"/>
  <c r="G98" i="45"/>
  <c r="H98" i="45" s="1"/>
  <c r="C98" i="45"/>
  <c r="G97" i="45"/>
  <c r="H97" i="45" s="1"/>
  <c r="I97" i="45" s="1"/>
  <c r="C97" i="45"/>
  <c r="G96" i="45"/>
  <c r="H96" i="45" s="1"/>
  <c r="I96" i="45" s="1"/>
  <c r="C96" i="45"/>
  <c r="G95" i="45"/>
  <c r="H95" i="45" s="1"/>
  <c r="I95" i="45" s="1"/>
  <c r="C95" i="45"/>
  <c r="I94" i="45"/>
  <c r="G94" i="45"/>
  <c r="H94" i="45" s="1"/>
  <c r="C94" i="45"/>
  <c r="G93" i="45"/>
  <c r="H93" i="45" s="1"/>
  <c r="C93" i="45"/>
  <c r="E92" i="45"/>
  <c r="E91" i="45" s="1"/>
  <c r="B92" i="45"/>
  <c r="B91" i="45" s="1"/>
  <c r="I90" i="45"/>
  <c r="G90" i="45"/>
  <c r="H90" i="45" s="1"/>
  <c r="C90" i="45"/>
  <c r="G89" i="45"/>
  <c r="H89" i="45" s="1"/>
  <c r="I89" i="45" s="1"/>
  <c r="C89" i="45"/>
  <c r="I88" i="45"/>
  <c r="G88" i="45"/>
  <c r="H88" i="45" s="1"/>
  <c r="C88" i="45"/>
  <c r="G87" i="45"/>
  <c r="H87" i="45" s="1"/>
  <c r="I87" i="45" s="1"/>
  <c r="C87" i="45"/>
  <c r="G86" i="45"/>
  <c r="H86" i="45" s="1"/>
  <c r="I86" i="45" s="1"/>
  <c r="C86" i="45"/>
  <c r="G85" i="45"/>
  <c r="H85" i="45" s="1"/>
  <c r="I85" i="45" s="1"/>
  <c r="C85" i="45"/>
  <c r="I84" i="45"/>
  <c r="G84" i="45"/>
  <c r="H84" i="45" s="1"/>
  <c r="C84" i="45"/>
  <c r="G83" i="45"/>
  <c r="H83" i="45" s="1"/>
  <c r="I83" i="45" s="1"/>
  <c r="C83" i="45"/>
  <c r="G82" i="45"/>
  <c r="H82" i="45" s="1"/>
  <c r="I82" i="45" s="1"/>
  <c r="C82" i="45"/>
  <c r="G81" i="45"/>
  <c r="H81" i="45" s="1"/>
  <c r="I81" i="45" s="1"/>
  <c r="C81" i="45"/>
  <c r="G80" i="45"/>
  <c r="H80" i="45" s="1"/>
  <c r="I80" i="45" s="1"/>
  <c r="C80" i="45"/>
  <c r="G79" i="45"/>
  <c r="H79" i="45" s="1"/>
  <c r="C79" i="45"/>
  <c r="E78" i="45"/>
  <c r="B78" i="45"/>
  <c r="G77" i="45"/>
  <c r="H77" i="45" s="1"/>
  <c r="I77" i="45" s="1"/>
  <c r="C77" i="45"/>
  <c r="G76" i="45"/>
  <c r="H76" i="45" s="1"/>
  <c r="I76" i="45" s="1"/>
  <c r="C76" i="45"/>
  <c r="G75" i="45"/>
  <c r="H75" i="45" s="1"/>
  <c r="I75" i="45" s="1"/>
  <c r="C75" i="45"/>
  <c r="I74" i="45"/>
  <c r="G74" i="45"/>
  <c r="H74" i="45" s="1"/>
  <c r="C74" i="45"/>
  <c r="G73" i="45"/>
  <c r="H73" i="45" s="1"/>
  <c r="I73" i="45" s="1"/>
  <c r="C73" i="45"/>
  <c r="G72" i="45"/>
  <c r="H72" i="45" s="1"/>
  <c r="I72" i="45" s="1"/>
  <c r="C72" i="45"/>
  <c r="G71" i="45"/>
  <c r="H71" i="45" s="1"/>
  <c r="I71" i="45" s="1"/>
  <c r="C71" i="45"/>
  <c r="G70" i="45"/>
  <c r="H70" i="45" s="1"/>
  <c r="I70" i="45" s="1"/>
  <c r="C70" i="45"/>
  <c r="G69" i="45"/>
  <c r="H69" i="45" s="1"/>
  <c r="I69" i="45" s="1"/>
  <c r="C69" i="45"/>
  <c r="G68" i="45"/>
  <c r="H68" i="45" s="1"/>
  <c r="I68" i="45" s="1"/>
  <c r="C68" i="45"/>
  <c r="G67" i="45"/>
  <c r="H67" i="45" s="1"/>
  <c r="I67" i="45" s="1"/>
  <c r="C67" i="45"/>
  <c r="I66" i="45"/>
  <c r="G66" i="45"/>
  <c r="H66" i="45" s="1"/>
  <c r="C66" i="45"/>
  <c r="G65" i="45"/>
  <c r="H65" i="45" s="1"/>
  <c r="I65" i="45" s="1"/>
  <c r="C65" i="45"/>
  <c r="I64" i="45"/>
  <c r="G64" i="45"/>
  <c r="H64" i="45" s="1"/>
  <c r="C64" i="45"/>
  <c r="G63" i="45"/>
  <c r="H63" i="45" s="1"/>
  <c r="I63" i="45" s="1"/>
  <c r="C63" i="45"/>
  <c r="I62" i="45"/>
  <c r="G62" i="45"/>
  <c r="H62" i="45" s="1"/>
  <c r="C62" i="45"/>
  <c r="G61" i="45"/>
  <c r="H61" i="45" s="1"/>
  <c r="I61" i="45" s="1"/>
  <c r="C61" i="45"/>
  <c r="G60" i="45"/>
  <c r="H60" i="45" s="1"/>
  <c r="I60" i="45" s="1"/>
  <c r="C60" i="45"/>
  <c r="G59" i="45"/>
  <c r="H59" i="45" s="1"/>
  <c r="I59" i="45" s="1"/>
  <c r="C59" i="45"/>
  <c r="I58" i="45"/>
  <c r="G58" i="45"/>
  <c r="H58" i="45" s="1"/>
  <c r="C58" i="45"/>
  <c r="G57" i="45"/>
  <c r="H57" i="45" s="1"/>
  <c r="I57" i="45" s="1"/>
  <c r="C57" i="45"/>
  <c r="G56" i="45"/>
  <c r="H56" i="45" s="1"/>
  <c r="I56" i="45" s="1"/>
  <c r="C56" i="45"/>
  <c r="G55" i="45"/>
  <c r="H55" i="45" s="1"/>
  <c r="I55" i="45" s="1"/>
  <c r="C55" i="45"/>
  <c r="G54" i="45"/>
  <c r="H54" i="45" s="1"/>
  <c r="I54" i="45" s="1"/>
  <c r="C54" i="45"/>
  <c r="G53" i="45"/>
  <c r="H53" i="45" s="1"/>
  <c r="I53" i="45" s="1"/>
  <c r="C53" i="45"/>
  <c r="G52" i="45"/>
  <c r="H52" i="45" s="1"/>
  <c r="I52" i="45" s="1"/>
  <c r="C52" i="45"/>
  <c r="G51" i="45"/>
  <c r="H51" i="45" s="1"/>
  <c r="I51" i="45" s="1"/>
  <c r="C51" i="45"/>
  <c r="I50" i="45"/>
  <c r="G50" i="45"/>
  <c r="H50" i="45" s="1"/>
  <c r="C50" i="45"/>
  <c r="E49" i="45"/>
  <c r="B49" i="45"/>
  <c r="B12" i="45" s="1"/>
  <c r="I48" i="45"/>
  <c r="G48" i="45"/>
  <c r="H48" i="45" s="1"/>
  <c r="C48" i="45"/>
  <c r="G47" i="45"/>
  <c r="H47" i="45" s="1"/>
  <c r="I47" i="45" s="1"/>
  <c r="C47" i="45"/>
  <c r="I46" i="45"/>
  <c r="G46" i="45"/>
  <c r="H46" i="45" s="1"/>
  <c r="C46" i="45"/>
  <c r="G45" i="45"/>
  <c r="H45" i="45" s="1"/>
  <c r="I45" i="45" s="1"/>
  <c r="C45" i="45"/>
  <c r="G44" i="45"/>
  <c r="H44" i="45" s="1"/>
  <c r="I44" i="45" s="1"/>
  <c r="C44" i="45"/>
  <c r="G43" i="45"/>
  <c r="H43" i="45" s="1"/>
  <c r="I43" i="45" s="1"/>
  <c r="C43" i="45"/>
  <c r="I42" i="45"/>
  <c r="G42" i="45"/>
  <c r="H42" i="45" s="1"/>
  <c r="C42" i="45"/>
  <c r="G41" i="45"/>
  <c r="H41" i="45" s="1"/>
  <c r="I41" i="45" s="1"/>
  <c r="C41" i="45"/>
  <c r="G40" i="45"/>
  <c r="H40" i="45" s="1"/>
  <c r="I40" i="45" s="1"/>
  <c r="C40" i="45"/>
  <c r="G39" i="45"/>
  <c r="H39" i="45" s="1"/>
  <c r="I39" i="45" s="1"/>
  <c r="C39" i="45"/>
  <c r="G38" i="45"/>
  <c r="H38" i="45" s="1"/>
  <c r="I38" i="45" s="1"/>
  <c r="C38" i="45"/>
  <c r="G37" i="45"/>
  <c r="H37" i="45" s="1"/>
  <c r="I37" i="45" s="1"/>
  <c r="C37" i="45"/>
  <c r="G36" i="45"/>
  <c r="H36" i="45" s="1"/>
  <c r="I36" i="45" s="1"/>
  <c r="C36" i="45"/>
  <c r="G35" i="45"/>
  <c r="H35" i="45" s="1"/>
  <c r="I35" i="45" s="1"/>
  <c r="C35" i="45"/>
  <c r="G34" i="45"/>
  <c r="H34" i="45" s="1"/>
  <c r="I34" i="45" s="1"/>
  <c r="C34" i="45"/>
  <c r="G33" i="45"/>
  <c r="H33" i="45" s="1"/>
  <c r="I33" i="45" s="1"/>
  <c r="C33" i="45"/>
  <c r="I32" i="45"/>
  <c r="G32" i="45"/>
  <c r="H32" i="45" s="1"/>
  <c r="C32" i="45"/>
  <c r="G31" i="45"/>
  <c r="H31" i="45" s="1"/>
  <c r="I31" i="45" s="1"/>
  <c r="C31" i="45"/>
  <c r="I30" i="45"/>
  <c r="G30" i="45"/>
  <c r="H30" i="45" s="1"/>
  <c r="C30" i="45"/>
  <c r="G29" i="45"/>
  <c r="H29" i="45" s="1"/>
  <c r="I29" i="45" s="1"/>
  <c r="C29" i="45"/>
  <c r="G28" i="45"/>
  <c r="H28" i="45" s="1"/>
  <c r="I28" i="45" s="1"/>
  <c r="C28" i="45"/>
  <c r="G27" i="45"/>
  <c r="H27" i="45" s="1"/>
  <c r="I27" i="45" s="1"/>
  <c r="C27" i="45"/>
  <c r="I26" i="45"/>
  <c r="G26" i="45"/>
  <c r="H26" i="45" s="1"/>
  <c r="C26" i="45"/>
  <c r="G25" i="45"/>
  <c r="H25" i="45" s="1"/>
  <c r="I25" i="45" s="1"/>
  <c r="C25" i="45"/>
  <c r="G24" i="45"/>
  <c r="H24" i="45" s="1"/>
  <c r="I24" i="45" s="1"/>
  <c r="C24" i="45"/>
  <c r="G23" i="45"/>
  <c r="H23" i="45" s="1"/>
  <c r="I23" i="45" s="1"/>
  <c r="C23" i="45"/>
  <c r="G22" i="45"/>
  <c r="H22" i="45" s="1"/>
  <c r="I22" i="45" s="1"/>
  <c r="C22" i="45"/>
  <c r="G21" i="45"/>
  <c r="H21" i="45" s="1"/>
  <c r="I21" i="45" s="1"/>
  <c r="C21" i="45"/>
  <c r="G20" i="45"/>
  <c r="H20" i="45" s="1"/>
  <c r="I20" i="45" s="1"/>
  <c r="C20" i="45"/>
  <c r="G19" i="45"/>
  <c r="H19" i="45" s="1"/>
  <c r="I19" i="45" s="1"/>
  <c r="C19" i="45"/>
  <c r="G18" i="45"/>
  <c r="H18" i="45" s="1"/>
  <c r="I18" i="45" s="1"/>
  <c r="C18" i="45"/>
  <c r="G17" i="45"/>
  <c r="H17" i="45" s="1"/>
  <c r="I17" i="45" s="1"/>
  <c r="C17" i="45"/>
  <c r="I16" i="45"/>
  <c r="G16" i="45"/>
  <c r="H16" i="45" s="1"/>
  <c r="C16" i="45"/>
  <c r="G15" i="45"/>
  <c r="H15" i="45" s="1"/>
  <c r="I15" i="45" s="1"/>
  <c r="C15" i="45"/>
  <c r="I14" i="45"/>
  <c r="H14" i="45"/>
  <c r="C14" i="45"/>
  <c r="E13" i="45"/>
  <c r="E12" i="45" s="1"/>
  <c r="B13" i="45"/>
  <c r="I11" i="48" l="1"/>
  <c r="C25" i="52" s="1"/>
  <c r="G25" i="52" s="1"/>
  <c r="C12" i="46"/>
  <c r="C51" i="46"/>
  <c r="C42" i="46"/>
  <c r="E11" i="46"/>
  <c r="H12" i="46"/>
  <c r="C15" i="46"/>
  <c r="B11" i="46"/>
  <c r="H42" i="46"/>
  <c r="I167" i="45"/>
  <c r="I166" i="45" s="1"/>
  <c r="I161" i="45" s="1"/>
  <c r="H166" i="45"/>
  <c r="I196" i="45"/>
  <c r="H195" i="45"/>
  <c r="I200" i="45"/>
  <c r="H199" i="45"/>
  <c r="H198" i="45" s="1"/>
  <c r="I149" i="45"/>
  <c r="I148" i="45" s="1"/>
  <c r="I156" i="45"/>
  <c r="H92" i="45"/>
  <c r="H91" i="45" s="1"/>
  <c r="I49" i="45"/>
  <c r="H128" i="45"/>
  <c r="E132" i="45"/>
  <c r="E11" i="45"/>
  <c r="I13" i="45"/>
  <c r="H78" i="45"/>
  <c r="I189" i="45"/>
  <c r="I188" i="45" s="1"/>
  <c r="I101" i="45"/>
  <c r="B11" i="45"/>
  <c r="I52" i="46"/>
  <c r="I51" i="46" s="1"/>
  <c r="H51" i="46"/>
  <c r="H15" i="46"/>
  <c r="I16" i="46"/>
  <c r="I15" i="46" s="1"/>
  <c r="I14" i="46"/>
  <c r="I12" i="46" s="1"/>
  <c r="I43" i="46"/>
  <c r="I42" i="46" s="1"/>
  <c r="H136" i="45"/>
  <c r="I137" i="45"/>
  <c r="I136" i="45" s="1"/>
  <c r="H138" i="45"/>
  <c r="I139" i="45"/>
  <c r="I138" i="45" s="1"/>
  <c r="H143" i="45"/>
  <c r="I144" i="45"/>
  <c r="I143" i="45" s="1"/>
  <c r="I147" i="45"/>
  <c r="I146" i="45" s="1"/>
  <c r="H146" i="45"/>
  <c r="H13" i="45"/>
  <c r="H49" i="45"/>
  <c r="I79" i="45"/>
  <c r="I78" i="45" s="1"/>
  <c r="I93" i="45"/>
  <c r="I92" i="45" s="1"/>
  <c r="H101" i="45"/>
  <c r="I129" i="45"/>
  <c r="I128" i="45" s="1"/>
  <c r="H133" i="45"/>
  <c r="H132" i="45" s="1"/>
  <c r="H149" i="45"/>
  <c r="H156" i="45"/>
  <c r="H162" i="45"/>
  <c r="H185" i="45"/>
  <c r="H184" i="45" s="1"/>
  <c r="H189" i="45"/>
  <c r="H188" i="45" s="1"/>
  <c r="I195" i="45"/>
  <c r="I199" i="45"/>
  <c r="I198" i="45" s="1"/>
  <c r="G37" i="44"/>
  <c r="I37" i="44" s="1"/>
  <c r="C37" i="44"/>
  <c r="G36" i="44"/>
  <c r="I36" i="44" s="1"/>
  <c r="C36" i="44"/>
  <c r="G35" i="44"/>
  <c r="I35" i="44" s="1"/>
  <c r="C35" i="44"/>
  <c r="G34" i="44"/>
  <c r="I34" i="44" s="1"/>
  <c r="C34" i="44"/>
  <c r="G33" i="44"/>
  <c r="I33" i="44" s="1"/>
  <c r="C33" i="44"/>
  <c r="G31" i="44"/>
  <c r="I31" i="44" s="1"/>
  <c r="C31" i="44"/>
  <c r="G30" i="44"/>
  <c r="I30" i="44" s="1"/>
  <c r="C30" i="44"/>
  <c r="G29" i="44"/>
  <c r="I29" i="44" s="1"/>
  <c r="C29" i="44"/>
  <c r="G28" i="44"/>
  <c r="I28" i="44" s="1"/>
  <c r="C28" i="44"/>
  <c r="G27" i="44"/>
  <c r="I27" i="44" s="1"/>
  <c r="C27" i="44"/>
  <c r="G26" i="44"/>
  <c r="I26" i="44" s="1"/>
  <c r="C26" i="44"/>
  <c r="G25" i="44"/>
  <c r="I25" i="44" s="1"/>
  <c r="C25" i="44"/>
  <c r="G24" i="44"/>
  <c r="I24" i="44" s="1"/>
  <c r="C24" i="44"/>
  <c r="G23" i="44"/>
  <c r="I23" i="44" s="1"/>
  <c r="C23" i="44"/>
  <c r="G22" i="44"/>
  <c r="I22" i="44" s="1"/>
  <c r="C22" i="44"/>
  <c r="G21" i="44"/>
  <c r="I21" i="44" s="1"/>
  <c r="C21" i="44"/>
  <c r="G20" i="44"/>
  <c r="I20" i="44" s="1"/>
  <c r="C20" i="44"/>
  <c r="G19" i="44"/>
  <c r="I19" i="44" s="1"/>
  <c r="C19" i="44"/>
  <c r="G18" i="44"/>
  <c r="I18" i="44" s="1"/>
  <c r="C18" i="44"/>
  <c r="G17" i="44"/>
  <c r="I17" i="44" s="1"/>
  <c r="C17" i="44"/>
  <c r="G15" i="44"/>
  <c r="I15" i="44" s="1"/>
  <c r="C15" i="44"/>
  <c r="G14" i="44"/>
  <c r="I14" i="44" s="1"/>
  <c r="C14" i="44"/>
  <c r="G13" i="44"/>
  <c r="C13" i="44"/>
  <c r="G86" i="43"/>
  <c r="C86" i="43"/>
  <c r="G85" i="43"/>
  <c r="C85" i="43"/>
  <c r="G84" i="43"/>
  <c r="D84" i="43"/>
  <c r="C84" i="43" s="1"/>
  <c r="G83" i="43"/>
  <c r="C83" i="43"/>
  <c r="G82" i="43"/>
  <c r="C82" i="43"/>
  <c r="G81" i="43"/>
  <c r="C81" i="43"/>
  <c r="G80" i="43"/>
  <c r="C80" i="43"/>
  <c r="G79" i="43"/>
  <c r="H79" i="43" s="1"/>
  <c r="I79" i="43" s="1"/>
  <c r="C79" i="43"/>
  <c r="G78" i="43"/>
  <c r="C78" i="43"/>
  <c r="G77" i="43"/>
  <c r="C77" i="43"/>
  <c r="G76" i="43"/>
  <c r="C76" i="43"/>
  <c r="G75" i="43"/>
  <c r="C75" i="43"/>
  <c r="G74" i="43"/>
  <c r="C74" i="43"/>
  <c r="G73" i="43"/>
  <c r="C73" i="43"/>
  <c r="G72" i="43"/>
  <c r="C72" i="43"/>
  <c r="G71" i="43"/>
  <c r="C71" i="43"/>
  <c r="G69" i="43"/>
  <c r="C69" i="43"/>
  <c r="G68" i="43"/>
  <c r="C68" i="43"/>
  <c r="G67" i="43"/>
  <c r="C67" i="43"/>
  <c r="G66" i="43"/>
  <c r="C66" i="43"/>
  <c r="G65" i="43"/>
  <c r="C65" i="43"/>
  <c r="G64" i="43"/>
  <c r="C64" i="43"/>
  <c r="G63" i="43"/>
  <c r="C63" i="43"/>
  <c r="G62" i="43"/>
  <c r="C62" i="43"/>
  <c r="G61" i="43"/>
  <c r="C61" i="43"/>
  <c r="G60" i="43"/>
  <c r="C60" i="43"/>
  <c r="G59" i="43"/>
  <c r="C59" i="43"/>
  <c r="G58" i="43"/>
  <c r="C58" i="43"/>
  <c r="G57" i="43"/>
  <c r="C57" i="43"/>
  <c r="G56" i="43"/>
  <c r="C56" i="43"/>
  <c r="G55" i="43"/>
  <c r="C55" i="43"/>
  <c r="G54" i="43"/>
  <c r="C54" i="43"/>
  <c r="G52" i="43"/>
  <c r="C52" i="43"/>
  <c r="G51" i="43"/>
  <c r="C51" i="43"/>
  <c r="G50" i="43"/>
  <c r="C50" i="43"/>
  <c r="G49" i="43"/>
  <c r="C49" i="43"/>
  <c r="G48" i="43"/>
  <c r="C48" i="43"/>
  <c r="G47" i="43"/>
  <c r="C47" i="43"/>
  <c r="G46" i="43"/>
  <c r="C46" i="43"/>
  <c r="G45" i="43"/>
  <c r="C45" i="43"/>
  <c r="G44" i="43"/>
  <c r="C44" i="43"/>
  <c r="G43" i="43"/>
  <c r="C43" i="43"/>
  <c r="G42" i="43"/>
  <c r="C42" i="43"/>
  <c r="G41" i="43"/>
  <c r="C41" i="43"/>
  <c r="G40" i="43"/>
  <c r="C40" i="43"/>
  <c r="G39" i="43"/>
  <c r="C39" i="43"/>
  <c r="G38" i="43"/>
  <c r="C38" i="43"/>
  <c r="G37" i="43"/>
  <c r="C37" i="43"/>
  <c r="G36" i="43"/>
  <c r="C36" i="43"/>
  <c r="G35" i="43"/>
  <c r="C35" i="43"/>
  <c r="G34" i="43"/>
  <c r="C34" i="43"/>
  <c r="G33" i="43"/>
  <c r="C33" i="43"/>
  <c r="G32" i="43"/>
  <c r="C32" i="43"/>
  <c r="G31" i="43"/>
  <c r="C31" i="43"/>
  <c r="G30" i="43"/>
  <c r="C30" i="43"/>
  <c r="G29" i="43"/>
  <c r="C29" i="43"/>
  <c r="G28" i="43"/>
  <c r="C28" i="43"/>
  <c r="G27" i="43"/>
  <c r="C27" i="43"/>
  <c r="G26" i="43"/>
  <c r="C26" i="43"/>
  <c r="G25" i="43"/>
  <c r="C25" i="43"/>
  <c r="G24" i="43"/>
  <c r="C24" i="43"/>
  <c r="G23" i="43"/>
  <c r="C23" i="43"/>
  <c r="G22" i="43"/>
  <c r="C22" i="43"/>
  <c r="G21" i="43"/>
  <c r="C21" i="43"/>
  <c r="G20" i="43"/>
  <c r="C20" i="43"/>
  <c r="G18" i="43"/>
  <c r="C18" i="43"/>
  <c r="G17" i="43"/>
  <c r="C17" i="43"/>
  <c r="G16" i="43"/>
  <c r="C16" i="43"/>
  <c r="G15" i="43"/>
  <c r="C15" i="43"/>
  <c r="G14" i="43"/>
  <c r="H14" i="43" s="1"/>
  <c r="I14" i="43" s="1"/>
  <c r="C14" i="43"/>
  <c r="G13" i="43"/>
  <c r="C13" i="43"/>
  <c r="G154" i="42"/>
  <c r="C154" i="42"/>
  <c r="G153" i="42"/>
  <c r="C153" i="42"/>
  <c r="G152" i="42"/>
  <c r="C152" i="42"/>
  <c r="G151" i="42"/>
  <c r="C151" i="42"/>
  <c r="G150" i="42"/>
  <c r="C150" i="42"/>
  <c r="G149" i="42"/>
  <c r="C149" i="42"/>
  <c r="G148" i="42"/>
  <c r="C148" i="42"/>
  <c r="G147" i="42"/>
  <c r="C147" i="42"/>
  <c r="G146" i="42"/>
  <c r="C146" i="42"/>
  <c r="G145" i="42"/>
  <c r="C145" i="42"/>
  <c r="G144" i="42"/>
  <c r="C144" i="42"/>
  <c r="G143" i="42"/>
  <c r="G142" i="42"/>
  <c r="C142" i="42"/>
  <c r="G141" i="42"/>
  <c r="C141" i="42"/>
  <c r="G140" i="42"/>
  <c r="C140" i="42"/>
  <c r="G139" i="42"/>
  <c r="C139" i="42"/>
  <c r="G138" i="42"/>
  <c r="C138" i="42"/>
  <c r="G137" i="42"/>
  <c r="C137" i="42"/>
  <c r="G136" i="42"/>
  <c r="C136" i="42"/>
  <c r="G135" i="42"/>
  <c r="C135" i="42"/>
  <c r="G134" i="42"/>
  <c r="C134" i="42"/>
  <c r="G133" i="42"/>
  <c r="C133" i="42"/>
  <c r="G132" i="42"/>
  <c r="C132" i="42"/>
  <c r="G131" i="42"/>
  <c r="C131" i="42"/>
  <c r="G130" i="42"/>
  <c r="C130" i="42"/>
  <c r="G129" i="42"/>
  <c r="C129" i="42"/>
  <c r="G128" i="42"/>
  <c r="C128" i="42"/>
  <c r="G126" i="42"/>
  <c r="C126" i="42"/>
  <c r="G125" i="42"/>
  <c r="C125" i="42"/>
  <c r="G124" i="42"/>
  <c r="C124" i="42"/>
  <c r="G123" i="42"/>
  <c r="C123" i="42"/>
  <c r="G122" i="42"/>
  <c r="C122" i="42"/>
  <c r="G121" i="42"/>
  <c r="C121" i="42"/>
  <c r="G120" i="42"/>
  <c r="C120" i="42"/>
  <c r="G119" i="42"/>
  <c r="C119" i="42"/>
  <c r="G118" i="42"/>
  <c r="C118" i="42"/>
  <c r="G117" i="42"/>
  <c r="C117" i="42"/>
  <c r="G116" i="42"/>
  <c r="C116" i="42"/>
  <c r="G115" i="42"/>
  <c r="C115" i="42"/>
  <c r="G114" i="42"/>
  <c r="C114" i="42"/>
  <c r="G113" i="42"/>
  <c r="C113" i="42"/>
  <c r="G112" i="42"/>
  <c r="C112" i="42"/>
  <c r="G111" i="42"/>
  <c r="C111" i="42"/>
  <c r="G110" i="42"/>
  <c r="C110" i="42"/>
  <c r="G109" i="42"/>
  <c r="C109" i="42"/>
  <c r="G108" i="42"/>
  <c r="C108" i="42"/>
  <c r="G107" i="42"/>
  <c r="C107" i="42"/>
  <c r="G106" i="42"/>
  <c r="C106" i="42"/>
  <c r="G105" i="42"/>
  <c r="C105" i="42"/>
  <c r="G104" i="42"/>
  <c r="C104" i="42"/>
  <c r="G103" i="42"/>
  <c r="C103" i="42"/>
  <c r="G102" i="42"/>
  <c r="C102" i="42"/>
  <c r="G101" i="42"/>
  <c r="C101" i="42"/>
  <c r="G100" i="42"/>
  <c r="C100" i="42"/>
  <c r="G99" i="42"/>
  <c r="C99" i="42"/>
  <c r="G98" i="42"/>
  <c r="C98" i="42"/>
  <c r="G97" i="42"/>
  <c r="C97" i="42"/>
  <c r="G96" i="42"/>
  <c r="C96" i="42"/>
  <c r="G95" i="42"/>
  <c r="C95" i="42"/>
  <c r="G94" i="42"/>
  <c r="C94" i="42"/>
  <c r="G93" i="42"/>
  <c r="C93" i="42"/>
  <c r="G92" i="42"/>
  <c r="C92" i="42"/>
  <c r="G91" i="42"/>
  <c r="C91" i="42"/>
  <c r="G90" i="42"/>
  <c r="C90" i="42"/>
  <c r="G89" i="42"/>
  <c r="C89" i="42"/>
  <c r="G88" i="42"/>
  <c r="C88" i="42"/>
  <c r="G87" i="42"/>
  <c r="C87" i="42"/>
  <c r="G86" i="42"/>
  <c r="C86" i="42"/>
  <c r="G84" i="42"/>
  <c r="C84" i="42"/>
  <c r="G83" i="42"/>
  <c r="C83" i="42"/>
  <c r="G82" i="42"/>
  <c r="C82" i="42"/>
  <c r="G81" i="42"/>
  <c r="C81" i="42"/>
  <c r="G80" i="42"/>
  <c r="C80" i="42"/>
  <c r="G79" i="42"/>
  <c r="C79" i="42"/>
  <c r="G78" i="42"/>
  <c r="C78" i="42"/>
  <c r="G77" i="42"/>
  <c r="C77" i="42"/>
  <c r="G76" i="42"/>
  <c r="C76" i="42"/>
  <c r="G75" i="42"/>
  <c r="C75" i="42"/>
  <c r="G74" i="42"/>
  <c r="C74" i="42"/>
  <c r="G73" i="42"/>
  <c r="H73" i="42" s="1"/>
  <c r="I73" i="42" s="1"/>
  <c r="C73" i="42"/>
  <c r="G72" i="42"/>
  <c r="C72" i="42"/>
  <c r="G71" i="42"/>
  <c r="C71" i="42"/>
  <c r="G70" i="42"/>
  <c r="H70" i="42" s="1"/>
  <c r="I70" i="42" s="1"/>
  <c r="C70" i="42"/>
  <c r="G69" i="42"/>
  <c r="C69" i="42"/>
  <c r="G68" i="42"/>
  <c r="C68" i="42"/>
  <c r="G67" i="42"/>
  <c r="C67" i="42"/>
  <c r="G66" i="42"/>
  <c r="C66" i="42"/>
  <c r="G65" i="42"/>
  <c r="C65" i="42"/>
  <c r="G64" i="42"/>
  <c r="C64" i="42"/>
  <c r="G63" i="42"/>
  <c r="C63" i="42"/>
  <c r="G62" i="42"/>
  <c r="C62" i="42"/>
  <c r="G61" i="42"/>
  <c r="C61" i="42"/>
  <c r="G60" i="42"/>
  <c r="C60" i="42"/>
  <c r="G59" i="42"/>
  <c r="C59" i="42"/>
  <c r="G58" i="42"/>
  <c r="H58" i="42" s="1"/>
  <c r="I58" i="42" s="1"/>
  <c r="C58" i="42"/>
  <c r="G57" i="42"/>
  <c r="C57" i="42"/>
  <c r="G56" i="42"/>
  <c r="C56" i="42"/>
  <c r="G55" i="42"/>
  <c r="C55" i="42"/>
  <c r="G54" i="42"/>
  <c r="C54" i="42"/>
  <c r="G53" i="42"/>
  <c r="C53" i="42"/>
  <c r="G52" i="42"/>
  <c r="C52" i="42"/>
  <c r="G51" i="42"/>
  <c r="C51" i="42"/>
  <c r="G50" i="42"/>
  <c r="C50" i="42"/>
  <c r="G49" i="42"/>
  <c r="C49" i="42"/>
  <c r="G48" i="42"/>
  <c r="C48" i="42"/>
  <c r="G47" i="42"/>
  <c r="C47" i="42"/>
  <c r="G46" i="42"/>
  <c r="C46" i="42"/>
  <c r="G45" i="42"/>
  <c r="C45" i="42"/>
  <c r="G44" i="42"/>
  <c r="C44" i="42"/>
  <c r="G43" i="42"/>
  <c r="C43" i="42"/>
  <c r="G42" i="42"/>
  <c r="C42" i="42"/>
  <c r="G41" i="42"/>
  <c r="C41" i="42"/>
  <c r="G40" i="42"/>
  <c r="C40" i="42"/>
  <c r="G39" i="42"/>
  <c r="C39" i="42"/>
  <c r="G38" i="42"/>
  <c r="C38" i="42"/>
  <c r="G37" i="42"/>
  <c r="C37" i="42"/>
  <c r="G36" i="42"/>
  <c r="C36" i="42"/>
  <c r="G35" i="42"/>
  <c r="C35" i="42"/>
  <c r="G34" i="42"/>
  <c r="C34" i="42"/>
  <c r="G33" i="42"/>
  <c r="C33" i="42"/>
  <c r="G32" i="42"/>
  <c r="C32" i="42"/>
  <c r="G31" i="42"/>
  <c r="C31" i="42"/>
  <c r="G30" i="42"/>
  <c r="C30" i="42"/>
  <c r="G29" i="42"/>
  <c r="C29" i="42"/>
  <c r="G28" i="42"/>
  <c r="C28" i="42"/>
  <c r="G27" i="42"/>
  <c r="C27" i="42"/>
  <c r="G26" i="42"/>
  <c r="C26" i="42"/>
  <c r="G25" i="42"/>
  <c r="C25" i="42"/>
  <c r="G24" i="42"/>
  <c r="C24" i="42"/>
  <c r="G23" i="42"/>
  <c r="C23" i="42"/>
  <c r="G22" i="42"/>
  <c r="C22" i="42"/>
  <c r="G21" i="42"/>
  <c r="C21" i="42"/>
  <c r="G20" i="42"/>
  <c r="C20" i="42"/>
  <c r="G19" i="42"/>
  <c r="C19" i="42"/>
  <c r="I17" i="42"/>
  <c r="G17" i="42"/>
  <c r="H17" i="42" s="1"/>
  <c r="C17" i="42"/>
  <c r="G16" i="42"/>
  <c r="C16" i="42"/>
  <c r="G15" i="42"/>
  <c r="C15" i="42"/>
  <c r="G14" i="42"/>
  <c r="C14" i="42"/>
  <c r="G13" i="42"/>
  <c r="C13" i="42"/>
  <c r="H11" i="46" l="1"/>
  <c r="I11" i="46"/>
  <c r="I142" i="45"/>
  <c r="I12" i="45"/>
  <c r="I132" i="45"/>
  <c r="H161" i="45"/>
  <c r="H18" i="43"/>
  <c r="I18" i="43" s="1"/>
  <c r="H23" i="43"/>
  <c r="I23" i="43" s="1"/>
  <c r="H27" i="43"/>
  <c r="I27" i="43" s="1"/>
  <c r="I31" i="43"/>
  <c r="H31" i="43"/>
  <c r="H35" i="43"/>
  <c r="I35" i="43" s="1"/>
  <c r="H39" i="43"/>
  <c r="I39" i="43" s="1"/>
  <c r="H43" i="43"/>
  <c r="I43" i="43" s="1"/>
  <c r="I47" i="43"/>
  <c r="H47" i="43"/>
  <c r="H51" i="43"/>
  <c r="I51" i="43" s="1"/>
  <c r="H56" i="43"/>
  <c r="I56" i="43" s="1"/>
  <c r="H60" i="43"/>
  <c r="I60" i="43" s="1"/>
  <c r="I64" i="43"/>
  <c r="H64" i="43"/>
  <c r="H68" i="43"/>
  <c r="I68" i="43" s="1"/>
  <c r="H73" i="43"/>
  <c r="I73" i="43" s="1"/>
  <c r="H77" i="43"/>
  <c r="I77" i="43" s="1"/>
  <c r="I15" i="43"/>
  <c r="H15" i="43"/>
  <c r="H20" i="43"/>
  <c r="H24" i="43"/>
  <c r="I24" i="43" s="1"/>
  <c r="H28" i="43"/>
  <c r="I28" i="43" s="1"/>
  <c r="I32" i="43"/>
  <c r="H32" i="43"/>
  <c r="H36" i="43"/>
  <c r="I36" i="43" s="1"/>
  <c r="H40" i="43"/>
  <c r="I40" i="43" s="1"/>
  <c r="H44" i="43"/>
  <c r="I44" i="43" s="1"/>
  <c r="I48" i="43"/>
  <c r="H48" i="43"/>
  <c r="H52" i="43"/>
  <c r="I52" i="43" s="1"/>
  <c r="H57" i="43"/>
  <c r="I57" i="43" s="1"/>
  <c r="H61" i="43"/>
  <c r="I61" i="43" s="1"/>
  <c r="I65" i="43"/>
  <c r="H65" i="43"/>
  <c r="H69" i="43"/>
  <c r="I69" i="43" s="1"/>
  <c r="H74" i="43"/>
  <c r="I74" i="43" s="1"/>
  <c r="H78" i="43"/>
  <c r="I78" i="43" s="1"/>
  <c r="I85" i="43"/>
  <c r="H85" i="43"/>
  <c r="H82" i="43"/>
  <c r="I82" i="43" s="1"/>
  <c r="H86" i="43"/>
  <c r="I86" i="43" s="1"/>
  <c r="H16" i="43"/>
  <c r="I16" i="43" s="1"/>
  <c r="I21" i="43"/>
  <c r="H21" i="43"/>
  <c r="H25" i="43"/>
  <c r="I25" i="43" s="1"/>
  <c r="H29" i="43"/>
  <c r="I29" i="43" s="1"/>
  <c r="H33" i="43"/>
  <c r="I33" i="43" s="1"/>
  <c r="I37" i="43"/>
  <c r="H37" i="43"/>
  <c r="H41" i="43"/>
  <c r="I41" i="43" s="1"/>
  <c r="H45" i="43"/>
  <c r="I45" i="43" s="1"/>
  <c r="H49" i="43"/>
  <c r="I49" i="43" s="1"/>
  <c r="I54" i="43"/>
  <c r="H54" i="43"/>
  <c r="H58" i="43"/>
  <c r="I58" i="43" s="1"/>
  <c r="H62" i="43"/>
  <c r="I62" i="43" s="1"/>
  <c r="H66" i="43"/>
  <c r="I66" i="43" s="1"/>
  <c r="I71" i="43"/>
  <c r="H71" i="43"/>
  <c r="H75" i="43"/>
  <c r="I75" i="43" s="1"/>
  <c r="H83" i="43"/>
  <c r="I83" i="43" s="1"/>
  <c r="H13" i="43"/>
  <c r="H12" i="43" s="1"/>
  <c r="I17" i="43"/>
  <c r="H17" i="43"/>
  <c r="H22" i="43"/>
  <c r="I22" i="43" s="1"/>
  <c r="H26" i="43"/>
  <c r="I26" i="43" s="1"/>
  <c r="H30" i="43"/>
  <c r="I30" i="43" s="1"/>
  <c r="I34" i="43"/>
  <c r="H34" i="43"/>
  <c r="H38" i="43"/>
  <c r="I38" i="43" s="1"/>
  <c r="H42" i="43"/>
  <c r="I42" i="43" s="1"/>
  <c r="H46" i="43"/>
  <c r="I46" i="43" s="1"/>
  <c r="I50" i="43"/>
  <c r="H50" i="43"/>
  <c r="H55" i="43"/>
  <c r="I55" i="43" s="1"/>
  <c r="H59" i="43"/>
  <c r="I59" i="43" s="1"/>
  <c r="H63" i="43"/>
  <c r="I63" i="43" s="1"/>
  <c r="I67" i="43"/>
  <c r="H67" i="43"/>
  <c r="H72" i="43"/>
  <c r="I72" i="43" s="1"/>
  <c r="H76" i="43"/>
  <c r="I76" i="43" s="1"/>
  <c r="H81" i="43"/>
  <c r="I81" i="43" s="1"/>
  <c r="I80" i="43"/>
  <c r="H80" i="43"/>
  <c r="H84" i="43"/>
  <c r="I84" i="43" s="1"/>
  <c r="H28" i="42"/>
  <c r="I28" i="42" s="1"/>
  <c r="I145" i="42"/>
  <c r="H145" i="42"/>
  <c r="H60" i="42"/>
  <c r="I60" i="42" s="1"/>
  <c r="I64" i="42"/>
  <c r="H64" i="42"/>
  <c r="H68" i="42"/>
  <c r="I68" i="42" s="1"/>
  <c r="I75" i="42"/>
  <c r="H75" i="42"/>
  <c r="H79" i="42"/>
  <c r="I79" i="42" s="1"/>
  <c r="I83" i="42"/>
  <c r="H83" i="42"/>
  <c r="H88" i="42"/>
  <c r="I88" i="42" s="1"/>
  <c r="I92" i="42"/>
  <c r="H92" i="42"/>
  <c r="H96" i="42"/>
  <c r="I96" i="42" s="1"/>
  <c r="I100" i="42"/>
  <c r="H100" i="42"/>
  <c r="H104" i="42"/>
  <c r="I104" i="42" s="1"/>
  <c r="I108" i="42"/>
  <c r="H108" i="42"/>
  <c r="H112" i="42"/>
  <c r="I112" i="42" s="1"/>
  <c r="I116" i="42"/>
  <c r="H116" i="42"/>
  <c r="H120" i="42"/>
  <c r="I120" i="42" s="1"/>
  <c r="I124" i="42"/>
  <c r="H124" i="42"/>
  <c r="H129" i="42"/>
  <c r="I129" i="42" s="1"/>
  <c r="I133" i="42"/>
  <c r="H133" i="42"/>
  <c r="H137" i="42"/>
  <c r="I137" i="42" s="1"/>
  <c r="I141" i="42"/>
  <c r="H141" i="42"/>
  <c r="H24" i="42"/>
  <c r="I24" i="42" s="1"/>
  <c r="I32" i="42"/>
  <c r="H32" i="42"/>
  <c r="H36" i="42"/>
  <c r="I36" i="42" s="1"/>
  <c r="I52" i="42"/>
  <c r="H52" i="42"/>
  <c r="H153" i="42"/>
  <c r="I153" i="42" s="1"/>
  <c r="I16" i="42"/>
  <c r="H16" i="42"/>
  <c r="H21" i="42"/>
  <c r="I21" i="42" s="1"/>
  <c r="I25" i="42"/>
  <c r="H25" i="42"/>
  <c r="H29" i="42"/>
  <c r="I29" i="42" s="1"/>
  <c r="I33" i="42"/>
  <c r="H33" i="42"/>
  <c r="H37" i="42"/>
  <c r="I37" i="42" s="1"/>
  <c r="I41" i="42"/>
  <c r="H41" i="42"/>
  <c r="H45" i="42"/>
  <c r="I45" i="42" s="1"/>
  <c r="I49" i="42"/>
  <c r="H49" i="42"/>
  <c r="H53" i="42"/>
  <c r="I53" i="42" s="1"/>
  <c r="I57" i="42"/>
  <c r="H57" i="42"/>
  <c r="H72" i="42"/>
  <c r="I72" i="42" s="1"/>
  <c r="I146" i="42"/>
  <c r="H146" i="42"/>
  <c r="H150" i="42"/>
  <c r="I150" i="42" s="1"/>
  <c r="I154" i="42"/>
  <c r="H154" i="42"/>
  <c r="H44" i="42"/>
  <c r="I44" i="42" s="1"/>
  <c r="I149" i="42"/>
  <c r="H149" i="42"/>
  <c r="H13" i="42"/>
  <c r="I61" i="42"/>
  <c r="H61" i="42"/>
  <c r="H65" i="42"/>
  <c r="I65" i="42" s="1"/>
  <c r="I69" i="42"/>
  <c r="H69" i="42"/>
  <c r="H76" i="42"/>
  <c r="I76" i="42" s="1"/>
  <c r="I80" i="42"/>
  <c r="H80" i="42"/>
  <c r="H84" i="42"/>
  <c r="I84" i="42" s="1"/>
  <c r="I89" i="42"/>
  <c r="H89" i="42"/>
  <c r="H93" i="42"/>
  <c r="I93" i="42" s="1"/>
  <c r="I97" i="42"/>
  <c r="H97" i="42"/>
  <c r="H101" i="42"/>
  <c r="I101" i="42" s="1"/>
  <c r="I105" i="42"/>
  <c r="H105" i="42"/>
  <c r="H109" i="42"/>
  <c r="I109" i="42" s="1"/>
  <c r="I113" i="42"/>
  <c r="H113" i="42"/>
  <c r="H117" i="42"/>
  <c r="I117" i="42" s="1"/>
  <c r="I121" i="42"/>
  <c r="H121" i="42"/>
  <c r="H125" i="42"/>
  <c r="I125" i="42" s="1"/>
  <c r="I130" i="42"/>
  <c r="H130" i="42"/>
  <c r="H134" i="42"/>
  <c r="I134" i="42" s="1"/>
  <c r="I138" i="42"/>
  <c r="H138" i="42"/>
  <c r="H142" i="42"/>
  <c r="I142" i="42" s="1"/>
  <c r="I71" i="42"/>
  <c r="H71" i="42"/>
  <c r="H22" i="42"/>
  <c r="I22" i="42" s="1"/>
  <c r="I34" i="42"/>
  <c r="H34" i="42"/>
  <c r="H46" i="42"/>
  <c r="I46" i="42" s="1"/>
  <c r="I54" i="42"/>
  <c r="H54" i="42"/>
  <c r="H143" i="42"/>
  <c r="I143" i="42" s="1"/>
  <c r="I147" i="42"/>
  <c r="H147" i="42"/>
  <c r="H151" i="42"/>
  <c r="I151" i="42" s="1"/>
  <c r="I20" i="42"/>
  <c r="H20" i="42"/>
  <c r="H48" i="42"/>
  <c r="I48" i="42" s="1"/>
  <c r="I26" i="42"/>
  <c r="H26" i="42"/>
  <c r="H50" i="42"/>
  <c r="I50" i="42" s="1"/>
  <c r="I77" i="42"/>
  <c r="H77" i="42"/>
  <c r="H81" i="42"/>
  <c r="I81" i="42" s="1"/>
  <c r="I86" i="42"/>
  <c r="H86" i="42"/>
  <c r="H90" i="42"/>
  <c r="I90" i="42" s="1"/>
  <c r="I94" i="42"/>
  <c r="H94" i="42"/>
  <c r="H98" i="42"/>
  <c r="I98" i="42" s="1"/>
  <c r="I102" i="42"/>
  <c r="H102" i="42"/>
  <c r="H106" i="42"/>
  <c r="I106" i="42" s="1"/>
  <c r="I110" i="42"/>
  <c r="H110" i="42"/>
  <c r="H114" i="42"/>
  <c r="I114" i="42" s="1"/>
  <c r="I118" i="42"/>
  <c r="H118" i="42"/>
  <c r="H122" i="42"/>
  <c r="I122" i="42" s="1"/>
  <c r="I126" i="42"/>
  <c r="H126" i="42"/>
  <c r="H131" i="42"/>
  <c r="I131" i="42" s="1"/>
  <c r="I135" i="42"/>
  <c r="H135" i="42"/>
  <c r="H139" i="42"/>
  <c r="I139" i="42" s="1"/>
  <c r="I40" i="42"/>
  <c r="H40" i="42"/>
  <c r="H38" i="42"/>
  <c r="I38" i="42" s="1"/>
  <c r="I14" i="42"/>
  <c r="H14" i="42"/>
  <c r="H62" i="42"/>
  <c r="I62" i="42" s="1"/>
  <c r="I19" i="42"/>
  <c r="H19" i="42"/>
  <c r="H27" i="42"/>
  <c r="I27" i="42" s="1"/>
  <c r="I35" i="42"/>
  <c r="H35" i="42"/>
  <c r="H39" i="42"/>
  <c r="I39" i="42" s="1"/>
  <c r="H47" i="42"/>
  <c r="I47" i="42" s="1"/>
  <c r="H51" i="42"/>
  <c r="I51" i="42" s="1"/>
  <c r="I55" i="42"/>
  <c r="H55" i="42"/>
  <c r="H144" i="42"/>
  <c r="I144" i="42" s="1"/>
  <c r="H148" i="42"/>
  <c r="I148" i="42" s="1"/>
  <c r="H152" i="42"/>
  <c r="I152" i="42" s="1"/>
  <c r="I56" i="42"/>
  <c r="H56" i="42"/>
  <c r="H30" i="42"/>
  <c r="I30" i="42" s="1"/>
  <c r="H42" i="42"/>
  <c r="I42" i="42" s="1"/>
  <c r="H66" i="42"/>
  <c r="I66" i="42" s="1"/>
  <c r="I23" i="42"/>
  <c r="H23" i="42"/>
  <c r="H31" i="42"/>
  <c r="I31" i="42" s="1"/>
  <c r="H43" i="42"/>
  <c r="I43" i="42" s="1"/>
  <c r="H15" i="42"/>
  <c r="I15" i="42" s="1"/>
  <c r="I59" i="42"/>
  <c r="H59" i="42"/>
  <c r="H63" i="42"/>
  <c r="I63" i="42" s="1"/>
  <c r="H67" i="42"/>
  <c r="I67" i="42" s="1"/>
  <c r="H74" i="42"/>
  <c r="I74" i="42" s="1"/>
  <c r="I78" i="42"/>
  <c r="H78" i="42"/>
  <c r="H82" i="42"/>
  <c r="I82" i="42" s="1"/>
  <c r="H87" i="42"/>
  <c r="I87" i="42" s="1"/>
  <c r="H91" i="42"/>
  <c r="I91" i="42" s="1"/>
  <c r="I95" i="42"/>
  <c r="H95" i="42"/>
  <c r="H99" i="42"/>
  <c r="I99" i="42" s="1"/>
  <c r="H103" i="42"/>
  <c r="I103" i="42" s="1"/>
  <c r="H107" i="42"/>
  <c r="I107" i="42" s="1"/>
  <c r="I111" i="42"/>
  <c r="H111" i="42"/>
  <c r="H115" i="42"/>
  <c r="I115" i="42" s="1"/>
  <c r="H119" i="42"/>
  <c r="I119" i="42" s="1"/>
  <c r="H123" i="42"/>
  <c r="I123" i="42" s="1"/>
  <c r="I128" i="42"/>
  <c r="H128" i="42"/>
  <c r="H132" i="42"/>
  <c r="I132" i="42" s="1"/>
  <c r="H136" i="42"/>
  <c r="I136" i="42" s="1"/>
  <c r="H140" i="42"/>
  <c r="I140" i="42" s="1"/>
  <c r="I91" i="45"/>
  <c r="H148" i="45"/>
  <c r="H12" i="45"/>
  <c r="H142" i="45"/>
  <c r="I13" i="44"/>
  <c r="E11" i="52" s="1"/>
  <c r="G15" i="39"/>
  <c r="H13" i="41"/>
  <c r="H12" i="41" s="1"/>
  <c r="G15" i="41"/>
  <c r="H15" i="41" s="1"/>
  <c r="G16" i="41"/>
  <c r="H16" i="41" s="1"/>
  <c r="I16" i="41" s="1"/>
  <c r="G17" i="41"/>
  <c r="H17" i="41" s="1"/>
  <c r="I17" i="41" s="1"/>
  <c r="G18" i="41"/>
  <c r="H18" i="41"/>
  <c r="I18" i="41" s="1"/>
  <c r="G19" i="41"/>
  <c r="H19" i="41" s="1"/>
  <c r="I19" i="41" s="1"/>
  <c r="G20" i="41"/>
  <c r="H20" i="41" s="1"/>
  <c r="I20" i="41" s="1"/>
  <c r="G21" i="41"/>
  <c r="H21" i="41" s="1"/>
  <c r="I21" i="41" s="1"/>
  <c r="G22" i="41"/>
  <c r="H22" i="41" s="1"/>
  <c r="I22" i="41" s="1"/>
  <c r="G23" i="41"/>
  <c r="H23" i="41" s="1"/>
  <c r="I23" i="41" s="1"/>
  <c r="G24" i="41"/>
  <c r="H24" i="41" s="1"/>
  <c r="I24" i="41" s="1"/>
  <c r="G25" i="41"/>
  <c r="H25" i="41" s="1"/>
  <c r="I25" i="41" s="1"/>
  <c r="G27" i="41"/>
  <c r="H27" i="41" s="1"/>
  <c r="G28" i="41"/>
  <c r="H28" i="41" s="1"/>
  <c r="I28" i="41" s="1"/>
  <c r="G30" i="41"/>
  <c r="H30" i="41" s="1"/>
  <c r="G31" i="41"/>
  <c r="H31" i="41" s="1"/>
  <c r="I31" i="41" s="1"/>
  <c r="C31" i="41"/>
  <c r="C30" i="41"/>
  <c r="C28" i="41"/>
  <c r="C27" i="41"/>
  <c r="C25" i="41"/>
  <c r="C24" i="41"/>
  <c r="C23" i="41"/>
  <c r="C22" i="41"/>
  <c r="C21" i="41"/>
  <c r="C20" i="41"/>
  <c r="C19" i="41"/>
  <c r="C18" i="41"/>
  <c r="C17" i="41"/>
  <c r="C16" i="41"/>
  <c r="C15" i="41"/>
  <c r="E44" i="40"/>
  <c r="G44" i="40"/>
  <c r="E43" i="40"/>
  <c r="G43" i="40"/>
  <c r="E41" i="40"/>
  <c r="H41" i="40" s="1"/>
  <c r="I41" i="40" s="1"/>
  <c r="G41" i="40"/>
  <c r="E40" i="40"/>
  <c r="G40" i="40"/>
  <c r="E39" i="40"/>
  <c r="G39" i="40"/>
  <c r="E37" i="40"/>
  <c r="G37" i="40"/>
  <c r="E36" i="40"/>
  <c r="H36" i="40" s="1"/>
  <c r="I36" i="40" s="1"/>
  <c r="G36" i="40"/>
  <c r="E35" i="40"/>
  <c r="G35" i="40"/>
  <c r="E34" i="40"/>
  <c r="G34" i="40"/>
  <c r="E33" i="40"/>
  <c r="G33" i="40"/>
  <c r="E32" i="40"/>
  <c r="H32" i="40" s="1"/>
  <c r="I32" i="40" s="1"/>
  <c r="G32" i="40"/>
  <c r="E31" i="40"/>
  <c r="G31" i="40"/>
  <c r="E30" i="40"/>
  <c r="G30" i="40"/>
  <c r="E29" i="40"/>
  <c r="G29" i="40"/>
  <c r="E28" i="40"/>
  <c r="H28" i="40" s="1"/>
  <c r="I28" i="40" s="1"/>
  <c r="G28" i="40"/>
  <c r="E27" i="40"/>
  <c r="G27" i="40"/>
  <c r="E26" i="40"/>
  <c r="G26" i="40"/>
  <c r="E25" i="40"/>
  <c r="G25" i="40"/>
  <c r="E24" i="40"/>
  <c r="H24" i="40" s="1"/>
  <c r="I24" i="40" s="1"/>
  <c r="G24" i="40"/>
  <c r="E23" i="40"/>
  <c r="G23" i="40"/>
  <c r="E22" i="40"/>
  <c r="G22" i="40"/>
  <c r="E21" i="40"/>
  <c r="G21" i="40"/>
  <c r="E20" i="40"/>
  <c r="H20" i="40" s="1"/>
  <c r="I20" i="40" s="1"/>
  <c r="G20" i="40"/>
  <c r="E19" i="40"/>
  <c r="G19" i="40"/>
  <c r="E18" i="40"/>
  <c r="G18" i="40"/>
  <c r="E17" i="40"/>
  <c r="G17" i="40"/>
  <c r="E16" i="40"/>
  <c r="H16" i="40" s="1"/>
  <c r="I16" i="40" s="1"/>
  <c r="G16" i="40"/>
  <c r="E15" i="40"/>
  <c r="G15" i="40"/>
  <c r="E13" i="40"/>
  <c r="H13" i="40" s="1"/>
  <c r="E56" i="39"/>
  <c r="G56" i="39"/>
  <c r="E55" i="39"/>
  <c r="G55" i="39"/>
  <c r="E54" i="39"/>
  <c r="G54" i="39"/>
  <c r="E53" i="39"/>
  <c r="G53" i="39"/>
  <c r="E52" i="39"/>
  <c r="G52" i="39"/>
  <c r="E51" i="39"/>
  <c r="G51" i="39"/>
  <c r="E50" i="39"/>
  <c r="G50" i="39"/>
  <c r="E49" i="39"/>
  <c r="G49" i="39"/>
  <c r="E48" i="39"/>
  <c r="G48" i="39"/>
  <c r="E47" i="39"/>
  <c r="G47" i="39"/>
  <c r="E46" i="39"/>
  <c r="G46" i="39"/>
  <c r="E44" i="39"/>
  <c r="G44" i="39"/>
  <c r="E43" i="39"/>
  <c r="G43" i="39"/>
  <c r="E42" i="39"/>
  <c r="G42" i="39"/>
  <c r="E41" i="39"/>
  <c r="G41" i="39"/>
  <c r="E39" i="39"/>
  <c r="H39" i="39" s="1"/>
  <c r="I39" i="39" s="1"/>
  <c r="G39" i="39"/>
  <c r="E38" i="39"/>
  <c r="G38" i="39"/>
  <c r="E37" i="39"/>
  <c r="G37" i="39"/>
  <c r="E36" i="39"/>
  <c r="G36" i="39"/>
  <c r="E35" i="39"/>
  <c r="G35" i="39"/>
  <c r="E34" i="39"/>
  <c r="G34" i="39"/>
  <c r="E33" i="39"/>
  <c r="G33" i="39"/>
  <c r="E32" i="39"/>
  <c r="G32" i="39"/>
  <c r="E31" i="39"/>
  <c r="H31" i="39" s="1"/>
  <c r="I31" i="39" s="1"/>
  <c r="G31" i="39"/>
  <c r="E30" i="39"/>
  <c r="G30" i="39"/>
  <c r="E29" i="39"/>
  <c r="G29" i="39"/>
  <c r="E28" i="39"/>
  <c r="G28" i="39"/>
  <c r="E27" i="39"/>
  <c r="H27" i="39" s="1"/>
  <c r="I27" i="39" s="1"/>
  <c r="G27" i="39"/>
  <c r="E26" i="39"/>
  <c r="G26" i="39"/>
  <c r="E25" i="39"/>
  <c r="G25" i="39"/>
  <c r="H25" i="39" s="1"/>
  <c r="I25" i="39" s="1"/>
  <c r="E24" i="39"/>
  <c r="G24" i="39"/>
  <c r="E23" i="39"/>
  <c r="H23" i="39" s="1"/>
  <c r="I23" i="39" s="1"/>
  <c r="G23" i="39"/>
  <c r="E22" i="39"/>
  <c r="G22" i="39"/>
  <c r="E21" i="39"/>
  <c r="G21" i="39"/>
  <c r="E20" i="39"/>
  <c r="G20" i="39"/>
  <c r="E19" i="39"/>
  <c r="G19" i="39"/>
  <c r="E18" i="39"/>
  <c r="G18" i="39"/>
  <c r="E17" i="39"/>
  <c r="G17" i="39"/>
  <c r="E16" i="39"/>
  <c r="G16" i="39"/>
  <c r="E15" i="39"/>
  <c r="E14" i="39" s="1"/>
  <c r="E13" i="39"/>
  <c r="G161" i="38"/>
  <c r="H161" i="38" s="1"/>
  <c r="I161" i="38" s="1"/>
  <c r="C161" i="38"/>
  <c r="G160" i="38"/>
  <c r="H160" i="38" s="1"/>
  <c r="I160" i="38" s="1"/>
  <c r="C160" i="38"/>
  <c r="G159" i="38"/>
  <c r="H159" i="38" s="1"/>
  <c r="I159" i="38" s="1"/>
  <c r="C159" i="38"/>
  <c r="G158" i="38"/>
  <c r="H158" i="38" s="1"/>
  <c r="I158" i="38" s="1"/>
  <c r="C158" i="38"/>
  <c r="G157" i="38"/>
  <c r="H157" i="38" s="1"/>
  <c r="I157" i="38" s="1"/>
  <c r="C157" i="38"/>
  <c r="G156" i="38"/>
  <c r="H156" i="38" s="1"/>
  <c r="I156" i="38" s="1"/>
  <c r="C156" i="38"/>
  <c r="G155" i="38"/>
  <c r="H155" i="38" s="1"/>
  <c r="I155" i="38" s="1"/>
  <c r="C155" i="38"/>
  <c r="G154" i="38"/>
  <c r="H154" i="38" s="1"/>
  <c r="I154" i="38" s="1"/>
  <c r="C154" i="38"/>
  <c r="G153" i="38"/>
  <c r="H153" i="38" s="1"/>
  <c r="I153" i="38" s="1"/>
  <c r="C153" i="38"/>
  <c r="G152" i="38"/>
  <c r="H152" i="38" s="1"/>
  <c r="I152" i="38" s="1"/>
  <c r="C152" i="38"/>
  <c r="G151" i="38"/>
  <c r="H151" i="38" s="1"/>
  <c r="I151" i="38" s="1"/>
  <c r="C151" i="38"/>
  <c r="G150" i="38"/>
  <c r="H150" i="38" s="1"/>
  <c r="I150" i="38" s="1"/>
  <c r="C150" i="38"/>
  <c r="G149" i="38"/>
  <c r="H149" i="38" s="1"/>
  <c r="I149" i="38" s="1"/>
  <c r="C149" i="38"/>
  <c r="G148" i="38"/>
  <c r="H148" i="38" s="1"/>
  <c r="I148" i="38" s="1"/>
  <c r="C148" i="38"/>
  <c r="G147" i="38"/>
  <c r="H147" i="38" s="1"/>
  <c r="I147" i="38" s="1"/>
  <c r="C147" i="38"/>
  <c r="G146" i="38"/>
  <c r="H146" i="38" s="1"/>
  <c r="I146" i="38" s="1"/>
  <c r="C146" i="38"/>
  <c r="G145" i="38"/>
  <c r="H145" i="38" s="1"/>
  <c r="I145" i="38" s="1"/>
  <c r="C145" i="38"/>
  <c r="G144" i="38"/>
  <c r="H144" i="38" s="1"/>
  <c r="I144" i="38" s="1"/>
  <c r="C144" i="38"/>
  <c r="G143" i="38"/>
  <c r="H143" i="38" s="1"/>
  <c r="I143" i="38" s="1"/>
  <c r="C143" i="38"/>
  <c r="G142" i="38"/>
  <c r="H142" i="38" s="1"/>
  <c r="I142" i="38" s="1"/>
  <c r="C142" i="38"/>
  <c r="G141" i="38"/>
  <c r="H141" i="38" s="1"/>
  <c r="I141" i="38" s="1"/>
  <c r="C141" i="38"/>
  <c r="G140" i="38"/>
  <c r="H140" i="38" s="1"/>
  <c r="I140" i="38" s="1"/>
  <c r="C140" i="38"/>
  <c r="H139" i="38"/>
  <c r="I139" i="38" s="1"/>
  <c r="C139" i="38"/>
  <c r="G138" i="38"/>
  <c r="H138" i="38" s="1"/>
  <c r="I138" i="38" s="1"/>
  <c r="C138" i="38"/>
  <c r="G137" i="38"/>
  <c r="H137" i="38" s="1"/>
  <c r="I137" i="38" s="1"/>
  <c r="C137" i="38"/>
  <c r="G136" i="38"/>
  <c r="H136" i="38" s="1"/>
  <c r="I136" i="38" s="1"/>
  <c r="C136" i="38"/>
  <c r="G135" i="38"/>
  <c r="H135" i="38" s="1"/>
  <c r="I135" i="38" s="1"/>
  <c r="C135" i="38"/>
  <c r="G134" i="38"/>
  <c r="H134" i="38" s="1"/>
  <c r="I134" i="38" s="1"/>
  <c r="C134" i="38"/>
  <c r="G133" i="38"/>
  <c r="H133" i="38" s="1"/>
  <c r="I133" i="38" s="1"/>
  <c r="C133" i="38"/>
  <c r="G132" i="38"/>
  <c r="C132" i="38"/>
  <c r="G131" i="38"/>
  <c r="H131" i="38" s="1"/>
  <c r="I131" i="38" s="1"/>
  <c r="C131" i="38"/>
  <c r="G130" i="38"/>
  <c r="H130" i="38" s="1"/>
  <c r="I130" i="38" s="1"/>
  <c r="C130" i="38"/>
  <c r="G129" i="38"/>
  <c r="H129" i="38" s="1"/>
  <c r="I129" i="38" s="1"/>
  <c r="C129" i="38"/>
  <c r="G128" i="38"/>
  <c r="H128" i="38" s="1"/>
  <c r="I128" i="38" s="1"/>
  <c r="C128" i="38"/>
  <c r="G127" i="38"/>
  <c r="H127" i="38" s="1"/>
  <c r="I127" i="38" s="1"/>
  <c r="C127" i="38"/>
  <c r="G126" i="38"/>
  <c r="H126" i="38" s="1"/>
  <c r="I126" i="38" s="1"/>
  <c r="C126" i="38"/>
  <c r="G125" i="38"/>
  <c r="H125" i="38" s="1"/>
  <c r="I125" i="38" s="1"/>
  <c r="C125" i="38"/>
  <c r="H124" i="38"/>
  <c r="I124" i="38" s="1"/>
  <c r="C124" i="38"/>
  <c r="G123" i="38"/>
  <c r="H123" i="38" s="1"/>
  <c r="I123" i="38" s="1"/>
  <c r="C123" i="38"/>
  <c r="G122" i="38"/>
  <c r="C122" i="38"/>
  <c r="G121" i="38"/>
  <c r="H121" i="38" s="1"/>
  <c r="I121" i="38" s="1"/>
  <c r="C121" i="38"/>
  <c r="G120" i="38"/>
  <c r="H120" i="38" s="1"/>
  <c r="I120" i="38" s="1"/>
  <c r="C120" i="38"/>
  <c r="G119" i="38"/>
  <c r="H119" i="38" s="1"/>
  <c r="I119" i="38" s="1"/>
  <c r="C119" i="38"/>
  <c r="G118" i="38"/>
  <c r="H118" i="38" s="1"/>
  <c r="I118" i="38" s="1"/>
  <c r="C118" i="38"/>
  <c r="G117" i="38"/>
  <c r="H117" i="38" s="1"/>
  <c r="I117" i="38" s="1"/>
  <c r="C117" i="38"/>
  <c r="G116" i="38"/>
  <c r="H116" i="38" s="1"/>
  <c r="I116" i="38" s="1"/>
  <c r="G115" i="38"/>
  <c r="H115" i="38" s="1"/>
  <c r="I115" i="38" s="1"/>
  <c r="C115" i="38"/>
  <c r="G114" i="38"/>
  <c r="H114" i="38" s="1"/>
  <c r="I114" i="38" s="1"/>
  <c r="C114" i="38"/>
  <c r="H113" i="38"/>
  <c r="I113" i="38" s="1"/>
  <c r="C113" i="38"/>
  <c r="B112" i="38"/>
  <c r="G111" i="38"/>
  <c r="H111" i="38" s="1"/>
  <c r="I111" i="38" s="1"/>
  <c r="C111" i="38"/>
  <c r="G110" i="38"/>
  <c r="H110" i="38" s="1"/>
  <c r="I110" i="38" s="1"/>
  <c r="C110" i="38"/>
  <c r="G109" i="38"/>
  <c r="H109" i="38" s="1"/>
  <c r="I109" i="38" s="1"/>
  <c r="C109" i="38"/>
  <c r="G108" i="38"/>
  <c r="H108" i="38" s="1"/>
  <c r="I108" i="38" s="1"/>
  <c r="C108" i="38"/>
  <c r="G107" i="38"/>
  <c r="H107" i="38" s="1"/>
  <c r="I107" i="38" s="1"/>
  <c r="C107" i="38"/>
  <c r="G106" i="38"/>
  <c r="H106" i="38" s="1"/>
  <c r="I106" i="38" s="1"/>
  <c r="C106" i="38"/>
  <c r="G105" i="38"/>
  <c r="H105" i="38" s="1"/>
  <c r="I105" i="38" s="1"/>
  <c r="C105" i="38"/>
  <c r="G104" i="38"/>
  <c r="H104" i="38" s="1"/>
  <c r="I104" i="38" s="1"/>
  <c r="C104" i="38"/>
  <c r="G103" i="38"/>
  <c r="H103" i="38" s="1"/>
  <c r="I103" i="38" s="1"/>
  <c r="C103" i="38"/>
  <c r="G102" i="38"/>
  <c r="H102" i="38" s="1"/>
  <c r="I102" i="38" s="1"/>
  <c r="C102" i="38"/>
  <c r="G101" i="38"/>
  <c r="H101" i="38" s="1"/>
  <c r="I101" i="38" s="1"/>
  <c r="C101" i="38"/>
  <c r="G100" i="38"/>
  <c r="H100" i="38" s="1"/>
  <c r="I100" i="38" s="1"/>
  <c r="C100" i="38"/>
  <c r="G99" i="38"/>
  <c r="H99" i="38" s="1"/>
  <c r="I99" i="38" s="1"/>
  <c r="C99" i="38"/>
  <c r="G98" i="38"/>
  <c r="H98" i="38" s="1"/>
  <c r="I98" i="38" s="1"/>
  <c r="C98" i="38"/>
  <c r="G97" i="38"/>
  <c r="H97" i="38" s="1"/>
  <c r="I97" i="38" s="1"/>
  <c r="C97" i="38"/>
  <c r="G96" i="38"/>
  <c r="H96" i="38" s="1"/>
  <c r="I96" i="38" s="1"/>
  <c r="C96" i="38"/>
  <c r="G95" i="38"/>
  <c r="H95" i="38" s="1"/>
  <c r="I95" i="38" s="1"/>
  <c r="C95" i="38"/>
  <c r="G94" i="38"/>
  <c r="H94" i="38" s="1"/>
  <c r="I94" i="38" s="1"/>
  <c r="C94" i="38"/>
  <c r="G93" i="38"/>
  <c r="H93" i="38" s="1"/>
  <c r="I93" i="38" s="1"/>
  <c r="C93" i="38"/>
  <c r="G92" i="38"/>
  <c r="H92" i="38" s="1"/>
  <c r="I92" i="38" s="1"/>
  <c r="C92" i="38"/>
  <c r="I91" i="38"/>
  <c r="G91" i="38"/>
  <c r="H91" i="38" s="1"/>
  <c r="C91" i="38"/>
  <c r="G90" i="38"/>
  <c r="H90" i="38" s="1"/>
  <c r="I90" i="38" s="1"/>
  <c r="C90" i="38"/>
  <c r="G89" i="38"/>
  <c r="H89" i="38" s="1"/>
  <c r="I89" i="38" s="1"/>
  <c r="C89" i="38"/>
  <c r="G88" i="38"/>
  <c r="H88" i="38" s="1"/>
  <c r="I88" i="38" s="1"/>
  <c r="C88" i="38"/>
  <c r="G87" i="38"/>
  <c r="H87" i="38" s="1"/>
  <c r="I87" i="38" s="1"/>
  <c r="C87" i="38"/>
  <c r="G86" i="38"/>
  <c r="H86" i="38" s="1"/>
  <c r="I86" i="38" s="1"/>
  <c r="C86" i="38"/>
  <c r="G85" i="38"/>
  <c r="H85" i="38" s="1"/>
  <c r="I85" i="38" s="1"/>
  <c r="C85" i="38"/>
  <c r="G84" i="38"/>
  <c r="H84" i="38" s="1"/>
  <c r="I84" i="38" s="1"/>
  <c r="C84" i="38"/>
  <c r="G83" i="38"/>
  <c r="H83" i="38" s="1"/>
  <c r="I83" i="38" s="1"/>
  <c r="C83" i="38"/>
  <c r="G82" i="38"/>
  <c r="H82" i="38" s="1"/>
  <c r="I82" i="38" s="1"/>
  <c r="C82" i="38"/>
  <c r="G81" i="38"/>
  <c r="H81" i="38" s="1"/>
  <c r="I81" i="38" s="1"/>
  <c r="C81" i="38"/>
  <c r="G80" i="38"/>
  <c r="H80" i="38" s="1"/>
  <c r="I80" i="38" s="1"/>
  <c r="C80" i="38"/>
  <c r="G79" i="38"/>
  <c r="H79" i="38" s="1"/>
  <c r="I79" i="38" s="1"/>
  <c r="C79" i="38"/>
  <c r="G78" i="38"/>
  <c r="H78" i="38" s="1"/>
  <c r="I78" i="38" s="1"/>
  <c r="C78" i="38"/>
  <c r="G77" i="38"/>
  <c r="H77" i="38" s="1"/>
  <c r="I77" i="38" s="1"/>
  <c r="C77" i="38"/>
  <c r="G76" i="38"/>
  <c r="H76" i="38" s="1"/>
  <c r="I76" i="38" s="1"/>
  <c r="C76" i="38"/>
  <c r="G75" i="38"/>
  <c r="C75" i="38"/>
  <c r="G74" i="38"/>
  <c r="H74" i="38" s="1"/>
  <c r="I74" i="38" s="1"/>
  <c r="C74" i="38"/>
  <c r="G73" i="38"/>
  <c r="H73" i="38" s="1"/>
  <c r="I73" i="38" s="1"/>
  <c r="C73" i="38"/>
  <c r="G72" i="38"/>
  <c r="H72" i="38" s="1"/>
  <c r="I72" i="38" s="1"/>
  <c r="C72" i="38"/>
  <c r="G71" i="38"/>
  <c r="H71" i="38" s="1"/>
  <c r="I71" i="38" s="1"/>
  <c r="C71" i="38"/>
  <c r="G70" i="38"/>
  <c r="H70" i="38" s="1"/>
  <c r="I70" i="38" s="1"/>
  <c r="C70" i="38"/>
  <c r="G69" i="38"/>
  <c r="H69" i="38" s="1"/>
  <c r="I69" i="38" s="1"/>
  <c r="C69" i="38"/>
  <c r="G68" i="38"/>
  <c r="H68" i="38" s="1"/>
  <c r="I68" i="38" s="1"/>
  <c r="C68" i="38"/>
  <c r="G67" i="38"/>
  <c r="H67" i="38" s="1"/>
  <c r="I67" i="38" s="1"/>
  <c r="C67" i="38"/>
  <c r="G66" i="38"/>
  <c r="H66" i="38" s="1"/>
  <c r="I66" i="38" s="1"/>
  <c r="C66" i="38"/>
  <c r="G65" i="38"/>
  <c r="H65" i="38" s="1"/>
  <c r="I65" i="38" s="1"/>
  <c r="C65" i="38"/>
  <c r="G64" i="38"/>
  <c r="H64" i="38" s="1"/>
  <c r="I64" i="38" s="1"/>
  <c r="C64" i="38"/>
  <c r="G63" i="38"/>
  <c r="H63" i="38" s="1"/>
  <c r="I63" i="38" s="1"/>
  <c r="C63" i="38"/>
  <c r="G62" i="38"/>
  <c r="H62" i="38" s="1"/>
  <c r="I62" i="38" s="1"/>
  <c r="C62" i="38"/>
  <c r="G61" i="38"/>
  <c r="H61" i="38" s="1"/>
  <c r="I61" i="38" s="1"/>
  <c r="C61" i="38"/>
  <c r="G60" i="38"/>
  <c r="H60" i="38" s="1"/>
  <c r="I60" i="38" s="1"/>
  <c r="C60" i="38"/>
  <c r="G59" i="38"/>
  <c r="H59" i="38" s="1"/>
  <c r="I59" i="38" s="1"/>
  <c r="C59" i="38"/>
  <c r="G58" i="38"/>
  <c r="H58" i="38" s="1"/>
  <c r="I58" i="38" s="1"/>
  <c r="C58" i="38"/>
  <c r="G57" i="38"/>
  <c r="H57" i="38" s="1"/>
  <c r="I57" i="38" s="1"/>
  <c r="C57" i="38"/>
  <c r="G56" i="38"/>
  <c r="H56" i="38" s="1"/>
  <c r="I56" i="38" s="1"/>
  <c r="C56" i="38"/>
  <c r="G55" i="38"/>
  <c r="H55" i="38" s="1"/>
  <c r="I55" i="38" s="1"/>
  <c r="C55" i="38"/>
  <c r="G54" i="38"/>
  <c r="H54" i="38" s="1"/>
  <c r="I54" i="38" s="1"/>
  <c r="C54" i="38"/>
  <c r="G53" i="38"/>
  <c r="H53" i="38" s="1"/>
  <c r="I53" i="38" s="1"/>
  <c r="C53" i="38"/>
  <c r="G52" i="38"/>
  <c r="H52" i="38" s="1"/>
  <c r="I52" i="38" s="1"/>
  <c r="C52" i="38"/>
  <c r="G51" i="38"/>
  <c r="H51" i="38" s="1"/>
  <c r="I51" i="38" s="1"/>
  <c r="C51" i="38"/>
  <c r="G50" i="38"/>
  <c r="H50" i="38" s="1"/>
  <c r="I50" i="38" s="1"/>
  <c r="C50" i="38"/>
  <c r="G49" i="38"/>
  <c r="H49" i="38" s="1"/>
  <c r="I49" i="38" s="1"/>
  <c r="C49" i="38"/>
  <c r="G48" i="38"/>
  <c r="H48" i="38" s="1"/>
  <c r="I48" i="38" s="1"/>
  <c r="C48" i="38"/>
  <c r="G47" i="38"/>
  <c r="H47" i="38" s="1"/>
  <c r="I47" i="38" s="1"/>
  <c r="C47" i="38"/>
  <c r="G46" i="38"/>
  <c r="H46" i="38" s="1"/>
  <c r="I46" i="38" s="1"/>
  <c r="C46" i="38"/>
  <c r="G45" i="38"/>
  <c r="H45" i="38" s="1"/>
  <c r="I45" i="38" s="1"/>
  <c r="C45" i="38"/>
  <c r="G44" i="38"/>
  <c r="H44" i="38" s="1"/>
  <c r="I44" i="38" s="1"/>
  <c r="C44" i="38"/>
  <c r="G43" i="38"/>
  <c r="H43" i="38" s="1"/>
  <c r="I43" i="38" s="1"/>
  <c r="C43" i="38"/>
  <c r="G42" i="38"/>
  <c r="H42" i="38" s="1"/>
  <c r="I42" i="38" s="1"/>
  <c r="C42" i="38"/>
  <c r="G41" i="38"/>
  <c r="H41" i="38" s="1"/>
  <c r="I41" i="38" s="1"/>
  <c r="C41" i="38"/>
  <c r="G40" i="38"/>
  <c r="H40" i="38" s="1"/>
  <c r="I40" i="38" s="1"/>
  <c r="C40" i="38"/>
  <c r="G39" i="38"/>
  <c r="H39" i="38" s="1"/>
  <c r="I39" i="38" s="1"/>
  <c r="C39" i="38"/>
  <c r="G38" i="38"/>
  <c r="H38" i="38" s="1"/>
  <c r="I38" i="38" s="1"/>
  <c r="C38" i="38"/>
  <c r="G37" i="38"/>
  <c r="H37" i="38" s="1"/>
  <c r="I37" i="38" s="1"/>
  <c r="C37" i="38"/>
  <c r="G36" i="38"/>
  <c r="H36" i="38" s="1"/>
  <c r="I36" i="38" s="1"/>
  <c r="C36" i="38"/>
  <c r="G35" i="38"/>
  <c r="H35" i="38" s="1"/>
  <c r="I35" i="38" s="1"/>
  <c r="C35" i="38"/>
  <c r="G34" i="38"/>
  <c r="H34" i="38" s="1"/>
  <c r="I34" i="38" s="1"/>
  <c r="C34" i="38"/>
  <c r="E33" i="38"/>
  <c r="B33" i="38"/>
  <c r="G32" i="38"/>
  <c r="H32" i="38" s="1"/>
  <c r="I32" i="38" s="1"/>
  <c r="C32" i="38"/>
  <c r="G31" i="38"/>
  <c r="H31" i="38" s="1"/>
  <c r="I31" i="38" s="1"/>
  <c r="C31" i="38"/>
  <c r="G30" i="38"/>
  <c r="H30" i="38" s="1"/>
  <c r="I30" i="38" s="1"/>
  <c r="C30" i="38"/>
  <c r="G29" i="38"/>
  <c r="H29" i="38" s="1"/>
  <c r="I29" i="38" s="1"/>
  <c r="C29" i="38"/>
  <c r="G28" i="38"/>
  <c r="H28" i="38" s="1"/>
  <c r="I28" i="38" s="1"/>
  <c r="C28" i="38"/>
  <c r="G27" i="38"/>
  <c r="H27" i="38" s="1"/>
  <c r="I27" i="38" s="1"/>
  <c r="C27" i="38"/>
  <c r="G26" i="38"/>
  <c r="H26" i="38" s="1"/>
  <c r="I26" i="38" s="1"/>
  <c r="C26" i="38"/>
  <c r="G25" i="38"/>
  <c r="H25" i="38" s="1"/>
  <c r="I25" i="38" s="1"/>
  <c r="C25" i="38"/>
  <c r="G24" i="38"/>
  <c r="H24" i="38" s="1"/>
  <c r="I24" i="38" s="1"/>
  <c r="C24" i="38"/>
  <c r="G23" i="38"/>
  <c r="H23" i="38" s="1"/>
  <c r="I23" i="38" s="1"/>
  <c r="C23" i="38"/>
  <c r="G22" i="38"/>
  <c r="H22" i="38" s="1"/>
  <c r="I22" i="38" s="1"/>
  <c r="C22" i="38"/>
  <c r="G21" i="38"/>
  <c r="H21" i="38" s="1"/>
  <c r="I21" i="38" s="1"/>
  <c r="C21" i="38"/>
  <c r="G20" i="38"/>
  <c r="H20" i="38" s="1"/>
  <c r="I20" i="38" s="1"/>
  <c r="C20" i="38"/>
  <c r="G19" i="38"/>
  <c r="H19" i="38" s="1"/>
  <c r="I19" i="38" s="1"/>
  <c r="C19" i="38"/>
  <c r="G18" i="38"/>
  <c r="H18" i="38" s="1"/>
  <c r="I18" i="38" s="1"/>
  <c r="C18" i="38"/>
  <c r="G17" i="38"/>
  <c r="H17" i="38" s="1"/>
  <c r="I17" i="38" s="1"/>
  <c r="C17" i="38"/>
  <c r="G16" i="38"/>
  <c r="H16" i="38" s="1"/>
  <c r="I16" i="38" s="1"/>
  <c r="C16" i="38"/>
  <c r="G15" i="38"/>
  <c r="H15" i="38" s="1"/>
  <c r="I15" i="38" s="1"/>
  <c r="C15" i="38"/>
  <c r="G14" i="38"/>
  <c r="H14" i="38" s="1"/>
  <c r="I14" i="38" s="1"/>
  <c r="C14" i="38"/>
  <c r="H13" i="38"/>
  <c r="I13" i="38" s="1"/>
  <c r="C13" i="38"/>
  <c r="E12" i="38"/>
  <c r="B12" i="38"/>
  <c r="H75" i="38"/>
  <c r="I75" i="38" s="1"/>
  <c r="C116" i="38"/>
  <c r="E112" i="38"/>
  <c r="G121" i="37"/>
  <c r="H121" i="37" s="1"/>
  <c r="I121" i="37" s="1"/>
  <c r="C121" i="37"/>
  <c r="G120" i="37"/>
  <c r="H120" i="37" s="1"/>
  <c r="I120" i="37" s="1"/>
  <c r="C120" i="37"/>
  <c r="G119" i="37"/>
  <c r="H119" i="37" s="1"/>
  <c r="I119" i="37" s="1"/>
  <c r="C119" i="37"/>
  <c r="G118" i="37"/>
  <c r="H118" i="37" s="1"/>
  <c r="I118" i="37" s="1"/>
  <c r="C118" i="37"/>
  <c r="G117" i="37"/>
  <c r="H117" i="37" s="1"/>
  <c r="C117" i="37"/>
  <c r="E116" i="37"/>
  <c r="B116" i="37"/>
  <c r="G115" i="37"/>
  <c r="H115" i="37" s="1"/>
  <c r="I115" i="37" s="1"/>
  <c r="C115" i="37"/>
  <c r="G114" i="37"/>
  <c r="H114" i="37" s="1"/>
  <c r="I114" i="37" s="1"/>
  <c r="C114" i="37"/>
  <c r="G113" i="37"/>
  <c r="H113" i="37" s="1"/>
  <c r="I113" i="37" s="1"/>
  <c r="C113" i="37"/>
  <c r="G112" i="37"/>
  <c r="H112" i="37" s="1"/>
  <c r="I112" i="37" s="1"/>
  <c r="C112" i="37"/>
  <c r="G111" i="37"/>
  <c r="H111" i="37" s="1"/>
  <c r="I111" i="37" s="1"/>
  <c r="C111" i="37"/>
  <c r="G110" i="37"/>
  <c r="H110" i="37"/>
  <c r="I110" i="37" s="1"/>
  <c r="C110" i="37"/>
  <c r="G109" i="37"/>
  <c r="H109" i="37" s="1"/>
  <c r="I109" i="37" s="1"/>
  <c r="C109" i="37"/>
  <c r="G108" i="37"/>
  <c r="H108" i="37" s="1"/>
  <c r="I108" i="37" s="1"/>
  <c r="C108" i="37"/>
  <c r="G107" i="37"/>
  <c r="H107" i="37" s="1"/>
  <c r="I107" i="37" s="1"/>
  <c r="C107" i="37"/>
  <c r="G106" i="37"/>
  <c r="H106" i="37" s="1"/>
  <c r="I106" i="37" s="1"/>
  <c r="C106" i="37"/>
  <c r="G105" i="37"/>
  <c r="H105" i="37" s="1"/>
  <c r="I105" i="37" s="1"/>
  <c r="C105" i="37"/>
  <c r="G104" i="37"/>
  <c r="H104" i="37" s="1"/>
  <c r="I104" i="37" s="1"/>
  <c r="C104" i="37"/>
  <c r="G103" i="37"/>
  <c r="H103" i="37" s="1"/>
  <c r="I103" i="37" s="1"/>
  <c r="C103" i="37"/>
  <c r="G102" i="37"/>
  <c r="H102" i="37" s="1"/>
  <c r="I102" i="37" s="1"/>
  <c r="C102" i="37"/>
  <c r="G101" i="37"/>
  <c r="H101" i="37" s="1"/>
  <c r="I101" i="37" s="1"/>
  <c r="C101" i="37"/>
  <c r="G100" i="37"/>
  <c r="H100" i="37" s="1"/>
  <c r="I100" i="37" s="1"/>
  <c r="C100" i="37"/>
  <c r="G99" i="37"/>
  <c r="H99" i="37" s="1"/>
  <c r="I99" i="37" s="1"/>
  <c r="C99" i="37"/>
  <c r="G98" i="37"/>
  <c r="H98" i="37" s="1"/>
  <c r="I98" i="37" s="1"/>
  <c r="C98" i="37"/>
  <c r="G97" i="37"/>
  <c r="H97" i="37" s="1"/>
  <c r="C97" i="37"/>
  <c r="G96" i="37"/>
  <c r="H96" i="37" s="1"/>
  <c r="I96" i="37" s="1"/>
  <c r="C96" i="37"/>
  <c r="E95" i="37"/>
  <c r="B95" i="37"/>
  <c r="G94" i="37"/>
  <c r="H94" i="37" s="1"/>
  <c r="I94" i="37" s="1"/>
  <c r="C94" i="37"/>
  <c r="G93" i="37"/>
  <c r="H93" i="37" s="1"/>
  <c r="I93" i="37" s="1"/>
  <c r="C93" i="37"/>
  <c r="G92" i="37"/>
  <c r="H92" i="37"/>
  <c r="I92" i="37" s="1"/>
  <c r="C92" i="37"/>
  <c r="G91" i="37"/>
  <c r="H91" i="37" s="1"/>
  <c r="I91" i="37" s="1"/>
  <c r="C91" i="37"/>
  <c r="G90" i="37"/>
  <c r="H90" i="37" s="1"/>
  <c r="I90" i="37" s="1"/>
  <c r="C90" i="37"/>
  <c r="G89" i="37"/>
  <c r="H89" i="37" s="1"/>
  <c r="I89" i="37" s="1"/>
  <c r="C89" i="37"/>
  <c r="G88" i="37"/>
  <c r="H88" i="37" s="1"/>
  <c r="I88" i="37" s="1"/>
  <c r="C88" i="37"/>
  <c r="G87" i="37"/>
  <c r="H87" i="37" s="1"/>
  <c r="I87" i="37" s="1"/>
  <c r="C87" i="37"/>
  <c r="G86" i="37"/>
  <c r="H86" i="37" s="1"/>
  <c r="I86" i="37" s="1"/>
  <c r="C86" i="37"/>
  <c r="G85" i="37"/>
  <c r="H85" i="37" s="1"/>
  <c r="I85" i="37" s="1"/>
  <c r="C85" i="37"/>
  <c r="G84" i="37"/>
  <c r="H84" i="37" s="1"/>
  <c r="I84" i="37" s="1"/>
  <c r="C84" i="37"/>
  <c r="G83" i="37"/>
  <c r="H83" i="37" s="1"/>
  <c r="I83" i="37" s="1"/>
  <c r="C83" i="37"/>
  <c r="G82" i="37"/>
  <c r="H82" i="37" s="1"/>
  <c r="I82" i="37" s="1"/>
  <c r="C82" i="37"/>
  <c r="G81" i="37"/>
  <c r="H81" i="37" s="1"/>
  <c r="I81" i="37" s="1"/>
  <c r="C81" i="37"/>
  <c r="G80" i="37"/>
  <c r="H80" i="37" s="1"/>
  <c r="I80" i="37" s="1"/>
  <c r="C80" i="37"/>
  <c r="G79" i="37"/>
  <c r="H79" i="37" s="1"/>
  <c r="I79" i="37" s="1"/>
  <c r="C79" i="37"/>
  <c r="G78" i="37"/>
  <c r="H78" i="37" s="1"/>
  <c r="I78" i="37" s="1"/>
  <c r="C78" i="37"/>
  <c r="G77" i="37"/>
  <c r="H77" i="37" s="1"/>
  <c r="I77" i="37" s="1"/>
  <c r="C77" i="37"/>
  <c r="G76" i="37"/>
  <c r="H76" i="37" s="1"/>
  <c r="I76" i="37" s="1"/>
  <c r="C76" i="37"/>
  <c r="G75" i="37"/>
  <c r="H75" i="37" s="1"/>
  <c r="I75" i="37" s="1"/>
  <c r="C75" i="37"/>
  <c r="G74" i="37"/>
  <c r="H74" i="37" s="1"/>
  <c r="I74" i="37" s="1"/>
  <c r="C74" i="37"/>
  <c r="G73" i="37"/>
  <c r="H73" i="37" s="1"/>
  <c r="I73" i="37" s="1"/>
  <c r="C73" i="37"/>
  <c r="G72" i="37"/>
  <c r="H72" i="37" s="1"/>
  <c r="I72" i="37" s="1"/>
  <c r="C72" i="37"/>
  <c r="G71" i="37"/>
  <c r="H71" i="37" s="1"/>
  <c r="I71" i="37" s="1"/>
  <c r="C71" i="37"/>
  <c r="G70" i="37"/>
  <c r="H70" i="37" s="1"/>
  <c r="I70" i="37" s="1"/>
  <c r="C70" i="37"/>
  <c r="G69" i="37"/>
  <c r="H69" i="37" s="1"/>
  <c r="I69" i="37" s="1"/>
  <c r="C69" i="37"/>
  <c r="G68" i="37"/>
  <c r="H68" i="37" s="1"/>
  <c r="I68" i="37" s="1"/>
  <c r="C68" i="37"/>
  <c r="G67" i="37"/>
  <c r="H67" i="37" s="1"/>
  <c r="I67" i="37" s="1"/>
  <c r="C67" i="37"/>
  <c r="G66" i="37"/>
  <c r="H66" i="37" s="1"/>
  <c r="I66" i="37" s="1"/>
  <c r="C66" i="37"/>
  <c r="G65" i="37"/>
  <c r="H65" i="37" s="1"/>
  <c r="I65" i="37" s="1"/>
  <c r="C65" i="37"/>
  <c r="G64" i="37"/>
  <c r="H64" i="37" s="1"/>
  <c r="I64" i="37" s="1"/>
  <c r="C64" i="37"/>
  <c r="G63" i="37"/>
  <c r="H63" i="37" s="1"/>
  <c r="I63" i="37" s="1"/>
  <c r="C63" i="37"/>
  <c r="G62" i="37"/>
  <c r="H62" i="37" s="1"/>
  <c r="I62" i="37" s="1"/>
  <c r="C62" i="37"/>
  <c r="G61" i="37"/>
  <c r="H61" i="37" s="1"/>
  <c r="I61" i="37" s="1"/>
  <c r="C61" i="37"/>
  <c r="G60" i="37"/>
  <c r="H60" i="37" s="1"/>
  <c r="I60" i="37" s="1"/>
  <c r="C60" i="37"/>
  <c r="G59" i="37"/>
  <c r="H59" i="37" s="1"/>
  <c r="I59" i="37" s="1"/>
  <c r="C59" i="37"/>
  <c r="G58" i="37"/>
  <c r="H58" i="37" s="1"/>
  <c r="I58" i="37" s="1"/>
  <c r="C58" i="37"/>
  <c r="G57" i="37"/>
  <c r="H57" i="37" s="1"/>
  <c r="I57" i="37" s="1"/>
  <c r="C57" i="37"/>
  <c r="G56" i="37"/>
  <c r="H56" i="37" s="1"/>
  <c r="I56" i="37" s="1"/>
  <c r="C56" i="37"/>
  <c r="G55" i="37"/>
  <c r="H55" i="37" s="1"/>
  <c r="I55" i="37" s="1"/>
  <c r="C55" i="37"/>
  <c r="G54" i="37"/>
  <c r="H54" i="37" s="1"/>
  <c r="I54" i="37" s="1"/>
  <c r="C54" i="37"/>
  <c r="G53" i="37"/>
  <c r="H53" i="37" s="1"/>
  <c r="I53" i="37" s="1"/>
  <c r="C53" i="37"/>
  <c r="G52" i="37"/>
  <c r="H52" i="37" s="1"/>
  <c r="I52" i="37" s="1"/>
  <c r="C52" i="37"/>
  <c r="G51" i="37"/>
  <c r="H51" i="37" s="1"/>
  <c r="I51" i="37" s="1"/>
  <c r="C51" i="37"/>
  <c r="G50" i="37"/>
  <c r="H50" i="37" s="1"/>
  <c r="I50" i="37" s="1"/>
  <c r="C50" i="37"/>
  <c r="G49" i="37"/>
  <c r="H49" i="37" s="1"/>
  <c r="I49" i="37" s="1"/>
  <c r="C49" i="37"/>
  <c r="G48" i="37"/>
  <c r="H48" i="37" s="1"/>
  <c r="I48" i="37" s="1"/>
  <c r="C48" i="37"/>
  <c r="G47" i="37"/>
  <c r="H47" i="37" s="1"/>
  <c r="C47" i="37"/>
  <c r="E46" i="37"/>
  <c r="B46" i="37"/>
  <c r="G45" i="37"/>
  <c r="H45" i="37" s="1"/>
  <c r="I45" i="37" s="1"/>
  <c r="C45" i="37"/>
  <c r="G44" i="37"/>
  <c r="H44" i="37" s="1"/>
  <c r="I44" i="37" s="1"/>
  <c r="C44" i="37"/>
  <c r="G43" i="37"/>
  <c r="H43" i="37" s="1"/>
  <c r="I43" i="37" s="1"/>
  <c r="C43" i="37"/>
  <c r="G42" i="37"/>
  <c r="H42" i="37" s="1"/>
  <c r="I42" i="37" s="1"/>
  <c r="C42" i="37"/>
  <c r="G41" i="37"/>
  <c r="H41" i="37" s="1"/>
  <c r="I41" i="37" s="1"/>
  <c r="C41" i="37"/>
  <c r="G40" i="37"/>
  <c r="H40" i="37" s="1"/>
  <c r="I40" i="37" s="1"/>
  <c r="C40" i="37"/>
  <c r="G39" i="37"/>
  <c r="H39" i="37" s="1"/>
  <c r="I39" i="37" s="1"/>
  <c r="C39" i="37"/>
  <c r="G38" i="37"/>
  <c r="H38" i="37" s="1"/>
  <c r="I38" i="37" s="1"/>
  <c r="C38" i="37"/>
  <c r="G37" i="37"/>
  <c r="H37" i="37" s="1"/>
  <c r="I37" i="37" s="1"/>
  <c r="C37" i="37"/>
  <c r="G36" i="37"/>
  <c r="H36" i="37" s="1"/>
  <c r="I36" i="37" s="1"/>
  <c r="C36" i="37"/>
  <c r="G35" i="37"/>
  <c r="H35" i="37" s="1"/>
  <c r="I35" i="37" s="1"/>
  <c r="C35" i="37"/>
  <c r="G34" i="37"/>
  <c r="H34" i="37" s="1"/>
  <c r="I34" i="37" s="1"/>
  <c r="C34" i="37"/>
  <c r="G33" i="37"/>
  <c r="H33" i="37" s="1"/>
  <c r="I33" i="37" s="1"/>
  <c r="C33" i="37"/>
  <c r="G32" i="37"/>
  <c r="H32" i="37" s="1"/>
  <c r="I32" i="37" s="1"/>
  <c r="C32" i="37"/>
  <c r="G31" i="37"/>
  <c r="H31" i="37" s="1"/>
  <c r="I31" i="37" s="1"/>
  <c r="C31" i="37"/>
  <c r="G30" i="37"/>
  <c r="H30" i="37" s="1"/>
  <c r="I30" i="37" s="1"/>
  <c r="C30" i="37"/>
  <c r="G29" i="37"/>
  <c r="H29" i="37" s="1"/>
  <c r="I29" i="37" s="1"/>
  <c r="C29" i="37"/>
  <c r="G28" i="37"/>
  <c r="H28" i="37" s="1"/>
  <c r="I28" i="37" s="1"/>
  <c r="C28" i="37"/>
  <c r="G27" i="37"/>
  <c r="H27" i="37" s="1"/>
  <c r="I27" i="37" s="1"/>
  <c r="C27" i="37"/>
  <c r="G26" i="37"/>
  <c r="H26" i="37" s="1"/>
  <c r="I26" i="37" s="1"/>
  <c r="C26" i="37"/>
  <c r="G25" i="37"/>
  <c r="H25" i="37" s="1"/>
  <c r="I25" i="37" s="1"/>
  <c r="C25" i="37"/>
  <c r="G24" i="37"/>
  <c r="H24" i="37" s="1"/>
  <c r="I24" i="37" s="1"/>
  <c r="C24" i="37"/>
  <c r="G23" i="37"/>
  <c r="H23" i="37" s="1"/>
  <c r="I23" i="37" s="1"/>
  <c r="C23" i="37"/>
  <c r="G22" i="37"/>
  <c r="H22" i="37" s="1"/>
  <c r="I22" i="37" s="1"/>
  <c r="C22" i="37"/>
  <c r="G21" i="37"/>
  <c r="H21" i="37" s="1"/>
  <c r="I21" i="37" s="1"/>
  <c r="C21" i="37"/>
  <c r="G20" i="37"/>
  <c r="H20" i="37" s="1"/>
  <c r="I20" i="37" s="1"/>
  <c r="C20" i="37"/>
  <c r="G19" i="37"/>
  <c r="H19" i="37" s="1"/>
  <c r="I19" i="37" s="1"/>
  <c r="C19" i="37"/>
  <c r="G18" i="37"/>
  <c r="H18" i="37" s="1"/>
  <c r="I18" i="37" s="1"/>
  <c r="C18" i="37"/>
  <c r="G17" i="37"/>
  <c r="H17" i="37" s="1"/>
  <c r="I17" i="37" s="1"/>
  <c r="C17" i="37"/>
  <c r="G16" i="37"/>
  <c r="H16" i="37" s="1"/>
  <c r="I16" i="37" s="1"/>
  <c r="C16" i="37"/>
  <c r="G15" i="37"/>
  <c r="H15" i="37" s="1"/>
  <c r="I15" i="37" s="1"/>
  <c r="C15" i="37"/>
  <c r="G14" i="37"/>
  <c r="H14" i="37" s="1"/>
  <c r="I14" i="37" s="1"/>
  <c r="C14" i="37"/>
  <c r="G13" i="37"/>
  <c r="H13" i="37" s="1"/>
  <c r="C13" i="37"/>
  <c r="E12" i="37"/>
  <c r="E11" i="37" s="1"/>
  <c r="B12" i="37"/>
  <c r="H26" i="36"/>
  <c r="I26" i="36" s="1"/>
  <c r="C26" i="36"/>
  <c r="H25" i="36"/>
  <c r="I25" i="36" s="1"/>
  <c r="C25" i="36"/>
  <c r="H24" i="36"/>
  <c r="I24" i="36" s="1"/>
  <c r="C24" i="36"/>
  <c r="H23" i="36"/>
  <c r="I23" i="36" s="1"/>
  <c r="C23" i="36"/>
  <c r="H22" i="36"/>
  <c r="I22" i="36" s="1"/>
  <c r="C22" i="36"/>
  <c r="H21" i="36"/>
  <c r="I21" i="36" s="1"/>
  <c r="C21" i="36"/>
  <c r="H20" i="36"/>
  <c r="I20" i="36" s="1"/>
  <c r="C20" i="36"/>
  <c r="E19" i="36"/>
  <c r="B19" i="36"/>
  <c r="H18" i="36"/>
  <c r="I18" i="36" s="1"/>
  <c r="C18" i="36"/>
  <c r="H17" i="36"/>
  <c r="I17" i="36" s="1"/>
  <c r="C17" i="36"/>
  <c r="G16" i="36"/>
  <c r="H16" i="36" s="1"/>
  <c r="I16" i="36" s="1"/>
  <c r="C16" i="36"/>
  <c r="E15" i="36"/>
  <c r="B15" i="36"/>
  <c r="H14" i="36"/>
  <c r="I14" i="36" s="1"/>
  <c r="C14" i="36"/>
  <c r="H13" i="36"/>
  <c r="I13" i="36" s="1"/>
  <c r="C13" i="36"/>
  <c r="E12" i="36"/>
  <c r="E11" i="36" s="1"/>
  <c r="B12" i="36"/>
  <c r="B11" i="36" s="1"/>
  <c r="G35" i="35"/>
  <c r="H35" i="35" s="1"/>
  <c r="I35" i="35" s="1"/>
  <c r="G34" i="35"/>
  <c r="H34" i="35" s="1"/>
  <c r="I34" i="35" s="1"/>
  <c r="G33" i="35"/>
  <c r="H33" i="35" s="1"/>
  <c r="I33" i="35" s="1"/>
  <c r="G32" i="35"/>
  <c r="H32" i="35" s="1"/>
  <c r="E31" i="35"/>
  <c r="B31" i="35"/>
  <c r="G30" i="35"/>
  <c r="H30" i="35" s="1"/>
  <c r="I30" i="35" s="1"/>
  <c r="G29" i="35"/>
  <c r="H29" i="35" s="1"/>
  <c r="I29" i="35" s="1"/>
  <c r="G28" i="35"/>
  <c r="H28" i="35" s="1"/>
  <c r="I28" i="35" s="1"/>
  <c r="G27" i="35"/>
  <c r="G26" i="35"/>
  <c r="E25" i="35"/>
  <c r="B25" i="35"/>
  <c r="G24" i="35"/>
  <c r="H24" i="35" s="1"/>
  <c r="I24" i="35" s="1"/>
  <c r="G23" i="35"/>
  <c r="H23" i="35" s="1"/>
  <c r="I23" i="35" s="1"/>
  <c r="G22" i="35"/>
  <c r="H22" i="35" s="1"/>
  <c r="I22" i="35" s="1"/>
  <c r="G21" i="35"/>
  <c r="H21" i="35" s="1"/>
  <c r="I21" i="35" s="1"/>
  <c r="G20" i="35"/>
  <c r="H20" i="35" s="1"/>
  <c r="I20" i="35" s="1"/>
  <c r="G19" i="35"/>
  <c r="H19" i="35" s="1"/>
  <c r="I19" i="35" s="1"/>
  <c r="G18" i="35"/>
  <c r="H18" i="35" s="1"/>
  <c r="I18" i="35" s="1"/>
  <c r="G17" i="35"/>
  <c r="H17" i="35" s="1"/>
  <c r="I17" i="35" s="1"/>
  <c r="G16" i="35"/>
  <c r="H16" i="35" s="1"/>
  <c r="I16" i="35" s="1"/>
  <c r="G15" i="35"/>
  <c r="H15" i="35" s="1"/>
  <c r="I15" i="35" s="1"/>
  <c r="G14" i="35"/>
  <c r="H14" i="35" s="1"/>
  <c r="G13" i="35"/>
  <c r="H13" i="35" s="1"/>
  <c r="I13" i="35" s="1"/>
  <c r="E12" i="35"/>
  <c r="B12" i="35"/>
  <c r="H122" i="34"/>
  <c r="I122" i="34" s="1"/>
  <c r="D122" i="34"/>
  <c r="C122" i="34" s="1"/>
  <c r="H121" i="34"/>
  <c r="I121" i="34" s="1"/>
  <c r="D121" i="34"/>
  <c r="C121" i="34" s="1"/>
  <c r="H120" i="34"/>
  <c r="I120" i="34" s="1"/>
  <c r="D120" i="34"/>
  <c r="C120" i="34" s="1"/>
  <c r="H119" i="34"/>
  <c r="I119" i="34" s="1"/>
  <c r="D119" i="34"/>
  <c r="C119" i="34" s="1"/>
  <c r="H118" i="34"/>
  <c r="I118" i="34" s="1"/>
  <c r="D118" i="34"/>
  <c r="C118" i="34" s="1"/>
  <c r="H117" i="34"/>
  <c r="I117" i="34" s="1"/>
  <c r="D117" i="34"/>
  <c r="C117" i="34" s="1"/>
  <c r="H116" i="34"/>
  <c r="I116" i="34" s="1"/>
  <c r="D116" i="34"/>
  <c r="C116" i="34" s="1"/>
  <c r="H115" i="34"/>
  <c r="I115" i="34" s="1"/>
  <c r="D115" i="34"/>
  <c r="C115" i="34" s="1"/>
  <c r="H114" i="34"/>
  <c r="I114" i="34" s="1"/>
  <c r="D114" i="34"/>
  <c r="C114" i="34" s="1"/>
  <c r="H113" i="34"/>
  <c r="I113" i="34" s="1"/>
  <c r="D113" i="34"/>
  <c r="C113" i="34" s="1"/>
  <c r="H112" i="34"/>
  <c r="I112" i="34" s="1"/>
  <c r="D112" i="34"/>
  <c r="C112" i="34" s="1"/>
  <c r="H111" i="34"/>
  <c r="I111" i="34" s="1"/>
  <c r="D111" i="34"/>
  <c r="C111" i="34" s="1"/>
  <c r="H110" i="34"/>
  <c r="I110" i="34" s="1"/>
  <c r="D110" i="34"/>
  <c r="C110" i="34" s="1"/>
  <c r="H109" i="34"/>
  <c r="I109" i="34" s="1"/>
  <c r="D109" i="34"/>
  <c r="C109" i="34" s="1"/>
  <c r="H108" i="34"/>
  <c r="I108" i="34" s="1"/>
  <c r="D108" i="34"/>
  <c r="C108" i="34" s="1"/>
  <c r="H107" i="34"/>
  <c r="I107" i="34" s="1"/>
  <c r="D107" i="34"/>
  <c r="C107" i="34" s="1"/>
  <c r="H106" i="34"/>
  <c r="I106" i="34" s="1"/>
  <c r="D106" i="34"/>
  <c r="C106" i="34" s="1"/>
  <c r="H105" i="34"/>
  <c r="I105" i="34" s="1"/>
  <c r="D105" i="34"/>
  <c r="C105" i="34" s="1"/>
  <c r="H104" i="34"/>
  <c r="I104" i="34" s="1"/>
  <c r="D104" i="34"/>
  <c r="C104" i="34" s="1"/>
  <c r="H103" i="34"/>
  <c r="I103" i="34" s="1"/>
  <c r="D103" i="34"/>
  <c r="C103" i="34" s="1"/>
  <c r="H102" i="34"/>
  <c r="I102" i="34" s="1"/>
  <c r="D102" i="34"/>
  <c r="C102" i="34" s="1"/>
  <c r="H101" i="34"/>
  <c r="I101" i="34" s="1"/>
  <c r="D101" i="34"/>
  <c r="C101" i="34" s="1"/>
  <c r="H100" i="34"/>
  <c r="I100" i="34" s="1"/>
  <c r="D100" i="34"/>
  <c r="C100" i="34" s="1"/>
  <c r="H99" i="34"/>
  <c r="I99" i="34" s="1"/>
  <c r="D99" i="34"/>
  <c r="C99" i="34" s="1"/>
  <c r="H98" i="34"/>
  <c r="I98" i="34" s="1"/>
  <c r="D98" i="34"/>
  <c r="C98" i="34" s="1"/>
  <c r="H97" i="34"/>
  <c r="I97" i="34" s="1"/>
  <c r="D97" i="34"/>
  <c r="C97" i="34" s="1"/>
  <c r="H96" i="34"/>
  <c r="I96" i="34" s="1"/>
  <c r="D96" i="34"/>
  <c r="C96" i="34" s="1"/>
  <c r="H95" i="34"/>
  <c r="I95" i="34" s="1"/>
  <c r="D95" i="34"/>
  <c r="C95" i="34" s="1"/>
  <c r="H94" i="34"/>
  <c r="I94" i="34" s="1"/>
  <c r="D94" i="34"/>
  <c r="C94" i="34" s="1"/>
  <c r="H93" i="34"/>
  <c r="I93" i="34" s="1"/>
  <c r="D93" i="34"/>
  <c r="C93" i="34" s="1"/>
  <c r="H92" i="34"/>
  <c r="I92" i="34" s="1"/>
  <c r="D92" i="34"/>
  <c r="C92" i="34" s="1"/>
  <c r="H91" i="34"/>
  <c r="I91" i="34" s="1"/>
  <c r="D91" i="34"/>
  <c r="C91" i="34" s="1"/>
  <c r="H90" i="34"/>
  <c r="I90" i="34" s="1"/>
  <c r="D90" i="34"/>
  <c r="C90" i="34" s="1"/>
  <c r="H89" i="34"/>
  <c r="I89" i="34" s="1"/>
  <c r="D89" i="34"/>
  <c r="C89" i="34" s="1"/>
  <c r="H88" i="34"/>
  <c r="I88" i="34" s="1"/>
  <c r="D88" i="34"/>
  <c r="C88" i="34" s="1"/>
  <c r="H87" i="34"/>
  <c r="I87" i="34" s="1"/>
  <c r="D87" i="34"/>
  <c r="C87" i="34" s="1"/>
  <c r="H86" i="34"/>
  <c r="I86" i="34" s="1"/>
  <c r="D86" i="34"/>
  <c r="C86" i="34" s="1"/>
  <c r="H85" i="34"/>
  <c r="I85" i="34" s="1"/>
  <c r="D85" i="34"/>
  <c r="C85" i="34" s="1"/>
  <c r="H84" i="34"/>
  <c r="I84" i="34" s="1"/>
  <c r="D84" i="34"/>
  <c r="C84" i="34" s="1"/>
  <c r="H83" i="34"/>
  <c r="D83" i="34"/>
  <c r="C83" i="34" s="1"/>
  <c r="H82" i="34"/>
  <c r="I82" i="34" s="1"/>
  <c r="D82" i="34"/>
  <c r="C82" i="34" s="1"/>
  <c r="E81" i="34"/>
  <c r="B81" i="34"/>
  <c r="H80" i="34"/>
  <c r="I80" i="34" s="1"/>
  <c r="D80" i="34"/>
  <c r="C80" i="34" s="1"/>
  <c r="H79" i="34"/>
  <c r="I79" i="34" s="1"/>
  <c r="D79" i="34"/>
  <c r="C79" i="34" s="1"/>
  <c r="H78" i="34"/>
  <c r="I78" i="34" s="1"/>
  <c r="D78" i="34"/>
  <c r="C78" i="34" s="1"/>
  <c r="H77" i="34"/>
  <c r="I77" i="34" s="1"/>
  <c r="D77" i="34"/>
  <c r="C77" i="34" s="1"/>
  <c r="H76" i="34"/>
  <c r="I76" i="34" s="1"/>
  <c r="D76" i="34"/>
  <c r="C76" i="34" s="1"/>
  <c r="H75" i="34"/>
  <c r="I75" i="34" s="1"/>
  <c r="D75" i="34"/>
  <c r="C75" i="34" s="1"/>
  <c r="H74" i="34"/>
  <c r="I74" i="34" s="1"/>
  <c r="D74" i="34"/>
  <c r="C74" i="34" s="1"/>
  <c r="H73" i="34"/>
  <c r="I73" i="34" s="1"/>
  <c r="D73" i="34"/>
  <c r="C73" i="34" s="1"/>
  <c r="H72" i="34"/>
  <c r="I72" i="34" s="1"/>
  <c r="D72" i="34"/>
  <c r="C72" i="34" s="1"/>
  <c r="H71" i="34"/>
  <c r="I71" i="34" s="1"/>
  <c r="D71" i="34"/>
  <c r="C71" i="34" s="1"/>
  <c r="H70" i="34"/>
  <c r="I70" i="34" s="1"/>
  <c r="D70" i="34"/>
  <c r="C70" i="34" s="1"/>
  <c r="H69" i="34"/>
  <c r="I69" i="34" s="1"/>
  <c r="D69" i="34"/>
  <c r="C69" i="34" s="1"/>
  <c r="H68" i="34"/>
  <c r="I68" i="34" s="1"/>
  <c r="D68" i="34"/>
  <c r="C68" i="34" s="1"/>
  <c r="H67" i="34"/>
  <c r="I67" i="34" s="1"/>
  <c r="D67" i="34"/>
  <c r="C67" i="34" s="1"/>
  <c r="H66" i="34"/>
  <c r="I66" i="34" s="1"/>
  <c r="D66" i="34"/>
  <c r="C66" i="34" s="1"/>
  <c r="H65" i="34"/>
  <c r="D65" i="34"/>
  <c r="E64" i="34"/>
  <c r="B64" i="34"/>
  <c r="H63" i="34"/>
  <c r="I63" i="34" s="1"/>
  <c r="D63" i="34"/>
  <c r="C63" i="34" s="1"/>
  <c r="H62" i="34"/>
  <c r="I62" i="34" s="1"/>
  <c r="D62" i="34"/>
  <c r="C62" i="34" s="1"/>
  <c r="H61" i="34"/>
  <c r="I61" i="34" s="1"/>
  <c r="D61" i="34"/>
  <c r="C61" i="34" s="1"/>
  <c r="H60" i="34"/>
  <c r="I60" i="34" s="1"/>
  <c r="D60" i="34"/>
  <c r="C60" i="34" s="1"/>
  <c r="H59" i="34"/>
  <c r="I59" i="34" s="1"/>
  <c r="D59" i="34"/>
  <c r="C59" i="34" s="1"/>
  <c r="H58" i="34"/>
  <c r="I58" i="34" s="1"/>
  <c r="D58" i="34"/>
  <c r="C58" i="34" s="1"/>
  <c r="H57" i="34"/>
  <c r="I57" i="34" s="1"/>
  <c r="D57" i="34"/>
  <c r="C57" i="34" s="1"/>
  <c r="H56" i="34"/>
  <c r="I56" i="34" s="1"/>
  <c r="D56" i="34"/>
  <c r="C56" i="34" s="1"/>
  <c r="H55" i="34"/>
  <c r="I55" i="34" s="1"/>
  <c r="D55" i="34"/>
  <c r="C55" i="34" s="1"/>
  <c r="H54" i="34"/>
  <c r="I54" i="34" s="1"/>
  <c r="D54" i="34"/>
  <c r="C54" i="34" s="1"/>
  <c r="H53" i="34"/>
  <c r="I53" i="34" s="1"/>
  <c r="D53" i="34"/>
  <c r="C53" i="34" s="1"/>
  <c r="H52" i="34"/>
  <c r="I52" i="34" s="1"/>
  <c r="D52" i="34"/>
  <c r="C52" i="34" s="1"/>
  <c r="H51" i="34"/>
  <c r="I51" i="34" s="1"/>
  <c r="D51" i="34"/>
  <c r="C51" i="34" s="1"/>
  <c r="H50" i="34"/>
  <c r="I50" i="34" s="1"/>
  <c r="D50" i="34"/>
  <c r="C50" i="34" s="1"/>
  <c r="H49" i="34"/>
  <c r="I49" i="34" s="1"/>
  <c r="D49" i="34"/>
  <c r="C49" i="34" s="1"/>
  <c r="H48" i="34"/>
  <c r="I48" i="34" s="1"/>
  <c r="D48" i="34"/>
  <c r="C48" i="34" s="1"/>
  <c r="H47" i="34"/>
  <c r="I47" i="34" s="1"/>
  <c r="D47" i="34"/>
  <c r="C47" i="34" s="1"/>
  <c r="H46" i="34"/>
  <c r="I46" i="34" s="1"/>
  <c r="D46" i="34"/>
  <c r="C46" i="34" s="1"/>
  <c r="H45" i="34"/>
  <c r="I45" i="34" s="1"/>
  <c r="D45" i="34"/>
  <c r="C45" i="34" s="1"/>
  <c r="H44" i="34"/>
  <c r="I44" i="34" s="1"/>
  <c r="D44" i="34"/>
  <c r="C44" i="34" s="1"/>
  <c r="H43" i="34"/>
  <c r="I43" i="34" s="1"/>
  <c r="D43" i="34"/>
  <c r="C43" i="34" s="1"/>
  <c r="H42" i="34"/>
  <c r="I42" i="34" s="1"/>
  <c r="D42" i="34"/>
  <c r="C42" i="34" s="1"/>
  <c r="H41" i="34"/>
  <c r="I41" i="34" s="1"/>
  <c r="D41" i="34"/>
  <c r="C41" i="34" s="1"/>
  <c r="H40" i="34"/>
  <c r="I40" i="34" s="1"/>
  <c r="D40" i="34"/>
  <c r="C40" i="34" s="1"/>
  <c r="H39" i="34"/>
  <c r="I39" i="34" s="1"/>
  <c r="D39" i="34"/>
  <c r="C39" i="34" s="1"/>
  <c r="H38" i="34"/>
  <c r="I38" i="34" s="1"/>
  <c r="D38" i="34"/>
  <c r="C38" i="34" s="1"/>
  <c r="H37" i="34"/>
  <c r="I37" i="34" s="1"/>
  <c r="D37" i="34"/>
  <c r="C37" i="34" s="1"/>
  <c r="H36" i="34"/>
  <c r="I36" i="34" s="1"/>
  <c r="D36" i="34"/>
  <c r="C36" i="34" s="1"/>
  <c r="H35" i="34"/>
  <c r="I35" i="34" s="1"/>
  <c r="D35" i="34"/>
  <c r="C35" i="34" s="1"/>
  <c r="H34" i="34"/>
  <c r="I34" i="34" s="1"/>
  <c r="D34" i="34"/>
  <c r="C34" i="34" s="1"/>
  <c r="H33" i="34"/>
  <c r="I33" i="34" s="1"/>
  <c r="D33" i="34"/>
  <c r="C33" i="34" s="1"/>
  <c r="H32" i="34"/>
  <c r="I32" i="34" s="1"/>
  <c r="D32" i="34"/>
  <c r="C32" i="34" s="1"/>
  <c r="H31" i="34"/>
  <c r="I31" i="34" s="1"/>
  <c r="D31" i="34"/>
  <c r="C31" i="34" s="1"/>
  <c r="H30" i="34"/>
  <c r="I30" i="34" s="1"/>
  <c r="D30" i="34"/>
  <c r="C30" i="34" s="1"/>
  <c r="H29" i="34"/>
  <c r="I29" i="34" s="1"/>
  <c r="D29" i="34"/>
  <c r="C29" i="34" s="1"/>
  <c r="H28" i="34"/>
  <c r="I28" i="34" s="1"/>
  <c r="D28" i="34"/>
  <c r="C28" i="34" s="1"/>
  <c r="H27" i="34"/>
  <c r="I27" i="34" s="1"/>
  <c r="D27" i="34"/>
  <c r="C27" i="34" s="1"/>
  <c r="H26" i="34"/>
  <c r="I26" i="34" s="1"/>
  <c r="D26" i="34"/>
  <c r="C26" i="34" s="1"/>
  <c r="H25" i="34"/>
  <c r="I25" i="34" s="1"/>
  <c r="D25" i="34"/>
  <c r="C25" i="34" s="1"/>
  <c r="H24" i="34"/>
  <c r="I24" i="34" s="1"/>
  <c r="D24" i="34"/>
  <c r="E23" i="34"/>
  <c r="B23" i="34"/>
  <c r="H22" i="34"/>
  <c r="I22" i="34" s="1"/>
  <c r="D22" i="34"/>
  <c r="C22" i="34" s="1"/>
  <c r="H21" i="34"/>
  <c r="I21" i="34" s="1"/>
  <c r="D21" i="34"/>
  <c r="C21" i="34" s="1"/>
  <c r="H20" i="34"/>
  <c r="I20" i="34" s="1"/>
  <c r="D20" i="34"/>
  <c r="C20" i="34" s="1"/>
  <c r="H19" i="34"/>
  <c r="I19" i="34" s="1"/>
  <c r="D19" i="34"/>
  <c r="C19" i="34" s="1"/>
  <c r="H18" i="34"/>
  <c r="I18" i="34" s="1"/>
  <c r="D18" i="34"/>
  <c r="C18" i="34" s="1"/>
  <c r="H17" i="34"/>
  <c r="I17" i="34" s="1"/>
  <c r="D17" i="34"/>
  <c r="C17" i="34" s="1"/>
  <c r="H16" i="34"/>
  <c r="I16" i="34" s="1"/>
  <c r="D16" i="34"/>
  <c r="C16" i="34" s="1"/>
  <c r="H15" i="34"/>
  <c r="D15" i="34"/>
  <c r="C15" i="34" s="1"/>
  <c r="D14" i="34"/>
  <c r="D13" i="34"/>
  <c r="G13" i="34" s="1"/>
  <c r="H13" i="34" s="1"/>
  <c r="I13" i="34" s="1"/>
  <c r="E12" i="34"/>
  <c r="B12" i="34"/>
  <c r="H93" i="33"/>
  <c r="I93" i="33" s="1"/>
  <c r="C93" i="33"/>
  <c r="H92" i="33"/>
  <c r="I92" i="33" s="1"/>
  <c r="C92" i="33"/>
  <c r="H91" i="33"/>
  <c r="I91" i="33" s="1"/>
  <c r="C91" i="33"/>
  <c r="H90" i="33"/>
  <c r="I90" i="33" s="1"/>
  <c r="C90" i="33"/>
  <c r="H89" i="33"/>
  <c r="I89" i="33" s="1"/>
  <c r="C89" i="33"/>
  <c r="H88" i="33"/>
  <c r="I88" i="33" s="1"/>
  <c r="C88" i="33"/>
  <c r="H87" i="33"/>
  <c r="I87" i="33" s="1"/>
  <c r="C87" i="33"/>
  <c r="H86" i="33"/>
  <c r="I86" i="33" s="1"/>
  <c r="C86" i="33"/>
  <c r="H85" i="33"/>
  <c r="I85" i="33" s="1"/>
  <c r="C85" i="33"/>
  <c r="H83" i="33"/>
  <c r="I83" i="33" s="1"/>
  <c r="C83" i="33"/>
  <c r="H82" i="33"/>
  <c r="I82" i="33" s="1"/>
  <c r="C82" i="33"/>
  <c r="H81" i="33"/>
  <c r="I81" i="33" s="1"/>
  <c r="C81" i="33"/>
  <c r="H80" i="33"/>
  <c r="I80" i="33" s="1"/>
  <c r="C80" i="33"/>
  <c r="H79" i="33"/>
  <c r="I79" i="33" s="1"/>
  <c r="C79" i="33"/>
  <c r="H78" i="33"/>
  <c r="I78" i="33" s="1"/>
  <c r="C78" i="33"/>
  <c r="H77" i="33"/>
  <c r="I77" i="33" s="1"/>
  <c r="C77" i="33"/>
  <c r="H76" i="33"/>
  <c r="I76" i="33" s="1"/>
  <c r="C76" i="33"/>
  <c r="H75" i="33"/>
  <c r="I75" i="33" s="1"/>
  <c r="C75" i="33"/>
  <c r="H74" i="33"/>
  <c r="I74" i="33" s="1"/>
  <c r="C74" i="33"/>
  <c r="H73" i="33"/>
  <c r="I73" i="33" s="1"/>
  <c r="C73" i="33"/>
  <c r="H72" i="33"/>
  <c r="I72" i="33" s="1"/>
  <c r="C72" i="33"/>
  <c r="H71" i="33"/>
  <c r="I71" i="33" s="1"/>
  <c r="C71" i="33"/>
  <c r="H70" i="33"/>
  <c r="I70" i="33" s="1"/>
  <c r="C70" i="33"/>
  <c r="H69" i="33"/>
  <c r="I69" i="33" s="1"/>
  <c r="C69" i="33"/>
  <c r="H68" i="33"/>
  <c r="I68" i="33" s="1"/>
  <c r="C68" i="33"/>
  <c r="H67" i="33"/>
  <c r="I67" i="33" s="1"/>
  <c r="C67" i="33"/>
  <c r="H66" i="33"/>
  <c r="I66" i="33" s="1"/>
  <c r="C66" i="33"/>
  <c r="H65" i="33"/>
  <c r="I65" i="33" s="1"/>
  <c r="C65" i="33"/>
  <c r="H64" i="33"/>
  <c r="I64" i="33" s="1"/>
  <c r="C64" i="33"/>
  <c r="H63" i="33"/>
  <c r="I63" i="33" s="1"/>
  <c r="C63" i="33"/>
  <c r="H62" i="33"/>
  <c r="I62" i="33" s="1"/>
  <c r="C62" i="33"/>
  <c r="H61" i="33"/>
  <c r="I61" i="33" s="1"/>
  <c r="C61" i="33"/>
  <c r="H60" i="33"/>
  <c r="I60" i="33" s="1"/>
  <c r="C60" i="33"/>
  <c r="H59" i="33"/>
  <c r="I59" i="33" s="1"/>
  <c r="C59" i="33"/>
  <c r="H57" i="33"/>
  <c r="I57" i="33" s="1"/>
  <c r="C57" i="33"/>
  <c r="H56" i="33"/>
  <c r="I56" i="33" s="1"/>
  <c r="C56" i="33"/>
  <c r="H55" i="33"/>
  <c r="I55" i="33" s="1"/>
  <c r="C55" i="33"/>
  <c r="H54" i="33"/>
  <c r="I54" i="33" s="1"/>
  <c r="C54" i="33"/>
  <c r="H53" i="33"/>
  <c r="I53" i="33" s="1"/>
  <c r="C53" i="33"/>
  <c r="H52" i="33"/>
  <c r="I52" i="33" s="1"/>
  <c r="C52" i="33"/>
  <c r="H51" i="33"/>
  <c r="I51" i="33" s="1"/>
  <c r="C51" i="33"/>
  <c r="H50" i="33"/>
  <c r="I50" i="33" s="1"/>
  <c r="C50" i="33"/>
  <c r="H49" i="33"/>
  <c r="I49" i="33" s="1"/>
  <c r="C49" i="33"/>
  <c r="H48" i="33"/>
  <c r="I48" i="33" s="1"/>
  <c r="C48" i="33"/>
  <c r="H47" i="33"/>
  <c r="I47" i="33" s="1"/>
  <c r="C47" i="33"/>
  <c r="H46" i="33"/>
  <c r="I46" i="33" s="1"/>
  <c r="C46" i="33"/>
  <c r="H45" i="33"/>
  <c r="I45" i="33" s="1"/>
  <c r="C45" i="33"/>
  <c r="H44" i="33"/>
  <c r="I44" i="33" s="1"/>
  <c r="C44" i="33"/>
  <c r="H43" i="33"/>
  <c r="I43" i="33" s="1"/>
  <c r="C43" i="33"/>
  <c r="H42" i="33"/>
  <c r="I42" i="33" s="1"/>
  <c r="C42" i="33"/>
  <c r="H41" i="33"/>
  <c r="I41" i="33" s="1"/>
  <c r="C41" i="33"/>
  <c r="H40" i="33"/>
  <c r="I40" i="33" s="1"/>
  <c r="C40" i="33"/>
  <c r="H39" i="33"/>
  <c r="I39" i="33" s="1"/>
  <c r="C39" i="33"/>
  <c r="H38" i="33"/>
  <c r="I38" i="33" s="1"/>
  <c r="C38" i="33"/>
  <c r="H37" i="33"/>
  <c r="I37" i="33" s="1"/>
  <c r="C37" i="33"/>
  <c r="H36" i="33"/>
  <c r="I36" i="33" s="1"/>
  <c r="C36" i="33"/>
  <c r="H35" i="33"/>
  <c r="I35" i="33" s="1"/>
  <c r="C35" i="33"/>
  <c r="H34" i="33"/>
  <c r="I34" i="33" s="1"/>
  <c r="C34" i="33"/>
  <c r="H33" i="33"/>
  <c r="I33" i="33" s="1"/>
  <c r="C33" i="33"/>
  <c r="H32" i="33"/>
  <c r="I32" i="33" s="1"/>
  <c r="C32" i="33"/>
  <c r="H31" i="33"/>
  <c r="I31" i="33" s="1"/>
  <c r="C31" i="33"/>
  <c r="H30" i="33"/>
  <c r="I30" i="33" s="1"/>
  <c r="C30" i="33"/>
  <c r="H29" i="33"/>
  <c r="I29" i="33" s="1"/>
  <c r="C29" i="33"/>
  <c r="H28" i="33"/>
  <c r="I28" i="33" s="1"/>
  <c r="C28" i="33"/>
  <c r="H27" i="33"/>
  <c r="I27" i="33" s="1"/>
  <c r="C27" i="33"/>
  <c r="H26" i="33"/>
  <c r="I26" i="33" s="1"/>
  <c r="C26" i="33"/>
  <c r="H24" i="33"/>
  <c r="I24" i="33" s="1"/>
  <c r="C24" i="33"/>
  <c r="H23" i="33"/>
  <c r="I23" i="33" s="1"/>
  <c r="C23" i="33"/>
  <c r="H22" i="33"/>
  <c r="I22" i="33" s="1"/>
  <c r="C22" i="33"/>
  <c r="H21" i="33"/>
  <c r="I21" i="33" s="1"/>
  <c r="C21" i="33"/>
  <c r="H20" i="33"/>
  <c r="I20" i="33" s="1"/>
  <c r="C20" i="33"/>
  <c r="H19" i="33"/>
  <c r="I19" i="33" s="1"/>
  <c r="C19" i="33"/>
  <c r="H18" i="33"/>
  <c r="I18" i="33" s="1"/>
  <c r="C18" i="33"/>
  <c r="H17" i="33"/>
  <c r="I17" i="33" s="1"/>
  <c r="C17" i="33"/>
  <c r="H16" i="33"/>
  <c r="I16" i="33" s="1"/>
  <c r="C16" i="33"/>
  <c r="H15" i="33"/>
  <c r="I15" i="33" s="1"/>
  <c r="C15" i="33"/>
  <c r="H14" i="33"/>
  <c r="I14" i="33" s="1"/>
  <c r="C14" i="33"/>
  <c r="H13" i="33"/>
  <c r="C13" i="33"/>
  <c r="H27" i="35"/>
  <c r="I27" i="35" s="1"/>
  <c r="G28" i="32"/>
  <c r="H28" i="32" s="1"/>
  <c r="C28" i="32"/>
  <c r="E27" i="32"/>
  <c r="B27" i="32"/>
  <c r="G26" i="32"/>
  <c r="H26" i="32" s="1"/>
  <c r="I26" i="32" s="1"/>
  <c r="C26" i="32"/>
  <c r="G25" i="32"/>
  <c r="H25" i="32" s="1"/>
  <c r="I25" i="32" s="1"/>
  <c r="C25" i="32"/>
  <c r="G24" i="32"/>
  <c r="H24" i="32" s="1"/>
  <c r="I24" i="32" s="1"/>
  <c r="C24" i="32"/>
  <c r="G23" i="32"/>
  <c r="H23" i="32" s="1"/>
  <c r="C23" i="32"/>
  <c r="E22" i="32"/>
  <c r="B22" i="32"/>
  <c r="G21" i="32"/>
  <c r="H21" i="32" s="1"/>
  <c r="I21" i="32" s="1"/>
  <c r="C21" i="32"/>
  <c r="G20" i="32"/>
  <c r="H20" i="32" s="1"/>
  <c r="I20" i="32" s="1"/>
  <c r="C20" i="32"/>
  <c r="G19" i="32"/>
  <c r="H19" i="32" s="1"/>
  <c r="I19" i="32" s="1"/>
  <c r="C19" i="32"/>
  <c r="G18" i="32"/>
  <c r="H18" i="32" s="1"/>
  <c r="I18" i="32" s="1"/>
  <c r="C18" i="32"/>
  <c r="G17" i="32"/>
  <c r="H17" i="32" s="1"/>
  <c r="I17" i="32" s="1"/>
  <c r="C17" i="32"/>
  <c r="G16" i="32"/>
  <c r="H16" i="32" s="1"/>
  <c r="I16" i="32" s="1"/>
  <c r="C16" i="32"/>
  <c r="G15" i="32"/>
  <c r="H15" i="32" s="1"/>
  <c r="I15" i="32" s="1"/>
  <c r="C15" i="32"/>
  <c r="G14" i="32"/>
  <c r="H14" i="32" s="1"/>
  <c r="I14" i="32" s="1"/>
  <c r="C14" i="32"/>
  <c r="G13" i="32"/>
  <c r="H13" i="32" s="1"/>
  <c r="C13" i="32"/>
  <c r="E12" i="32"/>
  <c r="E11" i="32" s="1"/>
  <c r="B12" i="32"/>
  <c r="B11" i="32" s="1"/>
  <c r="C20" i="31"/>
  <c r="H18" i="31"/>
  <c r="I18" i="31" s="1"/>
  <c r="C18" i="31"/>
  <c r="H17" i="31"/>
  <c r="I17" i="31" s="1"/>
  <c r="C17" i="31"/>
  <c r="H16" i="31"/>
  <c r="I16" i="31" s="1"/>
  <c r="C16" i="31"/>
  <c r="H15" i="31"/>
  <c r="C15" i="31"/>
  <c r="H13" i="31"/>
  <c r="I13" i="31" s="1"/>
  <c r="C13" i="31"/>
  <c r="H178" i="30"/>
  <c r="I178" i="30" s="1"/>
  <c r="C178" i="30"/>
  <c r="H177" i="30"/>
  <c r="C177" i="30"/>
  <c r="E176" i="30"/>
  <c r="B176" i="30"/>
  <c r="H175" i="30"/>
  <c r="I175" i="30" s="1"/>
  <c r="C175" i="30"/>
  <c r="H174" i="30"/>
  <c r="I174" i="30" s="1"/>
  <c r="C174" i="30"/>
  <c r="H173" i="30"/>
  <c r="C173" i="30"/>
  <c r="E172" i="30"/>
  <c r="B172" i="30"/>
  <c r="H171" i="30"/>
  <c r="I171" i="30" s="1"/>
  <c r="C171" i="30"/>
  <c r="H170" i="30"/>
  <c r="C170" i="30"/>
  <c r="E169" i="30"/>
  <c r="B169" i="30"/>
  <c r="B168" i="30" s="1"/>
  <c r="H167" i="30"/>
  <c r="C167" i="30"/>
  <c r="E166" i="30"/>
  <c r="B166" i="30"/>
  <c r="B165" i="30" s="1"/>
  <c r="H164" i="30"/>
  <c r="I164" i="30" s="1"/>
  <c r="C164" i="30"/>
  <c r="H163" i="30"/>
  <c r="I163" i="30" s="1"/>
  <c r="C163" i="30"/>
  <c r="E162" i="30"/>
  <c r="B162" i="30"/>
  <c r="H161" i="30"/>
  <c r="I161" i="30" s="1"/>
  <c r="I160" i="30" s="1"/>
  <c r="C161" i="30"/>
  <c r="E160" i="30"/>
  <c r="B160" i="30"/>
  <c r="E155" i="30"/>
  <c r="B155" i="30"/>
  <c r="H158" i="30"/>
  <c r="I158" i="30" s="1"/>
  <c r="C158" i="30"/>
  <c r="H157" i="30"/>
  <c r="I157" i="30" s="1"/>
  <c r="C157" i="30"/>
  <c r="H156" i="30"/>
  <c r="I156" i="30" s="1"/>
  <c r="C156" i="30"/>
  <c r="H154" i="30"/>
  <c r="I154" i="30" s="1"/>
  <c r="C154" i="30"/>
  <c r="H153" i="30"/>
  <c r="I153" i="30" s="1"/>
  <c r="C153" i="30"/>
  <c r="H152" i="30"/>
  <c r="C152" i="30"/>
  <c r="E151" i="30"/>
  <c r="B151" i="30"/>
  <c r="H149" i="30"/>
  <c r="I149" i="30" s="1"/>
  <c r="I148" i="30" s="1"/>
  <c r="C149" i="30"/>
  <c r="C148" i="30" s="1"/>
  <c r="E148" i="30"/>
  <c r="B148" i="30"/>
  <c r="H147" i="30"/>
  <c r="I147" i="30" s="1"/>
  <c r="I146" i="30" s="1"/>
  <c r="C147" i="30"/>
  <c r="E146" i="30"/>
  <c r="B146" i="30"/>
  <c r="H144" i="30"/>
  <c r="I144" i="30" s="1"/>
  <c r="C144" i="30"/>
  <c r="H143" i="30"/>
  <c r="I143" i="30" s="1"/>
  <c r="C143" i="30"/>
  <c r="H142" i="30"/>
  <c r="I142" i="30" s="1"/>
  <c r="C142" i="30"/>
  <c r="H141" i="30"/>
  <c r="I141" i="30" s="1"/>
  <c r="C141" i="30"/>
  <c r="H140" i="30"/>
  <c r="I140" i="30" s="1"/>
  <c r="C140" i="30"/>
  <c r="H139" i="30"/>
  <c r="I139" i="30" s="1"/>
  <c r="C139" i="30"/>
  <c r="H138" i="30"/>
  <c r="I138" i="30" s="1"/>
  <c r="C138" i="30"/>
  <c r="H137" i="30"/>
  <c r="I137" i="30" s="1"/>
  <c r="C137" i="30"/>
  <c r="H136" i="30"/>
  <c r="I136" i="30" s="1"/>
  <c r="C136" i="30"/>
  <c r="E135" i="30"/>
  <c r="B135" i="30"/>
  <c r="H134" i="30"/>
  <c r="C134" i="30"/>
  <c r="H133" i="30"/>
  <c r="I133" i="30" s="1"/>
  <c r="C133" i="30"/>
  <c r="H132" i="30"/>
  <c r="I132" i="30" s="1"/>
  <c r="C132" i="30"/>
  <c r="E131" i="30"/>
  <c r="B131" i="30"/>
  <c r="B130" i="30" s="1"/>
  <c r="H129" i="30"/>
  <c r="I129" i="30" s="1"/>
  <c r="I128" i="30" s="1"/>
  <c r="I127" i="30" s="1"/>
  <c r="C129" i="30"/>
  <c r="E128" i="30"/>
  <c r="B128" i="30"/>
  <c r="B127" i="30" s="1"/>
  <c r="H126" i="30"/>
  <c r="I126" i="30" s="1"/>
  <c r="C126" i="30"/>
  <c r="H125" i="30"/>
  <c r="C125" i="30"/>
  <c r="E124" i="30"/>
  <c r="B124" i="30"/>
  <c r="H123" i="30"/>
  <c r="I123" i="30" s="1"/>
  <c r="C123" i="30"/>
  <c r="H122" i="30"/>
  <c r="C122" i="30"/>
  <c r="E121" i="30"/>
  <c r="B121" i="30"/>
  <c r="H120" i="30"/>
  <c r="C120" i="30"/>
  <c r="H119" i="30"/>
  <c r="I119" i="30" s="1"/>
  <c r="C119" i="30"/>
  <c r="H118" i="30"/>
  <c r="I118" i="30" s="1"/>
  <c r="C118" i="30"/>
  <c r="H117" i="30"/>
  <c r="I117" i="30" s="1"/>
  <c r="C117" i="30"/>
  <c r="H116" i="30"/>
  <c r="I116" i="30" s="1"/>
  <c r="C116" i="30"/>
  <c r="E115" i="30"/>
  <c r="B115" i="30"/>
  <c r="H114" i="30"/>
  <c r="C114" i="30"/>
  <c r="E113" i="30"/>
  <c r="B113" i="30"/>
  <c r="H111" i="30"/>
  <c r="I111" i="30" s="1"/>
  <c r="C111" i="30"/>
  <c r="H110" i="30"/>
  <c r="I110" i="30" s="1"/>
  <c r="C110" i="30"/>
  <c r="H109" i="30"/>
  <c r="I109" i="30" s="1"/>
  <c r="C109" i="30"/>
  <c r="H108" i="30"/>
  <c r="I108" i="30" s="1"/>
  <c r="C108" i="30"/>
  <c r="H107" i="30"/>
  <c r="I107" i="30" s="1"/>
  <c r="C107" i="30"/>
  <c r="E106" i="30"/>
  <c r="B106" i="30"/>
  <c r="B105" i="30" s="1"/>
  <c r="H104" i="30"/>
  <c r="I104" i="30" s="1"/>
  <c r="C104" i="30"/>
  <c r="H103" i="30"/>
  <c r="I103" i="30" s="1"/>
  <c r="C103" i="30"/>
  <c r="E102" i="30"/>
  <c r="B102" i="30"/>
  <c r="H101" i="30"/>
  <c r="I101" i="30" s="1"/>
  <c r="C101" i="30"/>
  <c r="H100" i="30"/>
  <c r="I100" i="30" s="1"/>
  <c r="C100" i="30"/>
  <c r="H99" i="30"/>
  <c r="I99" i="30" s="1"/>
  <c r="C99" i="30"/>
  <c r="E98" i="30"/>
  <c r="B98" i="30"/>
  <c r="H97" i="30"/>
  <c r="I97" i="30" s="1"/>
  <c r="C97" i="30"/>
  <c r="H96" i="30"/>
  <c r="I96" i="30" s="1"/>
  <c r="C96" i="30"/>
  <c r="E95" i="30"/>
  <c r="B95" i="30"/>
  <c r="H94" i="30"/>
  <c r="I94" i="30" s="1"/>
  <c r="C94" i="30"/>
  <c r="H93" i="30"/>
  <c r="I93" i="30" s="1"/>
  <c r="C93" i="30"/>
  <c r="H92" i="30"/>
  <c r="I92" i="30" s="1"/>
  <c r="C92" i="30"/>
  <c r="E91" i="30"/>
  <c r="B91" i="30"/>
  <c r="H89" i="30"/>
  <c r="I89" i="30" s="1"/>
  <c r="C89" i="30"/>
  <c r="H88" i="30"/>
  <c r="C88" i="30"/>
  <c r="E87" i="30"/>
  <c r="B87" i="30"/>
  <c r="H86" i="30"/>
  <c r="I86" i="30" s="1"/>
  <c r="C86" i="30"/>
  <c r="H85" i="30"/>
  <c r="I85" i="30" s="1"/>
  <c r="C85" i="30"/>
  <c r="H84" i="30"/>
  <c r="C84" i="30"/>
  <c r="B83" i="30"/>
  <c r="H82" i="30"/>
  <c r="I82" i="30" s="1"/>
  <c r="C82" i="30"/>
  <c r="H81" i="30"/>
  <c r="I81" i="30" s="1"/>
  <c r="C81" i="30"/>
  <c r="H80" i="30"/>
  <c r="I80" i="30" s="1"/>
  <c r="C80" i="30"/>
  <c r="H79" i="30"/>
  <c r="I79" i="30" s="1"/>
  <c r="C79" i="30"/>
  <c r="H78" i="30"/>
  <c r="I78" i="30" s="1"/>
  <c r="C78" i="30"/>
  <c r="E77" i="30"/>
  <c r="B77" i="30"/>
  <c r="H75" i="30"/>
  <c r="I75" i="30" s="1"/>
  <c r="C75" i="30"/>
  <c r="H74" i="30"/>
  <c r="I74" i="30" s="1"/>
  <c r="C74" i="30"/>
  <c r="H73" i="30"/>
  <c r="I73" i="30" s="1"/>
  <c r="C73" i="30"/>
  <c r="E72" i="30"/>
  <c r="B72" i="30"/>
  <c r="H71" i="30"/>
  <c r="I71" i="30" s="1"/>
  <c r="C71" i="30"/>
  <c r="H70" i="30"/>
  <c r="I70" i="30" s="1"/>
  <c r="C70" i="30"/>
  <c r="E69" i="30"/>
  <c r="B69" i="30"/>
  <c r="H67" i="30"/>
  <c r="C67" i="30"/>
  <c r="H66" i="30"/>
  <c r="I66" i="30" s="1"/>
  <c r="C66" i="30"/>
  <c r="E65" i="30"/>
  <c r="B65" i="30"/>
  <c r="B64" i="30" s="1"/>
  <c r="H63" i="30"/>
  <c r="I63" i="30" s="1"/>
  <c r="C63" i="30"/>
  <c r="H62" i="30"/>
  <c r="I62" i="30" s="1"/>
  <c r="C62" i="30"/>
  <c r="E61" i="30"/>
  <c r="B61" i="30"/>
  <c r="H60" i="30"/>
  <c r="C60" i="30"/>
  <c r="E59" i="30"/>
  <c r="B59" i="30"/>
  <c r="H58" i="30"/>
  <c r="I58" i="30" s="1"/>
  <c r="C58" i="30"/>
  <c r="H57" i="30"/>
  <c r="I57" i="30" s="1"/>
  <c r="C57" i="30"/>
  <c r="H56" i="30"/>
  <c r="I56" i="30" s="1"/>
  <c r="C56" i="30"/>
  <c r="E55" i="30"/>
  <c r="B55" i="30"/>
  <c r="H54" i="30"/>
  <c r="H53" i="30" s="1"/>
  <c r="C54" i="30"/>
  <c r="H51" i="30"/>
  <c r="C51" i="30"/>
  <c r="H50" i="30"/>
  <c r="I50" i="30" s="1"/>
  <c r="C50" i="30"/>
  <c r="H49" i="30"/>
  <c r="I49" i="30" s="1"/>
  <c r="C49" i="30"/>
  <c r="E48" i="30"/>
  <c r="B48" i="30"/>
  <c r="H47" i="30"/>
  <c r="I47" i="30" s="1"/>
  <c r="C47" i="30"/>
  <c r="H46" i="30"/>
  <c r="I46" i="30" s="1"/>
  <c r="C46" i="30"/>
  <c r="H45" i="30"/>
  <c r="C45" i="30"/>
  <c r="H44" i="30"/>
  <c r="I44" i="30" s="1"/>
  <c r="C44" i="30"/>
  <c r="H43" i="30"/>
  <c r="I43" i="30" s="1"/>
  <c r="C43" i="30"/>
  <c r="E42" i="30"/>
  <c r="B42" i="30"/>
  <c r="H41" i="30"/>
  <c r="I41" i="30" s="1"/>
  <c r="C41" i="30"/>
  <c r="H40" i="30"/>
  <c r="I40" i="30" s="1"/>
  <c r="C40" i="30"/>
  <c r="H39" i="30"/>
  <c r="I39" i="30" s="1"/>
  <c r="C39" i="30"/>
  <c r="H38" i="30"/>
  <c r="I38" i="30" s="1"/>
  <c r="C38" i="30"/>
  <c r="H37" i="30"/>
  <c r="I37" i="30" s="1"/>
  <c r="C37" i="30"/>
  <c r="H36" i="30"/>
  <c r="I36" i="30" s="1"/>
  <c r="C36" i="30"/>
  <c r="H35" i="30"/>
  <c r="I35" i="30" s="1"/>
  <c r="C35" i="30"/>
  <c r="H34" i="30"/>
  <c r="I34" i="30" s="1"/>
  <c r="C34" i="30"/>
  <c r="H33" i="30"/>
  <c r="I33" i="30" s="1"/>
  <c r="C33" i="30"/>
  <c r="H32" i="30"/>
  <c r="I32" i="30" s="1"/>
  <c r="C32" i="30"/>
  <c r="H31" i="30"/>
  <c r="I31" i="30" s="1"/>
  <c r="C31" i="30"/>
  <c r="H30" i="30"/>
  <c r="C30" i="30"/>
  <c r="H29" i="30"/>
  <c r="I29" i="30" s="1"/>
  <c r="C29" i="30"/>
  <c r="E28" i="30"/>
  <c r="B28" i="30"/>
  <c r="H27" i="30"/>
  <c r="I27" i="30" s="1"/>
  <c r="C27" i="30"/>
  <c r="H26" i="30"/>
  <c r="I26" i="30" s="1"/>
  <c r="C26" i="30"/>
  <c r="H25" i="30"/>
  <c r="I25" i="30" s="1"/>
  <c r="C25" i="30"/>
  <c r="H24" i="30"/>
  <c r="I24" i="30" s="1"/>
  <c r="C24" i="30"/>
  <c r="E23" i="30"/>
  <c r="B23" i="30"/>
  <c r="H21" i="30"/>
  <c r="I21" i="30" s="1"/>
  <c r="C21" i="30"/>
  <c r="H20" i="30"/>
  <c r="I20" i="30" s="1"/>
  <c r="C20" i="30"/>
  <c r="H19" i="30"/>
  <c r="I19" i="30" s="1"/>
  <c r="C19" i="30"/>
  <c r="H18" i="30"/>
  <c r="I18" i="30" s="1"/>
  <c r="C18" i="30"/>
  <c r="H17" i="30"/>
  <c r="I17" i="30" s="1"/>
  <c r="C17" i="30"/>
  <c r="E16" i="30"/>
  <c r="B16" i="30"/>
  <c r="H15" i="30"/>
  <c r="I15" i="30" s="1"/>
  <c r="C15" i="30"/>
  <c r="H14" i="30"/>
  <c r="I14" i="30" s="1"/>
  <c r="C14" i="30"/>
  <c r="E13" i="30"/>
  <c r="B13" i="30"/>
  <c r="I15" i="31"/>
  <c r="H83" i="29"/>
  <c r="I83" i="29" s="1"/>
  <c r="C83" i="29"/>
  <c r="H82" i="29"/>
  <c r="I82" i="29" s="1"/>
  <c r="C82" i="29"/>
  <c r="H81" i="29"/>
  <c r="I81" i="29" s="1"/>
  <c r="C81" i="29"/>
  <c r="H80" i="29"/>
  <c r="I80" i="29" s="1"/>
  <c r="C80" i="29"/>
  <c r="H79" i="29"/>
  <c r="I79" i="29" s="1"/>
  <c r="C79" i="29"/>
  <c r="H78" i="29"/>
  <c r="I78" i="29" s="1"/>
  <c r="C78" i="29"/>
  <c r="H77" i="29"/>
  <c r="I77" i="29" s="1"/>
  <c r="C77" i="29"/>
  <c r="H76" i="29"/>
  <c r="I76" i="29" s="1"/>
  <c r="C76" i="29"/>
  <c r="H75" i="29"/>
  <c r="I75" i="29" s="1"/>
  <c r="C75" i="29"/>
  <c r="H74" i="29"/>
  <c r="I74" i="29" s="1"/>
  <c r="C74" i="29"/>
  <c r="H73" i="29"/>
  <c r="I73" i="29" s="1"/>
  <c r="C73" i="29"/>
  <c r="H72" i="29"/>
  <c r="I72" i="29" s="1"/>
  <c r="C72" i="29"/>
  <c r="H71" i="29"/>
  <c r="I71" i="29" s="1"/>
  <c r="C71" i="29"/>
  <c r="H70" i="29"/>
  <c r="I70" i="29" s="1"/>
  <c r="C70" i="29"/>
  <c r="H69" i="29"/>
  <c r="I69" i="29" s="1"/>
  <c r="C69" i="29"/>
  <c r="H68" i="29"/>
  <c r="I68" i="29" s="1"/>
  <c r="C68" i="29"/>
  <c r="H67" i="29"/>
  <c r="I67" i="29" s="1"/>
  <c r="C67" i="29"/>
  <c r="H66" i="29"/>
  <c r="I66" i="29" s="1"/>
  <c r="C66" i="29"/>
  <c r="H65" i="29"/>
  <c r="I65" i="29" s="1"/>
  <c r="C65" i="29"/>
  <c r="H64" i="29"/>
  <c r="I64" i="29" s="1"/>
  <c r="C64" i="29"/>
  <c r="H63" i="29"/>
  <c r="I63" i="29" s="1"/>
  <c r="C63" i="29"/>
  <c r="H62" i="29"/>
  <c r="I62" i="29" s="1"/>
  <c r="C62" i="29"/>
  <c r="H61" i="29"/>
  <c r="I61" i="29" s="1"/>
  <c r="C61" i="29"/>
  <c r="H60" i="29"/>
  <c r="I60" i="29" s="1"/>
  <c r="C60" i="29"/>
  <c r="H59" i="29"/>
  <c r="I59" i="29" s="1"/>
  <c r="C59" i="29"/>
  <c r="H58" i="29"/>
  <c r="I58" i="29" s="1"/>
  <c r="C58" i="29"/>
  <c r="H57" i="29"/>
  <c r="I57" i="29" s="1"/>
  <c r="C57" i="29"/>
  <c r="E56" i="29"/>
  <c r="B56" i="29"/>
  <c r="H55" i="29"/>
  <c r="I55" i="29" s="1"/>
  <c r="C55" i="29"/>
  <c r="H54" i="29"/>
  <c r="I54" i="29" s="1"/>
  <c r="C54" i="29"/>
  <c r="H53" i="29"/>
  <c r="I53" i="29" s="1"/>
  <c r="C53" i="29"/>
  <c r="H52" i="29"/>
  <c r="I52" i="29" s="1"/>
  <c r="C52" i="29"/>
  <c r="H51" i="29"/>
  <c r="I51" i="29" s="1"/>
  <c r="C51" i="29"/>
  <c r="H50" i="29"/>
  <c r="I50" i="29" s="1"/>
  <c r="C50" i="29"/>
  <c r="H49" i="29"/>
  <c r="I49" i="29" s="1"/>
  <c r="C49" i="29"/>
  <c r="H48" i="29"/>
  <c r="I48" i="29" s="1"/>
  <c r="C48" i="29"/>
  <c r="H47" i="29"/>
  <c r="I47" i="29" s="1"/>
  <c r="C47" i="29"/>
  <c r="H46" i="29"/>
  <c r="I46" i="29" s="1"/>
  <c r="C46" i="29"/>
  <c r="H45" i="29"/>
  <c r="I45" i="29" s="1"/>
  <c r="C45" i="29"/>
  <c r="H44" i="29"/>
  <c r="I44" i="29" s="1"/>
  <c r="C44" i="29"/>
  <c r="H43" i="29"/>
  <c r="I43" i="29" s="1"/>
  <c r="C43" i="29"/>
  <c r="H42" i="29"/>
  <c r="I42" i="29" s="1"/>
  <c r="C42" i="29"/>
  <c r="H41" i="29"/>
  <c r="I41" i="29" s="1"/>
  <c r="C41" i="29"/>
  <c r="H40" i="29"/>
  <c r="I40" i="29" s="1"/>
  <c r="C40" i="29"/>
  <c r="H39" i="29"/>
  <c r="I39" i="29" s="1"/>
  <c r="C39" i="29"/>
  <c r="H38" i="29"/>
  <c r="I38" i="29" s="1"/>
  <c r="C38" i="29"/>
  <c r="H37" i="29"/>
  <c r="I37" i="29" s="1"/>
  <c r="C37" i="29"/>
  <c r="H36" i="29"/>
  <c r="I36" i="29" s="1"/>
  <c r="C36" i="29"/>
  <c r="H35" i="29"/>
  <c r="I35" i="29" s="1"/>
  <c r="C35" i="29"/>
  <c r="H34" i="29"/>
  <c r="I34" i="29" s="1"/>
  <c r="C34" i="29"/>
  <c r="H33" i="29"/>
  <c r="I33" i="29" s="1"/>
  <c r="C33" i="29"/>
  <c r="H32" i="29"/>
  <c r="I32" i="29" s="1"/>
  <c r="C32" i="29"/>
  <c r="H31" i="29"/>
  <c r="I31" i="29" s="1"/>
  <c r="C31" i="29"/>
  <c r="E30" i="29"/>
  <c r="B30" i="29"/>
  <c r="H29" i="29"/>
  <c r="I29" i="29" s="1"/>
  <c r="C29" i="29"/>
  <c r="H28" i="29"/>
  <c r="I28" i="29" s="1"/>
  <c r="C28" i="29"/>
  <c r="H27" i="29"/>
  <c r="I27" i="29" s="1"/>
  <c r="C27" i="29"/>
  <c r="H26" i="29"/>
  <c r="I26" i="29" s="1"/>
  <c r="C26" i="29"/>
  <c r="H25" i="29"/>
  <c r="I25" i="29" s="1"/>
  <c r="C25" i="29"/>
  <c r="H24" i="29"/>
  <c r="I24" i="29" s="1"/>
  <c r="C24" i="29"/>
  <c r="H23" i="29"/>
  <c r="I23" i="29" s="1"/>
  <c r="C23" i="29"/>
  <c r="H22" i="29"/>
  <c r="I22" i="29" s="1"/>
  <c r="C22" i="29"/>
  <c r="H21" i="29"/>
  <c r="I21" i="29" s="1"/>
  <c r="C21" i="29"/>
  <c r="H20" i="29"/>
  <c r="I20" i="29" s="1"/>
  <c r="C20" i="29"/>
  <c r="H19" i="29"/>
  <c r="I19" i="29" s="1"/>
  <c r="C19" i="29"/>
  <c r="H18" i="29"/>
  <c r="I18" i="29" s="1"/>
  <c r="C18" i="29"/>
  <c r="H17" i="29"/>
  <c r="I17" i="29" s="1"/>
  <c r="C17" i="29"/>
  <c r="H16" i="29"/>
  <c r="I16" i="29" s="1"/>
  <c r="C16" i="29"/>
  <c r="H15" i="29"/>
  <c r="I15" i="29" s="1"/>
  <c r="C15" i="29"/>
  <c r="E14" i="29"/>
  <c r="B14" i="29"/>
  <c r="H13" i="29"/>
  <c r="I13" i="29" s="1"/>
  <c r="C13" i="29"/>
  <c r="H12" i="29"/>
  <c r="E12" i="29"/>
  <c r="B12" i="29"/>
  <c r="H42" i="28"/>
  <c r="I42" i="28" s="1"/>
  <c r="C42" i="28"/>
  <c r="H41" i="28"/>
  <c r="I41" i="28" s="1"/>
  <c r="C41" i="28"/>
  <c r="H40" i="28"/>
  <c r="I40" i="28" s="1"/>
  <c r="C40" i="28"/>
  <c r="H39" i="28"/>
  <c r="I39" i="28" s="1"/>
  <c r="C39" i="28"/>
  <c r="H38" i="28"/>
  <c r="C38" i="28"/>
  <c r="H37" i="28"/>
  <c r="I37" i="28" s="1"/>
  <c r="C37" i="28"/>
  <c r="H36" i="28"/>
  <c r="I36" i="28" s="1"/>
  <c r="C36" i="28"/>
  <c r="H35" i="28"/>
  <c r="I35" i="28" s="1"/>
  <c r="C35" i="28"/>
  <c r="H34" i="28"/>
  <c r="I34" i="28" s="1"/>
  <c r="C34" i="28"/>
  <c r="H33" i="28"/>
  <c r="I33" i="28" s="1"/>
  <c r="C33" i="28"/>
  <c r="E32" i="28"/>
  <c r="B32" i="28"/>
  <c r="H31" i="28"/>
  <c r="I31" i="28" s="1"/>
  <c r="C31" i="28"/>
  <c r="H30" i="28"/>
  <c r="I30" i="28" s="1"/>
  <c r="C30" i="28"/>
  <c r="H29" i="28"/>
  <c r="I29" i="28" s="1"/>
  <c r="C29" i="28"/>
  <c r="H28" i="28"/>
  <c r="I28" i="28" s="1"/>
  <c r="C28" i="28"/>
  <c r="H27" i="28"/>
  <c r="I27" i="28" s="1"/>
  <c r="C27" i="28"/>
  <c r="H26" i="28"/>
  <c r="I26" i="28" s="1"/>
  <c r="C26" i="28"/>
  <c r="H25" i="28"/>
  <c r="I25" i="28" s="1"/>
  <c r="C25" i="28"/>
  <c r="H24" i="28"/>
  <c r="I24" i="28" s="1"/>
  <c r="C24" i="28"/>
  <c r="H23" i="28"/>
  <c r="I23" i="28" s="1"/>
  <c r="C23" i="28"/>
  <c r="E22" i="28"/>
  <c r="B22" i="28"/>
  <c r="H21" i="28"/>
  <c r="I21" i="28" s="1"/>
  <c r="C21" i="28"/>
  <c r="H20" i="28"/>
  <c r="I20" i="28" s="1"/>
  <c r="C20" i="28"/>
  <c r="H19" i="28"/>
  <c r="I19" i="28" s="1"/>
  <c r="C19" i="28"/>
  <c r="H18" i="28"/>
  <c r="I18" i="28" s="1"/>
  <c r="C18" i="28"/>
  <c r="H17" i="28"/>
  <c r="I17" i="28"/>
  <c r="C17" i="28"/>
  <c r="H16" i="28"/>
  <c r="I16" i="28" s="1"/>
  <c r="C16" i="28"/>
  <c r="E15" i="28"/>
  <c r="B15" i="28"/>
  <c r="H14" i="28"/>
  <c r="I14" i="28" s="1"/>
  <c r="C14" i="28"/>
  <c r="H13" i="28"/>
  <c r="I13" i="28" s="1"/>
  <c r="C13" i="28"/>
  <c r="E12" i="28"/>
  <c r="B12" i="28"/>
  <c r="I26" i="27"/>
  <c r="C26" i="27"/>
  <c r="H38" i="27"/>
  <c r="I38" i="27" s="1"/>
  <c r="C38" i="27"/>
  <c r="H37" i="27"/>
  <c r="I37" i="27" s="1"/>
  <c r="C37" i="27"/>
  <c r="H36" i="27"/>
  <c r="I36" i="27" s="1"/>
  <c r="C36" i="27"/>
  <c r="H35" i="27"/>
  <c r="I35" i="27" s="1"/>
  <c r="C35" i="27"/>
  <c r="H34" i="27"/>
  <c r="I34" i="27" s="1"/>
  <c r="C34" i="27"/>
  <c r="H33" i="27"/>
  <c r="I33" i="27" s="1"/>
  <c r="C33" i="27"/>
  <c r="H31" i="27"/>
  <c r="I31" i="27" s="1"/>
  <c r="C31" i="27"/>
  <c r="H30" i="27"/>
  <c r="I30" i="27" s="1"/>
  <c r="C30" i="27"/>
  <c r="H29" i="27"/>
  <c r="I29" i="27" s="1"/>
  <c r="C29" i="27"/>
  <c r="H27" i="27"/>
  <c r="I27" i="27" s="1"/>
  <c r="C27" i="27"/>
  <c r="H25" i="27"/>
  <c r="I25" i="27" s="1"/>
  <c r="C25" i="27"/>
  <c r="H24" i="27"/>
  <c r="I24" i="27" s="1"/>
  <c r="C24" i="27"/>
  <c r="H22" i="27"/>
  <c r="I22" i="27" s="1"/>
  <c r="C22" i="27"/>
  <c r="H21" i="27"/>
  <c r="I21" i="27" s="1"/>
  <c r="C21" i="27"/>
  <c r="H20" i="27"/>
  <c r="I20" i="27" s="1"/>
  <c r="C20" i="27"/>
  <c r="H19" i="27"/>
  <c r="I19" i="27" s="1"/>
  <c r="C19" i="27"/>
  <c r="H18" i="27"/>
  <c r="I18" i="27" s="1"/>
  <c r="C18" i="27"/>
  <c r="H17" i="27"/>
  <c r="I17" i="27" s="1"/>
  <c r="C17" i="27"/>
  <c r="H16" i="27"/>
  <c r="I16" i="27" s="1"/>
  <c r="C16" i="27"/>
  <c r="H15" i="27"/>
  <c r="I15" i="27" s="1"/>
  <c r="C15" i="27"/>
  <c r="I14" i="27"/>
  <c r="H14" i="27"/>
  <c r="C14" i="27"/>
  <c r="H13" i="27"/>
  <c r="C13" i="27"/>
  <c r="H17" i="26"/>
  <c r="I17" i="26" s="1"/>
  <c r="C17" i="26"/>
  <c r="H16" i="26"/>
  <c r="I16" i="26" s="1"/>
  <c r="C16" i="26"/>
  <c r="H14" i="26"/>
  <c r="I14" i="26" s="1"/>
  <c r="C14" i="26"/>
  <c r="H13" i="26"/>
  <c r="C13" i="26"/>
  <c r="H23" i="25"/>
  <c r="C23" i="25"/>
  <c r="H22" i="25"/>
  <c r="C22" i="25"/>
  <c r="H21" i="25"/>
  <c r="C21" i="25"/>
  <c r="H20" i="25"/>
  <c r="C20" i="25"/>
  <c r="H19" i="25"/>
  <c r="C19" i="25"/>
  <c r="H18" i="25"/>
  <c r="C18" i="25"/>
  <c r="H17" i="25"/>
  <c r="C17" i="25"/>
  <c r="H16" i="25"/>
  <c r="C16" i="25"/>
  <c r="H15" i="25"/>
  <c r="C15" i="25"/>
  <c r="H14" i="25"/>
  <c r="C14" i="25"/>
  <c r="C13" i="25"/>
  <c r="G273" i="24"/>
  <c r="H273" i="24" s="1"/>
  <c r="I273" i="24" s="1"/>
  <c r="C273" i="24"/>
  <c r="G272" i="24"/>
  <c r="H272" i="24" s="1"/>
  <c r="I272" i="24" s="1"/>
  <c r="C272" i="24"/>
  <c r="G271" i="24"/>
  <c r="H271" i="24" s="1"/>
  <c r="I271" i="24" s="1"/>
  <c r="C271" i="24"/>
  <c r="G270" i="24"/>
  <c r="H270" i="24" s="1"/>
  <c r="I270" i="24" s="1"/>
  <c r="C270" i="24"/>
  <c r="G269" i="24"/>
  <c r="H269" i="24" s="1"/>
  <c r="I269" i="24" s="1"/>
  <c r="C269" i="24"/>
  <c r="G268" i="24"/>
  <c r="H268" i="24" s="1"/>
  <c r="I268" i="24" s="1"/>
  <c r="C268" i="24"/>
  <c r="G267" i="24"/>
  <c r="H267" i="24" s="1"/>
  <c r="I267" i="24" s="1"/>
  <c r="C267" i="24"/>
  <c r="G266" i="24"/>
  <c r="H266" i="24" s="1"/>
  <c r="I266" i="24" s="1"/>
  <c r="C266" i="24"/>
  <c r="G265" i="24"/>
  <c r="H265" i="24" s="1"/>
  <c r="I265" i="24" s="1"/>
  <c r="C265" i="24"/>
  <c r="G264" i="24"/>
  <c r="H264" i="24" s="1"/>
  <c r="I264" i="24" s="1"/>
  <c r="C264" i="24"/>
  <c r="G263" i="24"/>
  <c r="H263" i="24" s="1"/>
  <c r="I263" i="24" s="1"/>
  <c r="C263" i="24"/>
  <c r="G262" i="24"/>
  <c r="H262" i="24" s="1"/>
  <c r="I262" i="24" s="1"/>
  <c r="C262" i="24"/>
  <c r="G261" i="24"/>
  <c r="H261" i="24" s="1"/>
  <c r="I261" i="24" s="1"/>
  <c r="C261" i="24"/>
  <c r="G260" i="24"/>
  <c r="H260" i="24" s="1"/>
  <c r="I260" i="24" s="1"/>
  <c r="C260" i="24"/>
  <c r="G259" i="24"/>
  <c r="H259" i="24" s="1"/>
  <c r="I259" i="24" s="1"/>
  <c r="C259" i="24"/>
  <c r="G258" i="24"/>
  <c r="H258" i="24" s="1"/>
  <c r="I258" i="24" s="1"/>
  <c r="C258" i="24"/>
  <c r="G257" i="24"/>
  <c r="H257" i="24" s="1"/>
  <c r="C257" i="24"/>
  <c r="E256" i="24"/>
  <c r="E255" i="24" s="1"/>
  <c r="B256" i="24"/>
  <c r="B255" i="24"/>
  <c r="G254" i="24"/>
  <c r="H254" i="24" s="1"/>
  <c r="I254" i="24" s="1"/>
  <c r="C254" i="24"/>
  <c r="G253" i="24"/>
  <c r="H253" i="24" s="1"/>
  <c r="I253" i="24" s="1"/>
  <c r="C253" i="24"/>
  <c r="G252" i="24"/>
  <c r="H252" i="24" s="1"/>
  <c r="I252" i="24" s="1"/>
  <c r="C252" i="24"/>
  <c r="H251" i="24"/>
  <c r="I251" i="24" s="1"/>
  <c r="G251" i="24"/>
  <c r="C251" i="24"/>
  <c r="G250" i="24"/>
  <c r="H250" i="24" s="1"/>
  <c r="C250" i="24"/>
  <c r="E249" i="24"/>
  <c r="B249" i="24"/>
  <c r="G248" i="24"/>
  <c r="H248" i="24" s="1"/>
  <c r="I248" i="24" s="1"/>
  <c r="C248" i="24"/>
  <c r="G247" i="24"/>
  <c r="H247" i="24"/>
  <c r="I247" i="24" s="1"/>
  <c r="C247" i="24"/>
  <c r="G246" i="24"/>
  <c r="H246" i="24" s="1"/>
  <c r="I246" i="24" s="1"/>
  <c r="C246" i="24"/>
  <c r="G245" i="24"/>
  <c r="H245" i="24" s="1"/>
  <c r="I245" i="24" s="1"/>
  <c r="C245" i="24"/>
  <c r="G244" i="24"/>
  <c r="H244" i="24" s="1"/>
  <c r="C244" i="24"/>
  <c r="E243" i="24"/>
  <c r="B243" i="24"/>
  <c r="G241" i="24"/>
  <c r="H241" i="24" s="1"/>
  <c r="I241" i="24" s="1"/>
  <c r="C241" i="24"/>
  <c r="G240" i="24"/>
  <c r="H240" i="24" s="1"/>
  <c r="C240" i="24"/>
  <c r="E239" i="24"/>
  <c r="B239" i="24"/>
  <c r="G238" i="24"/>
  <c r="H238" i="24" s="1"/>
  <c r="I238" i="24" s="1"/>
  <c r="C238" i="24"/>
  <c r="G237" i="24"/>
  <c r="H237" i="24" s="1"/>
  <c r="I237" i="24" s="1"/>
  <c r="C237" i="24"/>
  <c r="G236" i="24"/>
  <c r="H236" i="24" s="1"/>
  <c r="C236" i="24"/>
  <c r="G235" i="24"/>
  <c r="H235" i="24" s="1"/>
  <c r="I235" i="24" s="1"/>
  <c r="C235" i="24"/>
  <c r="E234" i="24"/>
  <c r="B234" i="24"/>
  <c r="H232" i="24"/>
  <c r="H231" i="24" s="1"/>
  <c r="H230" i="24" s="1"/>
  <c r="G232" i="24"/>
  <c r="C232" i="24"/>
  <c r="E231" i="24"/>
  <c r="E230" i="24" s="1"/>
  <c r="B231" i="24"/>
  <c r="B230" i="24" s="1"/>
  <c r="G229" i="24"/>
  <c r="H229" i="24" s="1"/>
  <c r="I229" i="24" s="1"/>
  <c r="C229" i="24"/>
  <c r="G228" i="24"/>
  <c r="H228" i="24" s="1"/>
  <c r="I228" i="24" s="1"/>
  <c r="C228" i="24"/>
  <c r="G227" i="24"/>
  <c r="H227" i="24" s="1"/>
  <c r="I227" i="24" s="1"/>
  <c r="C227" i="24"/>
  <c r="G226" i="24"/>
  <c r="H226" i="24" s="1"/>
  <c r="I226" i="24" s="1"/>
  <c r="C226" i="24"/>
  <c r="G225" i="24"/>
  <c r="H225" i="24" s="1"/>
  <c r="I225" i="24" s="1"/>
  <c r="C225" i="24"/>
  <c r="G224" i="24"/>
  <c r="H224" i="24" s="1"/>
  <c r="I224" i="24" s="1"/>
  <c r="C224" i="24"/>
  <c r="G223" i="24"/>
  <c r="H223" i="24" s="1"/>
  <c r="I223" i="24" s="1"/>
  <c r="C223" i="24"/>
  <c r="G222" i="24"/>
  <c r="H222" i="24" s="1"/>
  <c r="I222" i="24" s="1"/>
  <c r="C222" i="24"/>
  <c r="G221" i="24"/>
  <c r="H221" i="24" s="1"/>
  <c r="I221" i="24" s="1"/>
  <c r="C221" i="24"/>
  <c r="H220" i="24"/>
  <c r="I220" i="24" s="1"/>
  <c r="G220" i="24"/>
  <c r="C220" i="24"/>
  <c r="G219" i="24"/>
  <c r="H219" i="24" s="1"/>
  <c r="I219" i="24" s="1"/>
  <c r="C219" i="24"/>
  <c r="G218" i="24"/>
  <c r="H218" i="24" s="1"/>
  <c r="I218" i="24" s="1"/>
  <c r="C218" i="24"/>
  <c r="G217" i="24"/>
  <c r="H217" i="24" s="1"/>
  <c r="I217" i="24" s="1"/>
  <c r="C217" i="24"/>
  <c r="H216" i="24"/>
  <c r="I216" i="24" s="1"/>
  <c r="G216" i="24"/>
  <c r="C216" i="24"/>
  <c r="G215" i="24"/>
  <c r="H215" i="24" s="1"/>
  <c r="I215" i="24" s="1"/>
  <c r="C215" i="24"/>
  <c r="G214" i="24"/>
  <c r="H214" i="24" s="1"/>
  <c r="I214" i="24" s="1"/>
  <c r="C214" i="24"/>
  <c r="G213" i="24"/>
  <c r="H213" i="24" s="1"/>
  <c r="I213" i="24" s="1"/>
  <c r="C213" i="24"/>
  <c r="G212" i="24"/>
  <c r="H212" i="24" s="1"/>
  <c r="I212" i="24" s="1"/>
  <c r="C212" i="24"/>
  <c r="G211" i="24"/>
  <c r="H211" i="24" s="1"/>
  <c r="C211" i="24"/>
  <c r="E210" i="24"/>
  <c r="B210" i="24"/>
  <c r="B205" i="24" s="1"/>
  <c r="G209" i="24"/>
  <c r="H209" i="24" s="1"/>
  <c r="I209" i="24" s="1"/>
  <c r="C209" i="24"/>
  <c r="G208" i="24"/>
  <c r="H208" i="24" s="1"/>
  <c r="I208" i="24" s="1"/>
  <c r="C208" i="24"/>
  <c r="G207" i="24"/>
  <c r="H207" i="24"/>
  <c r="I207" i="24" s="1"/>
  <c r="C207" i="24"/>
  <c r="E206" i="24"/>
  <c r="E205" i="24" s="1"/>
  <c r="B206" i="24"/>
  <c r="G204" i="24"/>
  <c r="H204" i="24" s="1"/>
  <c r="I204" i="24" s="1"/>
  <c r="C204" i="24"/>
  <c r="G203" i="24"/>
  <c r="H203" i="24" s="1"/>
  <c r="C203" i="24"/>
  <c r="G202" i="24"/>
  <c r="H202" i="24" s="1"/>
  <c r="I202" i="24" s="1"/>
  <c r="C202" i="24"/>
  <c r="E201" i="24"/>
  <c r="B201" i="24"/>
  <c r="G200" i="24"/>
  <c r="H200" i="24" s="1"/>
  <c r="I200" i="24" s="1"/>
  <c r="C200" i="24"/>
  <c r="G199" i="24"/>
  <c r="H199" i="24" s="1"/>
  <c r="I199" i="24" s="1"/>
  <c r="C199" i="24"/>
  <c r="G198" i="24"/>
  <c r="H198" i="24" s="1"/>
  <c r="I198" i="24" s="1"/>
  <c r="C198" i="24"/>
  <c r="G197" i="24"/>
  <c r="H197" i="24" s="1"/>
  <c r="I197" i="24" s="1"/>
  <c r="C197" i="24"/>
  <c r="G196" i="24"/>
  <c r="H196" i="24" s="1"/>
  <c r="I196" i="24" s="1"/>
  <c r="C196" i="24"/>
  <c r="G195" i="24"/>
  <c r="H195" i="24" s="1"/>
  <c r="I195" i="24" s="1"/>
  <c r="C195" i="24"/>
  <c r="G194" i="24"/>
  <c r="H194" i="24"/>
  <c r="I194" i="24" s="1"/>
  <c r="C194" i="24"/>
  <c r="G193" i="24"/>
  <c r="H193" i="24" s="1"/>
  <c r="I193" i="24" s="1"/>
  <c r="C193" i="24"/>
  <c r="G192" i="24"/>
  <c r="H192" i="24"/>
  <c r="I192" i="24" s="1"/>
  <c r="C192" i="24"/>
  <c r="E191" i="24"/>
  <c r="B191" i="24"/>
  <c r="G190" i="24"/>
  <c r="H190" i="24" s="1"/>
  <c r="I190" i="24" s="1"/>
  <c r="C190" i="24"/>
  <c r="G189" i="24"/>
  <c r="H189" i="24" s="1"/>
  <c r="I189" i="24" s="1"/>
  <c r="C189" i="24"/>
  <c r="G188" i="24"/>
  <c r="H188" i="24" s="1"/>
  <c r="I188" i="24" s="1"/>
  <c r="C188" i="24"/>
  <c r="G187" i="24"/>
  <c r="H187" i="24" s="1"/>
  <c r="C187" i="24"/>
  <c r="E186" i="24"/>
  <c r="B186" i="24"/>
  <c r="G184" i="24"/>
  <c r="H184" i="24" s="1"/>
  <c r="I184" i="24" s="1"/>
  <c r="C184" i="24"/>
  <c r="G183" i="24"/>
  <c r="H183" i="24" s="1"/>
  <c r="I183" i="24" s="1"/>
  <c r="C183" i="24"/>
  <c r="G182" i="24"/>
  <c r="H182" i="24" s="1"/>
  <c r="I182" i="24" s="1"/>
  <c r="C182" i="24"/>
  <c r="G181" i="24"/>
  <c r="H181" i="24"/>
  <c r="C181" i="24"/>
  <c r="E180" i="24"/>
  <c r="B180" i="24"/>
  <c r="G179" i="24"/>
  <c r="H179" i="24"/>
  <c r="I179" i="24" s="1"/>
  <c r="C179" i="24"/>
  <c r="G178" i="24"/>
  <c r="H178" i="24" s="1"/>
  <c r="I178" i="24" s="1"/>
  <c r="C178" i="24"/>
  <c r="G177" i="24"/>
  <c r="H177" i="24"/>
  <c r="I177" i="24" s="1"/>
  <c r="C177" i="24"/>
  <c r="G176" i="24"/>
  <c r="H176" i="24" s="1"/>
  <c r="I176" i="24" s="1"/>
  <c r="C176" i="24"/>
  <c r="G175" i="24"/>
  <c r="H175" i="24" s="1"/>
  <c r="I175" i="24" s="1"/>
  <c r="C175" i="24"/>
  <c r="G174" i="24"/>
  <c r="H174" i="24" s="1"/>
  <c r="I174" i="24" s="1"/>
  <c r="C174" i="24"/>
  <c r="G173" i="24"/>
  <c r="H173" i="24" s="1"/>
  <c r="I173" i="24" s="1"/>
  <c r="C173" i="24"/>
  <c r="G172" i="24"/>
  <c r="H172" i="24" s="1"/>
  <c r="I172" i="24" s="1"/>
  <c r="C172" i="24"/>
  <c r="G171" i="24"/>
  <c r="H171" i="24" s="1"/>
  <c r="I171" i="24" s="1"/>
  <c r="C171" i="24"/>
  <c r="G170" i="24"/>
  <c r="H170" i="24" s="1"/>
  <c r="I170" i="24" s="1"/>
  <c r="C170" i="24"/>
  <c r="G169" i="24"/>
  <c r="H169" i="24" s="1"/>
  <c r="I169" i="24" s="1"/>
  <c r="C169" i="24"/>
  <c r="G168" i="24"/>
  <c r="H168" i="24" s="1"/>
  <c r="I168" i="24" s="1"/>
  <c r="C168" i="24"/>
  <c r="G167" i="24"/>
  <c r="H167" i="24"/>
  <c r="I167" i="24" s="1"/>
  <c r="C167" i="24"/>
  <c r="G166" i="24"/>
  <c r="H166" i="24" s="1"/>
  <c r="I166" i="24" s="1"/>
  <c r="C166" i="24"/>
  <c r="G165" i="24"/>
  <c r="H165" i="24" s="1"/>
  <c r="I165" i="24" s="1"/>
  <c r="C165" i="24"/>
  <c r="G164" i="24"/>
  <c r="H164" i="24" s="1"/>
  <c r="I164" i="24" s="1"/>
  <c r="C164" i="24"/>
  <c r="G163" i="24"/>
  <c r="H163" i="24" s="1"/>
  <c r="I163" i="24" s="1"/>
  <c r="C163" i="24"/>
  <c r="G162" i="24"/>
  <c r="H162" i="24" s="1"/>
  <c r="I162" i="24" s="1"/>
  <c r="C162" i="24"/>
  <c r="G161" i="24"/>
  <c r="H161" i="24"/>
  <c r="C161" i="24"/>
  <c r="E160" i="24"/>
  <c r="B160" i="24"/>
  <c r="G159" i="24"/>
  <c r="C159" i="24"/>
  <c r="G158" i="24"/>
  <c r="C158" i="24"/>
  <c r="F157" i="24"/>
  <c r="E157" i="24"/>
  <c r="B157" i="24"/>
  <c r="H155" i="24"/>
  <c r="I155" i="24" s="1"/>
  <c r="G155" i="24"/>
  <c r="C155" i="24"/>
  <c r="G154" i="24"/>
  <c r="H154" i="24" s="1"/>
  <c r="I154" i="24" s="1"/>
  <c r="C154" i="24"/>
  <c r="H153" i="24"/>
  <c r="G153" i="24"/>
  <c r="C153" i="24"/>
  <c r="E152" i="24"/>
  <c r="B152" i="24"/>
  <c r="G151" i="24"/>
  <c r="H151" i="24" s="1"/>
  <c r="C151" i="24"/>
  <c r="E150" i="24"/>
  <c r="B150" i="24"/>
  <c r="G149" i="24"/>
  <c r="H149" i="24" s="1"/>
  <c r="I149" i="24" s="1"/>
  <c r="C149" i="24"/>
  <c r="H148" i="24"/>
  <c r="G148" i="24"/>
  <c r="C148" i="24"/>
  <c r="E147" i="24"/>
  <c r="E146" i="24" s="1"/>
  <c r="B147" i="24"/>
  <c r="B146" i="24" s="1"/>
  <c r="G145" i="24"/>
  <c r="H145" i="24" s="1"/>
  <c r="I145" i="24" s="1"/>
  <c r="C145" i="24"/>
  <c r="G144" i="24"/>
  <c r="H144" i="24" s="1"/>
  <c r="I144" i="24" s="1"/>
  <c r="C144" i="24"/>
  <c r="G143" i="24"/>
  <c r="H143" i="24" s="1"/>
  <c r="I143" i="24" s="1"/>
  <c r="C143" i="24"/>
  <c r="G142" i="24"/>
  <c r="H142" i="24" s="1"/>
  <c r="I142" i="24" s="1"/>
  <c r="C142" i="24"/>
  <c r="G141" i="24"/>
  <c r="H141" i="24" s="1"/>
  <c r="I141" i="24" s="1"/>
  <c r="C141" i="24"/>
  <c r="G140" i="24"/>
  <c r="H140" i="24" s="1"/>
  <c r="C140" i="24"/>
  <c r="E139" i="24"/>
  <c r="B139" i="24"/>
  <c r="G138" i="24"/>
  <c r="H138" i="24" s="1"/>
  <c r="I138" i="24" s="1"/>
  <c r="C138" i="24"/>
  <c r="G137" i="24"/>
  <c r="H137" i="24" s="1"/>
  <c r="I137" i="24" s="1"/>
  <c r="C137" i="24"/>
  <c r="G136" i="24"/>
  <c r="H136" i="24"/>
  <c r="I136" i="24" s="1"/>
  <c r="C136" i="24"/>
  <c r="G135" i="24"/>
  <c r="H135" i="24" s="1"/>
  <c r="I135" i="24" s="1"/>
  <c r="C135" i="24"/>
  <c r="G134" i="24"/>
  <c r="H134" i="24" s="1"/>
  <c r="I134" i="24" s="1"/>
  <c r="C134" i="24"/>
  <c r="G133" i="24"/>
  <c r="H133" i="24" s="1"/>
  <c r="I133" i="24" s="1"/>
  <c r="C133" i="24"/>
  <c r="G132" i="24"/>
  <c r="H132" i="24" s="1"/>
  <c r="I132" i="24" s="1"/>
  <c r="C132" i="24"/>
  <c r="G131" i="24"/>
  <c r="H131" i="24" s="1"/>
  <c r="I131" i="24" s="1"/>
  <c r="C131" i="24"/>
  <c r="G130" i="24"/>
  <c r="H130" i="24" s="1"/>
  <c r="I130" i="24" s="1"/>
  <c r="C130" i="24"/>
  <c r="G129" i="24"/>
  <c r="H129" i="24" s="1"/>
  <c r="I129" i="24" s="1"/>
  <c r="C129" i="24"/>
  <c r="G128" i="24"/>
  <c r="H128" i="24" s="1"/>
  <c r="I128" i="24" s="1"/>
  <c r="C128" i="24"/>
  <c r="G127" i="24"/>
  <c r="H127" i="24" s="1"/>
  <c r="I127" i="24" s="1"/>
  <c r="C127" i="24"/>
  <c r="G126" i="24"/>
  <c r="H126" i="24" s="1"/>
  <c r="I126" i="24" s="1"/>
  <c r="C126" i="24"/>
  <c r="G125" i="24"/>
  <c r="H125" i="24" s="1"/>
  <c r="I125" i="24" s="1"/>
  <c r="C125" i="24"/>
  <c r="G124" i="24"/>
  <c r="H124" i="24" s="1"/>
  <c r="I124" i="24" s="1"/>
  <c r="C124" i="24"/>
  <c r="G123" i="24"/>
  <c r="H123" i="24" s="1"/>
  <c r="I123" i="24" s="1"/>
  <c r="C123" i="24"/>
  <c r="G122" i="24"/>
  <c r="H122" i="24" s="1"/>
  <c r="I122" i="24" s="1"/>
  <c r="C122" i="24"/>
  <c r="G121" i="24"/>
  <c r="H121" i="24" s="1"/>
  <c r="I121" i="24" s="1"/>
  <c r="C121" i="24"/>
  <c r="H120" i="24"/>
  <c r="I120" i="24" s="1"/>
  <c r="G120" i="24"/>
  <c r="C120" i="24"/>
  <c r="G119" i="24"/>
  <c r="H119" i="24"/>
  <c r="I119" i="24" s="1"/>
  <c r="C119" i="24"/>
  <c r="G118" i="24"/>
  <c r="H118" i="24" s="1"/>
  <c r="I118" i="24" s="1"/>
  <c r="C118" i="24"/>
  <c r="G117" i="24"/>
  <c r="H117" i="24" s="1"/>
  <c r="I117" i="24" s="1"/>
  <c r="C117" i="24"/>
  <c r="G116" i="24"/>
  <c r="H116" i="24" s="1"/>
  <c r="I116" i="24" s="1"/>
  <c r="C116" i="24"/>
  <c r="G115" i="24"/>
  <c r="H115" i="24" s="1"/>
  <c r="I115" i="24" s="1"/>
  <c r="C115" i="24"/>
  <c r="G114" i="24"/>
  <c r="H114" i="24" s="1"/>
  <c r="I114" i="24" s="1"/>
  <c r="C114" i="24"/>
  <c r="G113" i="24"/>
  <c r="H113" i="24" s="1"/>
  <c r="I113" i="24" s="1"/>
  <c r="C113" i="24"/>
  <c r="H112" i="24"/>
  <c r="I112" i="24" s="1"/>
  <c r="G112" i="24"/>
  <c r="C112" i="24"/>
  <c r="E111" i="24"/>
  <c r="B111" i="24"/>
  <c r="G110" i="24"/>
  <c r="H110" i="24" s="1"/>
  <c r="I110" i="24" s="1"/>
  <c r="C110" i="24"/>
  <c r="G109" i="24"/>
  <c r="H109" i="24" s="1"/>
  <c r="I109" i="24" s="1"/>
  <c r="C109" i="24"/>
  <c r="G108" i="24"/>
  <c r="H108" i="24" s="1"/>
  <c r="I108" i="24" s="1"/>
  <c r="C108" i="24"/>
  <c r="G107" i="24"/>
  <c r="H107" i="24" s="1"/>
  <c r="I107" i="24" s="1"/>
  <c r="C107" i="24"/>
  <c r="G106" i="24"/>
  <c r="H106" i="24" s="1"/>
  <c r="I106" i="24" s="1"/>
  <c r="C106" i="24"/>
  <c r="G105" i="24"/>
  <c r="H105" i="24" s="1"/>
  <c r="I105" i="24" s="1"/>
  <c r="C105" i="24"/>
  <c r="G104" i="24"/>
  <c r="H104" i="24"/>
  <c r="C104" i="24"/>
  <c r="E103" i="24"/>
  <c r="B103" i="24"/>
  <c r="B102" i="24" s="1"/>
  <c r="G101" i="24"/>
  <c r="H101" i="24" s="1"/>
  <c r="I101" i="24" s="1"/>
  <c r="C101" i="24"/>
  <c r="G100" i="24"/>
  <c r="H100" i="24" s="1"/>
  <c r="I100" i="24" s="1"/>
  <c r="C100" i="24"/>
  <c r="G99" i="24"/>
  <c r="H99" i="24" s="1"/>
  <c r="I99" i="24" s="1"/>
  <c r="C99" i="24"/>
  <c r="G98" i="24"/>
  <c r="H98" i="24" s="1"/>
  <c r="I98" i="24" s="1"/>
  <c r="C98" i="24"/>
  <c r="G97" i="24"/>
  <c r="H97" i="24" s="1"/>
  <c r="I97" i="24" s="1"/>
  <c r="C97" i="24"/>
  <c r="G96" i="24"/>
  <c r="H96" i="24" s="1"/>
  <c r="I96" i="24" s="1"/>
  <c r="C96" i="24"/>
  <c r="G95" i="24"/>
  <c r="H95" i="24" s="1"/>
  <c r="I95" i="24" s="1"/>
  <c r="C95" i="24"/>
  <c r="G94" i="24"/>
  <c r="H94" i="24" s="1"/>
  <c r="I94" i="24" s="1"/>
  <c r="C94" i="24"/>
  <c r="G93" i="24"/>
  <c r="H93" i="24" s="1"/>
  <c r="I93" i="24" s="1"/>
  <c r="C93" i="24"/>
  <c r="G92" i="24"/>
  <c r="H92" i="24" s="1"/>
  <c r="I92" i="24" s="1"/>
  <c r="C92" i="24"/>
  <c r="H91" i="24"/>
  <c r="I91" i="24" s="1"/>
  <c r="G91" i="24"/>
  <c r="C91" i="24"/>
  <c r="G90" i="24"/>
  <c r="H90" i="24" s="1"/>
  <c r="I90" i="24" s="1"/>
  <c r="C90" i="24"/>
  <c r="H89" i="24"/>
  <c r="I89" i="24" s="1"/>
  <c r="G89" i="24"/>
  <c r="C89" i="24"/>
  <c r="G88" i="24"/>
  <c r="H88" i="24" s="1"/>
  <c r="I88" i="24" s="1"/>
  <c r="C88" i="24"/>
  <c r="G87" i="24"/>
  <c r="H87" i="24" s="1"/>
  <c r="I87" i="24" s="1"/>
  <c r="C87" i="24"/>
  <c r="G86" i="24"/>
  <c r="H86" i="24" s="1"/>
  <c r="C86" i="24"/>
  <c r="E85" i="24"/>
  <c r="B85" i="24"/>
  <c r="G84" i="24"/>
  <c r="H84" i="24" s="1"/>
  <c r="I84" i="24" s="1"/>
  <c r="C84" i="24"/>
  <c r="G83" i="24"/>
  <c r="H83" i="24" s="1"/>
  <c r="I83" i="24" s="1"/>
  <c r="C83" i="24"/>
  <c r="G82" i="24"/>
  <c r="H82" i="24" s="1"/>
  <c r="I82" i="24" s="1"/>
  <c r="C82" i="24"/>
  <c r="G81" i="24"/>
  <c r="H81" i="24" s="1"/>
  <c r="I81" i="24" s="1"/>
  <c r="C81" i="24"/>
  <c r="G80" i="24"/>
  <c r="H80" i="24" s="1"/>
  <c r="I80" i="24" s="1"/>
  <c r="C80" i="24"/>
  <c r="G79" i="24"/>
  <c r="H79" i="24" s="1"/>
  <c r="I79" i="24" s="1"/>
  <c r="C79" i="24"/>
  <c r="G78" i="24"/>
  <c r="H78" i="24" s="1"/>
  <c r="I78" i="24" s="1"/>
  <c r="C78" i="24"/>
  <c r="G77" i="24"/>
  <c r="H77" i="24" s="1"/>
  <c r="I77" i="24" s="1"/>
  <c r="C77" i="24"/>
  <c r="G76" i="24"/>
  <c r="H76" i="24" s="1"/>
  <c r="I76" i="24" s="1"/>
  <c r="C76" i="24"/>
  <c r="G75" i="24"/>
  <c r="H75" i="24" s="1"/>
  <c r="I75" i="24" s="1"/>
  <c r="C75" i="24"/>
  <c r="G74" i="24"/>
  <c r="H74" i="24" s="1"/>
  <c r="I74" i="24" s="1"/>
  <c r="C74" i="24"/>
  <c r="G73" i="24"/>
  <c r="H73" i="24" s="1"/>
  <c r="I73" i="24" s="1"/>
  <c r="C73" i="24"/>
  <c r="G72" i="24"/>
  <c r="H72" i="24" s="1"/>
  <c r="I72" i="24" s="1"/>
  <c r="C72" i="24"/>
  <c r="G71" i="24"/>
  <c r="H71" i="24" s="1"/>
  <c r="I71" i="24" s="1"/>
  <c r="C71" i="24"/>
  <c r="G70" i="24"/>
  <c r="H70" i="24" s="1"/>
  <c r="I70" i="24" s="1"/>
  <c r="C70" i="24"/>
  <c r="G69" i="24"/>
  <c r="H69" i="24" s="1"/>
  <c r="I69" i="24" s="1"/>
  <c r="C69" i="24"/>
  <c r="G68" i="24"/>
  <c r="H68" i="24" s="1"/>
  <c r="I68" i="24" s="1"/>
  <c r="C68" i="24"/>
  <c r="G67" i="24"/>
  <c r="H67" i="24" s="1"/>
  <c r="I67" i="24" s="1"/>
  <c r="C67" i="24"/>
  <c r="G66" i="24"/>
  <c r="H66" i="24" s="1"/>
  <c r="I66" i="24" s="1"/>
  <c r="C66" i="24"/>
  <c r="G65" i="24"/>
  <c r="H65" i="24" s="1"/>
  <c r="I65" i="24" s="1"/>
  <c r="C65" i="24"/>
  <c r="G64" i="24"/>
  <c r="H64" i="24" s="1"/>
  <c r="I64" i="24" s="1"/>
  <c r="C64" i="24"/>
  <c r="G63" i="24"/>
  <c r="H63" i="24" s="1"/>
  <c r="I63" i="24" s="1"/>
  <c r="C63" i="24"/>
  <c r="G62" i="24"/>
  <c r="H62" i="24" s="1"/>
  <c r="I62" i="24" s="1"/>
  <c r="C62" i="24"/>
  <c r="G61" i="24"/>
  <c r="H61" i="24" s="1"/>
  <c r="I61" i="24" s="1"/>
  <c r="C61" i="24"/>
  <c r="G60" i="24"/>
  <c r="H60" i="24" s="1"/>
  <c r="I60" i="24" s="1"/>
  <c r="C60" i="24"/>
  <c r="G59" i="24"/>
  <c r="H59" i="24" s="1"/>
  <c r="I59" i="24" s="1"/>
  <c r="C59" i="24"/>
  <c r="G58" i="24"/>
  <c r="H58" i="24" s="1"/>
  <c r="I58" i="24" s="1"/>
  <c r="C58" i="24"/>
  <c r="G57" i="24"/>
  <c r="H57" i="24" s="1"/>
  <c r="I57" i="24" s="1"/>
  <c r="C57" i="24"/>
  <c r="G56" i="24"/>
  <c r="H56" i="24" s="1"/>
  <c r="I56" i="24" s="1"/>
  <c r="C56" i="24"/>
  <c r="G55" i="24"/>
  <c r="H55" i="24" s="1"/>
  <c r="I55" i="24" s="1"/>
  <c r="C55" i="24"/>
  <c r="G54" i="24"/>
  <c r="H54" i="24" s="1"/>
  <c r="I54" i="24" s="1"/>
  <c r="C54" i="24"/>
  <c r="G53" i="24"/>
  <c r="H53" i="24" s="1"/>
  <c r="I53" i="24" s="1"/>
  <c r="C53" i="24"/>
  <c r="G52" i="24"/>
  <c r="H52" i="24" s="1"/>
  <c r="I52" i="24" s="1"/>
  <c r="C52" i="24"/>
  <c r="G51" i="24"/>
  <c r="H51" i="24" s="1"/>
  <c r="I51" i="24" s="1"/>
  <c r="C51" i="24"/>
  <c r="G50" i="24"/>
  <c r="H50" i="24" s="1"/>
  <c r="I50" i="24" s="1"/>
  <c r="C50" i="24"/>
  <c r="G49" i="24"/>
  <c r="H49" i="24" s="1"/>
  <c r="I49" i="24" s="1"/>
  <c r="C49" i="24"/>
  <c r="G48" i="24"/>
  <c r="H48" i="24" s="1"/>
  <c r="I48" i="24" s="1"/>
  <c r="C48" i="24"/>
  <c r="E47" i="24"/>
  <c r="B47" i="24"/>
  <c r="G46" i="24"/>
  <c r="H46" i="24" s="1"/>
  <c r="I46" i="24" s="1"/>
  <c r="C46" i="24"/>
  <c r="G45" i="24"/>
  <c r="H45" i="24" s="1"/>
  <c r="I45" i="24" s="1"/>
  <c r="C45" i="24"/>
  <c r="G44" i="24"/>
  <c r="H44" i="24" s="1"/>
  <c r="I44" i="24" s="1"/>
  <c r="C44" i="24"/>
  <c r="G43" i="24"/>
  <c r="H43" i="24" s="1"/>
  <c r="I43" i="24" s="1"/>
  <c r="C43" i="24"/>
  <c r="G42" i="24"/>
  <c r="H42" i="24" s="1"/>
  <c r="I42" i="24" s="1"/>
  <c r="C42" i="24"/>
  <c r="G41" i="24"/>
  <c r="H41" i="24" s="1"/>
  <c r="I41" i="24" s="1"/>
  <c r="C41" i="24"/>
  <c r="G40" i="24"/>
  <c r="H40" i="24" s="1"/>
  <c r="I40" i="24" s="1"/>
  <c r="C40" i="24"/>
  <c r="G39" i="24"/>
  <c r="H39" i="24" s="1"/>
  <c r="I39" i="24" s="1"/>
  <c r="C39" i="24"/>
  <c r="G38" i="24"/>
  <c r="H38" i="24" s="1"/>
  <c r="I38" i="24" s="1"/>
  <c r="C38" i="24"/>
  <c r="G37" i="24"/>
  <c r="H37" i="24" s="1"/>
  <c r="I37" i="24" s="1"/>
  <c r="C37" i="24"/>
  <c r="G36" i="24"/>
  <c r="H36" i="24"/>
  <c r="I36" i="24" s="1"/>
  <c r="C36" i="24"/>
  <c r="G35" i="24"/>
  <c r="H35" i="24" s="1"/>
  <c r="I35" i="24" s="1"/>
  <c r="C35" i="24"/>
  <c r="G34" i="24"/>
  <c r="H34" i="24" s="1"/>
  <c r="I34" i="24" s="1"/>
  <c r="C34" i="24"/>
  <c r="G33" i="24"/>
  <c r="H33" i="24" s="1"/>
  <c r="I33" i="24" s="1"/>
  <c r="C33" i="24"/>
  <c r="G32" i="24"/>
  <c r="H32" i="24" s="1"/>
  <c r="I32" i="24" s="1"/>
  <c r="C32" i="24"/>
  <c r="G31" i="24"/>
  <c r="H31" i="24" s="1"/>
  <c r="I31" i="24" s="1"/>
  <c r="C31" i="24"/>
  <c r="G30" i="24"/>
  <c r="H30" i="24" s="1"/>
  <c r="I30" i="24" s="1"/>
  <c r="C30" i="24"/>
  <c r="G29" i="24"/>
  <c r="H29" i="24" s="1"/>
  <c r="I29" i="24" s="1"/>
  <c r="C29" i="24"/>
  <c r="G28" i="24"/>
  <c r="H28" i="24" s="1"/>
  <c r="I28" i="24" s="1"/>
  <c r="C28" i="24"/>
  <c r="G27" i="24"/>
  <c r="H27" i="24" s="1"/>
  <c r="I27" i="24" s="1"/>
  <c r="C27" i="24"/>
  <c r="G26" i="24"/>
  <c r="H26" i="24" s="1"/>
  <c r="I26" i="24" s="1"/>
  <c r="C26" i="24"/>
  <c r="G25" i="24"/>
  <c r="H25" i="24" s="1"/>
  <c r="I25" i="24" s="1"/>
  <c r="C25" i="24"/>
  <c r="G24" i="24"/>
  <c r="H24" i="24" s="1"/>
  <c r="I24" i="24" s="1"/>
  <c r="C24" i="24"/>
  <c r="G23" i="24"/>
  <c r="H23" i="24" s="1"/>
  <c r="I23" i="24" s="1"/>
  <c r="C23" i="24"/>
  <c r="G22" i="24"/>
  <c r="H22" i="24" s="1"/>
  <c r="I22" i="24" s="1"/>
  <c r="C22" i="24"/>
  <c r="G21" i="24"/>
  <c r="H21" i="24" s="1"/>
  <c r="I21" i="24" s="1"/>
  <c r="C21" i="24"/>
  <c r="G20" i="24"/>
  <c r="H20" i="24"/>
  <c r="I20" i="24" s="1"/>
  <c r="C20" i="24"/>
  <c r="G19" i="24"/>
  <c r="H19" i="24" s="1"/>
  <c r="I19" i="24" s="1"/>
  <c r="C19" i="24"/>
  <c r="G18" i="24"/>
  <c r="H18" i="24" s="1"/>
  <c r="I18" i="24" s="1"/>
  <c r="C18" i="24"/>
  <c r="G17" i="24"/>
  <c r="H17" i="24" s="1"/>
  <c r="I17" i="24" s="1"/>
  <c r="C17" i="24"/>
  <c r="G16" i="24"/>
  <c r="H16" i="24"/>
  <c r="I16" i="24" s="1"/>
  <c r="C16" i="24"/>
  <c r="G15" i="24"/>
  <c r="H15" i="24" s="1"/>
  <c r="I15" i="24" s="1"/>
  <c r="C15" i="24"/>
  <c r="G14" i="24"/>
  <c r="H14" i="24" s="1"/>
  <c r="C14" i="24"/>
  <c r="E13" i="24"/>
  <c r="E12" i="24" s="1"/>
  <c r="B13" i="24"/>
  <c r="H158" i="24"/>
  <c r="I158" i="24" s="1"/>
  <c r="H31" i="23"/>
  <c r="C31" i="23"/>
  <c r="H30" i="23"/>
  <c r="C30" i="23"/>
  <c r="H29" i="23"/>
  <c r="C29" i="23"/>
  <c r="H28" i="23"/>
  <c r="C28" i="23"/>
  <c r="H27" i="23"/>
  <c r="C27" i="23"/>
  <c r="H26" i="23"/>
  <c r="C26" i="23"/>
  <c r="H25" i="23"/>
  <c r="C25" i="23"/>
  <c r="H24" i="23"/>
  <c r="C24" i="23"/>
  <c r="H23" i="23"/>
  <c r="C23" i="23"/>
  <c r="H22" i="23"/>
  <c r="C22" i="23"/>
  <c r="H21" i="23"/>
  <c r="C21" i="23"/>
  <c r="E20" i="23"/>
  <c r="B20" i="23"/>
  <c r="H19" i="23"/>
  <c r="C19" i="23"/>
  <c r="H18" i="23"/>
  <c r="C18" i="23"/>
  <c r="H17" i="23"/>
  <c r="C17" i="23"/>
  <c r="H16" i="23"/>
  <c r="C16" i="23"/>
  <c r="E15" i="23"/>
  <c r="B15" i="23"/>
  <c r="H14" i="23"/>
  <c r="C14" i="23"/>
  <c r="H13" i="23"/>
  <c r="C13" i="23"/>
  <c r="E12" i="23"/>
  <c r="E11" i="23" s="1"/>
  <c r="B12" i="23"/>
  <c r="B11" i="23" s="1"/>
  <c r="G32" i="22"/>
  <c r="H32" i="22" s="1"/>
  <c r="C32" i="22"/>
  <c r="E31" i="22"/>
  <c r="B31" i="22"/>
  <c r="G30" i="22"/>
  <c r="H30" i="22" s="1"/>
  <c r="I30" i="22" s="1"/>
  <c r="C30" i="22"/>
  <c r="G29" i="22"/>
  <c r="H29" i="22" s="1"/>
  <c r="I29" i="22" s="1"/>
  <c r="C29" i="22"/>
  <c r="G28" i="22"/>
  <c r="H28" i="22" s="1"/>
  <c r="I28" i="22" s="1"/>
  <c r="C28" i="22"/>
  <c r="G27" i="22"/>
  <c r="H27" i="22" s="1"/>
  <c r="I27" i="22" s="1"/>
  <c r="C27" i="22"/>
  <c r="G26" i="22"/>
  <c r="H26" i="22" s="1"/>
  <c r="I26" i="22" s="1"/>
  <c r="C26" i="22"/>
  <c r="G25" i="22"/>
  <c r="H25" i="22" s="1"/>
  <c r="I25" i="22" s="1"/>
  <c r="C25" i="22"/>
  <c r="G24" i="22"/>
  <c r="H24" i="22" s="1"/>
  <c r="I24" i="22" s="1"/>
  <c r="C24" i="22"/>
  <c r="E23" i="22"/>
  <c r="B23" i="22"/>
  <c r="G22" i="22"/>
  <c r="H22" i="22" s="1"/>
  <c r="I22" i="22" s="1"/>
  <c r="C22" i="22"/>
  <c r="G21" i="22"/>
  <c r="H21" i="22" s="1"/>
  <c r="I21" i="22" s="1"/>
  <c r="C21" i="22"/>
  <c r="G20" i="22"/>
  <c r="H20" i="22" s="1"/>
  <c r="I20" i="22" s="1"/>
  <c r="C20" i="22"/>
  <c r="G19" i="22"/>
  <c r="H19" i="22" s="1"/>
  <c r="I19" i="22" s="1"/>
  <c r="C19" i="22"/>
  <c r="G18" i="22"/>
  <c r="H18" i="22" s="1"/>
  <c r="I18" i="22" s="1"/>
  <c r="C18" i="22"/>
  <c r="G17" i="22"/>
  <c r="H17" i="22" s="1"/>
  <c r="I17" i="22" s="1"/>
  <c r="C17" i="22"/>
  <c r="G16" i="22"/>
  <c r="H16" i="22" s="1"/>
  <c r="I16" i="22" s="1"/>
  <c r="C16" i="22"/>
  <c r="G15" i="22"/>
  <c r="H15" i="22" s="1"/>
  <c r="I15" i="22" s="1"/>
  <c r="C15" i="22"/>
  <c r="G14" i="22"/>
  <c r="H14" i="22" s="1"/>
  <c r="I14" i="22" s="1"/>
  <c r="C14" i="22"/>
  <c r="G13" i="22"/>
  <c r="H13" i="22" s="1"/>
  <c r="C13" i="22"/>
  <c r="E12" i="22"/>
  <c r="E11" i="22" s="1"/>
  <c r="B12" i="22"/>
  <c r="H195" i="21"/>
  <c r="C195" i="21"/>
  <c r="E194" i="21"/>
  <c r="B194" i="21"/>
  <c r="H193" i="21"/>
  <c r="I193" i="21" s="1"/>
  <c r="C193" i="21"/>
  <c r="H192" i="21"/>
  <c r="I192" i="21" s="1"/>
  <c r="C192" i="21"/>
  <c r="H191" i="21"/>
  <c r="I191" i="21" s="1"/>
  <c r="C191" i="21"/>
  <c r="H190" i="21"/>
  <c r="I190" i="21" s="1"/>
  <c r="C190" i="21"/>
  <c r="E189" i="21"/>
  <c r="B189" i="21"/>
  <c r="H188" i="21"/>
  <c r="I188" i="21" s="1"/>
  <c r="C188" i="21"/>
  <c r="H187" i="21"/>
  <c r="I187" i="21" s="1"/>
  <c r="C187" i="21"/>
  <c r="H186" i="21"/>
  <c r="I186" i="21" s="1"/>
  <c r="C186" i="21"/>
  <c r="E185" i="21"/>
  <c r="B185" i="21"/>
  <c r="H183" i="21"/>
  <c r="I183" i="21" s="1"/>
  <c r="C183" i="21"/>
  <c r="H182" i="21"/>
  <c r="I182" i="21" s="1"/>
  <c r="C182" i="21"/>
  <c r="H181" i="21"/>
  <c r="I181" i="21" s="1"/>
  <c r="C181" i="21"/>
  <c r="H180" i="21"/>
  <c r="I180" i="21" s="1"/>
  <c r="C180" i="21"/>
  <c r="H179" i="21"/>
  <c r="I179" i="21" s="1"/>
  <c r="C179" i="21"/>
  <c r="E178" i="21"/>
  <c r="B178" i="21"/>
  <c r="B177" i="21" s="1"/>
  <c r="H176" i="21"/>
  <c r="I176" i="21" s="1"/>
  <c r="C176" i="21"/>
  <c r="E175" i="21"/>
  <c r="B175" i="21"/>
  <c r="B174" i="21" s="1"/>
  <c r="H173" i="21"/>
  <c r="I173" i="21" s="1"/>
  <c r="C173" i="21"/>
  <c r="E172" i="21"/>
  <c r="B172" i="21"/>
  <c r="H171" i="21"/>
  <c r="I171" i="21" s="1"/>
  <c r="C171" i="21"/>
  <c r="H170" i="21"/>
  <c r="I170" i="21" s="1"/>
  <c r="C170" i="21"/>
  <c r="E169" i="21"/>
  <c r="B169" i="21"/>
  <c r="H168" i="21"/>
  <c r="I168" i="21" s="1"/>
  <c r="C168" i="21"/>
  <c r="H167" i="21"/>
  <c r="I167" i="21" s="1"/>
  <c r="C167" i="21"/>
  <c r="H166" i="21"/>
  <c r="I166" i="21" s="1"/>
  <c r="C166" i="21"/>
  <c r="H165" i="21"/>
  <c r="I165" i="21" s="1"/>
  <c r="C165" i="21"/>
  <c r="H164" i="21"/>
  <c r="I164" i="21" s="1"/>
  <c r="C164" i="21"/>
  <c r="H163" i="21"/>
  <c r="I163" i="21" s="1"/>
  <c r="C163" i="21"/>
  <c r="H162" i="21"/>
  <c r="I162" i="21" s="1"/>
  <c r="C162" i="21"/>
  <c r="H161" i="21"/>
  <c r="I161" i="21" s="1"/>
  <c r="C161" i="21"/>
  <c r="E160" i="21"/>
  <c r="B160" i="21"/>
  <c r="H159" i="21"/>
  <c r="I159" i="21" s="1"/>
  <c r="C159" i="21"/>
  <c r="H158" i="21"/>
  <c r="I158" i="21" s="1"/>
  <c r="C158" i="21"/>
  <c r="H157" i="21"/>
  <c r="I157" i="21" s="1"/>
  <c r="C157" i="21"/>
  <c r="E156" i="21"/>
  <c r="B156" i="21"/>
  <c r="H154" i="21"/>
  <c r="I154" i="21" s="1"/>
  <c r="C154" i="21"/>
  <c r="H153" i="21"/>
  <c r="I153" i="21" s="1"/>
  <c r="C153" i="21"/>
  <c r="E152" i="21"/>
  <c r="B152" i="21"/>
  <c r="B151" i="21" s="1"/>
  <c r="H150" i="21"/>
  <c r="I150" i="21" s="1"/>
  <c r="C150" i="21"/>
  <c r="H149" i="21"/>
  <c r="I149" i="21" s="1"/>
  <c r="C149" i="21"/>
  <c r="E148" i="21"/>
  <c r="B148" i="21"/>
  <c r="H147" i="21"/>
  <c r="I147" i="21" s="1"/>
  <c r="C147" i="21"/>
  <c r="E146" i="21"/>
  <c r="B146" i="21"/>
  <c r="H145" i="21"/>
  <c r="I145" i="21" s="1"/>
  <c r="C145" i="21"/>
  <c r="H144" i="21"/>
  <c r="I144" i="21" s="1"/>
  <c r="C144" i="21"/>
  <c r="H143" i="21"/>
  <c r="I143" i="21" s="1"/>
  <c r="C143" i="21"/>
  <c r="H142" i="21"/>
  <c r="I142" i="21" s="1"/>
  <c r="C142" i="21"/>
  <c r="H141" i="21"/>
  <c r="I141" i="21" s="1"/>
  <c r="C141" i="21"/>
  <c r="H140" i="21"/>
  <c r="I140" i="21" s="1"/>
  <c r="C140" i="21"/>
  <c r="H139" i="21"/>
  <c r="I139" i="21" s="1"/>
  <c r="C139" i="21"/>
  <c r="E138" i="21"/>
  <c r="B138" i="21"/>
  <c r="H136" i="21"/>
  <c r="I136" i="21" s="1"/>
  <c r="C136" i="21"/>
  <c r="H135" i="21"/>
  <c r="C135" i="21"/>
  <c r="H134" i="21"/>
  <c r="I134" i="21" s="1"/>
  <c r="C134" i="21"/>
  <c r="H133" i="21"/>
  <c r="I133" i="21" s="1"/>
  <c r="C133" i="21"/>
  <c r="H132" i="21"/>
  <c r="I132" i="21" s="1"/>
  <c r="C132" i="21"/>
  <c r="H131" i="21"/>
  <c r="I131" i="21" s="1"/>
  <c r="C131" i="21"/>
  <c r="E130" i="21"/>
  <c r="B130" i="21"/>
  <c r="B129" i="21" s="1"/>
  <c r="H128" i="21"/>
  <c r="I128" i="21" s="1"/>
  <c r="C128" i="21"/>
  <c r="H127" i="21"/>
  <c r="I127" i="21" s="1"/>
  <c r="C127" i="21"/>
  <c r="E126" i="21"/>
  <c r="B126" i="21"/>
  <c r="H125" i="21"/>
  <c r="I125" i="21" s="1"/>
  <c r="C125" i="21"/>
  <c r="E124" i="21"/>
  <c r="B124" i="21"/>
  <c r="H123" i="21"/>
  <c r="I123" i="21" s="1"/>
  <c r="C123" i="21"/>
  <c r="H122" i="21"/>
  <c r="I122" i="21" s="1"/>
  <c r="C122" i="21"/>
  <c r="H121" i="21"/>
  <c r="I121" i="21" s="1"/>
  <c r="C121" i="21"/>
  <c r="H120" i="21"/>
  <c r="I120" i="21" s="1"/>
  <c r="C120" i="21"/>
  <c r="E119" i="21"/>
  <c r="B119" i="21"/>
  <c r="H118" i="21"/>
  <c r="I118" i="21" s="1"/>
  <c r="C118" i="21"/>
  <c r="H117" i="21"/>
  <c r="I117" i="21" s="1"/>
  <c r="C117" i="21"/>
  <c r="H116" i="21"/>
  <c r="I116" i="21" s="1"/>
  <c r="C116" i="21"/>
  <c r="H115" i="21"/>
  <c r="I115" i="21" s="1"/>
  <c r="C115" i="21"/>
  <c r="E114" i="21"/>
  <c r="B114" i="21"/>
  <c r="H112" i="21"/>
  <c r="I112" i="21" s="1"/>
  <c r="C112" i="21"/>
  <c r="H111" i="21"/>
  <c r="I111" i="21" s="1"/>
  <c r="C111" i="21"/>
  <c r="E110" i="21"/>
  <c r="B110" i="21"/>
  <c r="H109" i="21"/>
  <c r="I109" i="21" s="1"/>
  <c r="C109" i="21"/>
  <c r="H108" i="21"/>
  <c r="I108" i="21" s="1"/>
  <c r="C108" i="21"/>
  <c r="H107" i="21"/>
  <c r="I107" i="21" s="1"/>
  <c r="C107" i="21"/>
  <c r="H106" i="21"/>
  <c r="I106" i="21" s="1"/>
  <c r="C106" i="21"/>
  <c r="E105" i="21"/>
  <c r="B105" i="21"/>
  <c r="H104" i="21"/>
  <c r="I104" i="21" s="1"/>
  <c r="C104" i="21"/>
  <c r="H103" i="21"/>
  <c r="I103" i="21" s="1"/>
  <c r="C103" i="21"/>
  <c r="H102" i="21"/>
  <c r="I102" i="21" s="1"/>
  <c r="C102" i="21"/>
  <c r="H101" i="21"/>
  <c r="I101" i="21" s="1"/>
  <c r="C101" i="21"/>
  <c r="H100" i="21"/>
  <c r="I100" i="21" s="1"/>
  <c r="C100" i="21"/>
  <c r="E99" i="21"/>
  <c r="B99" i="21"/>
  <c r="H97" i="21"/>
  <c r="C97" i="21"/>
  <c r="H94" i="21"/>
  <c r="I94" i="21" s="1"/>
  <c r="C94" i="21"/>
  <c r="H93" i="21"/>
  <c r="I93" i="21" s="1"/>
  <c r="C93" i="21"/>
  <c r="E92" i="21"/>
  <c r="B92" i="21"/>
  <c r="H91" i="21"/>
  <c r="I91" i="21" s="1"/>
  <c r="C91" i="21"/>
  <c r="H90" i="21"/>
  <c r="I90" i="21" s="1"/>
  <c r="C90" i="21"/>
  <c r="H89" i="21"/>
  <c r="I89" i="21" s="1"/>
  <c r="C89" i="21"/>
  <c r="E88" i="21"/>
  <c r="B88" i="21"/>
  <c r="H87" i="21"/>
  <c r="I87" i="21" s="1"/>
  <c r="C87" i="21"/>
  <c r="H86" i="21"/>
  <c r="I86" i="21" s="1"/>
  <c r="C86" i="21"/>
  <c r="H85" i="21"/>
  <c r="I85" i="21" s="1"/>
  <c r="C85" i="21"/>
  <c r="H84" i="21"/>
  <c r="I84" i="21" s="1"/>
  <c r="C84" i="21"/>
  <c r="H83" i="21"/>
  <c r="I83" i="21" s="1"/>
  <c r="C83" i="21"/>
  <c r="H82" i="21"/>
  <c r="I82" i="21" s="1"/>
  <c r="C82" i="21"/>
  <c r="H81" i="21"/>
  <c r="I81" i="21" s="1"/>
  <c r="C81" i="21"/>
  <c r="H80" i="21"/>
  <c r="I80" i="21" s="1"/>
  <c r="C80" i="21"/>
  <c r="H79" i="21"/>
  <c r="I79" i="21" s="1"/>
  <c r="C79" i="21"/>
  <c r="H78" i="21"/>
  <c r="I78" i="21" s="1"/>
  <c r="C78" i="21"/>
  <c r="H77" i="21"/>
  <c r="I77" i="21" s="1"/>
  <c r="C77" i="21"/>
  <c r="H76" i="21"/>
  <c r="I76" i="21" s="1"/>
  <c r="C76" i="21"/>
  <c r="E75" i="21"/>
  <c r="B75" i="21"/>
  <c r="H74" i="21"/>
  <c r="I74" i="21" s="1"/>
  <c r="C74" i="21"/>
  <c r="H73" i="21"/>
  <c r="I73" i="21" s="1"/>
  <c r="C73" i="21"/>
  <c r="H72" i="21"/>
  <c r="I72" i="21" s="1"/>
  <c r="C72" i="21"/>
  <c r="E71" i="21"/>
  <c r="B71" i="21"/>
  <c r="H69" i="21"/>
  <c r="I69" i="21" s="1"/>
  <c r="C69" i="21"/>
  <c r="H68" i="21"/>
  <c r="I68" i="21" s="1"/>
  <c r="C68" i="21"/>
  <c r="E67" i="21"/>
  <c r="B67" i="21"/>
  <c r="B66" i="21" s="1"/>
  <c r="H65" i="21"/>
  <c r="I65" i="21" s="1"/>
  <c r="C65" i="21"/>
  <c r="H64" i="21"/>
  <c r="I64" i="21" s="1"/>
  <c r="C64" i="21"/>
  <c r="E63" i="21"/>
  <c r="B63" i="21"/>
  <c r="H62" i="21"/>
  <c r="I62" i="21" s="1"/>
  <c r="C62" i="21"/>
  <c r="H61" i="21"/>
  <c r="I61" i="21" s="1"/>
  <c r="C61" i="21"/>
  <c r="E60" i="21"/>
  <c r="B60" i="21"/>
  <c r="H59" i="21"/>
  <c r="I59" i="21" s="1"/>
  <c r="C59" i="21"/>
  <c r="H58" i="21"/>
  <c r="I58" i="21" s="1"/>
  <c r="C58" i="21"/>
  <c r="E57" i="21"/>
  <c r="B57" i="21"/>
  <c r="H56" i="21"/>
  <c r="I56" i="21" s="1"/>
  <c r="C56" i="21"/>
  <c r="H55" i="21"/>
  <c r="C55" i="21"/>
  <c r="H52" i="21"/>
  <c r="I52" i="21" s="1"/>
  <c r="C52" i="21"/>
  <c r="H51" i="21"/>
  <c r="I51" i="21" s="1"/>
  <c r="C51" i="21"/>
  <c r="H50" i="21"/>
  <c r="I50" i="21" s="1"/>
  <c r="C50" i="21"/>
  <c r="E49" i="21"/>
  <c r="B49" i="21"/>
  <c r="H48" i="21"/>
  <c r="I48" i="21" s="1"/>
  <c r="C48" i="21"/>
  <c r="H47" i="21"/>
  <c r="I47" i="21" s="1"/>
  <c r="C47" i="21"/>
  <c r="H46" i="21"/>
  <c r="I46" i="21" s="1"/>
  <c r="C46" i="21"/>
  <c r="H45" i="21"/>
  <c r="I45" i="21" s="1"/>
  <c r="C45" i="21"/>
  <c r="H44" i="21"/>
  <c r="I44" i="21" s="1"/>
  <c r="C44" i="21"/>
  <c r="E43" i="21"/>
  <c r="B43" i="21"/>
  <c r="H42" i="21"/>
  <c r="I42" i="21" s="1"/>
  <c r="C42" i="21"/>
  <c r="H41" i="21"/>
  <c r="I41" i="21" s="1"/>
  <c r="C41" i="21"/>
  <c r="H40" i="21"/>
  <c r="I40" i="21" s="1"/>
  <c r="C40" i="21"/>
  <c r="H39" i="21"/>
  <c r="I39" i="21" s="1"/>
  <c r="C39" i="21"/>
  <c r="H38" i="21"/>
  <c r="I38" i="21" s="1"/>
  <c r="C38" i="21"/>
  <c r="H37" i="21"/>
  <c r="I37" i="21" s="1"/>
  <c r="C37" i="21"/>
  <c r="H36" i="21"/>
  <c r="I36" i="21" s="1"/>
  <c r="C36" i="21"/>
  <c r="H35" i="21"/>
  <c r="I35" i="21" s="1"/>
  <c r="C35" i="21"/>
  <c r="H34" i="21"/>
  <c r="I34" i="21" s="1"/>
  <c r="C34" i="21"/>
  <c r="H33" i="21"/>
  <c r="I33" i="21" s="1"/>
  <c r="C33" i="21"/>
  <c r="H32" i="21"/>
  <c r="I32" i="21" s="1"/>
  <c r="C32" i="21"/>
  <c r="H31" i="21"/>
  <c r="I31" i="21" s="1"/>
  <c r="C31" i="21"/>
  <c r="H30" i="21"/>
  <c r="C30" i="21"/>
  <c r="E29" i="21"/>
  <c r="B29" i="21"/>
  <c r="H28" i="21"/>
  <c r="I28" i="21" s="1"/>
  <c r="C28" i="21"/>
  <c r="H27" i="21"/>
  <c r="I27" i="21" s="1"/>
  <c r="C27" i="21"/>
  <c r="H26" i="21"/>
  <c r="I26" i="21" s="1"/>
  <c r="C26" i="21"/>
  <c r="H25" i="21"/>
  <c r="I25" i="21" s="1"/>
  <c r="C25" i="21"/>
  <c r="E24" i="21"/>
  <c r="B24" i="21"/>
  <c r="H22" i="21"/>
  <c r="I22" i="21" s="1"/>
  <c r="C22" i="21"/>
  <c r="H21" i="21"/>
  <c r="I21" i="21" s="1"/>
  <c r="C21" i="21"/>
  <c r="H20" i="21"/>
  <c r="I20" i="21" s="1"/>
  <c r="C20" i="21"/>
  <c r="E19" i="21"/>
  <c r="B19" i="21"/>
  <c r="H18" i="21"/>
  <c r="I18" i="21" s="1"/>
  <c r="C18" i="21"/>
  <c r="H17" i="21"/>
  <c r="I17" i="21" s="1"/>
  <c r="C17" i="21"/>
  <c r="H16" i="21"/>
  <c r="I16" i="21" s="1"/>
  <c r="C16" i="21"/>
  <c r="E15" i="21"/>
  <c r="B15" i="21"/>
  <c r="B12" i="21" s="1"/>
  <c r="H14" i="21"/>
  <c r="H13" i="21" s="1"/>
  <c r="C14" i="21"/>
  <c r="G31" i="20"/>
  <c r="H31" i="20" s="1"/>
  <c r="I31" i="20" s="1"/>
  <c r="C31" i="20"/>
  <c r="G30" i="20"/>
  <c r="H30" i="20" s="1"/>
  <c r="I30" i="20" s="1"/>
  <c r="C30" i="20"/>
  <c r="G28" i="20"/>
  <c r="H28" i="20" s="1"/>
  <c r="I28" i="20" s="1"/>
  <c r="C28" i="20"/>
  <c r="G27" i="20"/>
  <c r="H27" i="20" s="1"/>
  <c r="I27" i="20" s="1"/>
  <c r="C27" i="20"/>
  <c r="G26" i="20"/>
  <c r="H26" i="20" s="1"/>
  <c r="I26" i="20" s="1"/>
  <c r="C26" i="20"/>
  <c r="G25" i="20"/>
  <c r="H25" i="20" s="1"/>
  <c r="I25" i="20" s="1"/>
  <c r="C25" i="20"/>
  <c r="G24" i="20"/>
  <c r="H24" i="20" s="1"/>
  <c r="I24" i="20" s="1"/>
  <c r="C24" i="20"/>
  <c r="G23" i="20"/>
  <c r="H23" i="20" s="1"/>
  <c r="I23" i="20" s="1"/>
  <c r="C23" i="20"/>
  <c r="G22" i="20"/>
  <c r="H22" i="20" s="1"/>
  <c r="I22" i="20" s="1"/>
  <c r="C22" i="20"/>
  <c r="G21" i="20"/>
  <c r="H21" i="20" s="1"/>
  <c r="I21" i="20" s="1"/>
  <c r="C21" i="20"/>
  <c r="G20" i="20"/>
  <c r="H20" i="20" s="1"/>
  <c r="I20" i="20" s="1"/>
  <c r="C20" i="20"/>
  <c r="G19" i="20"/>
  <c r="H19" i="20" s="1"/>
  <c r="I19" i="20" s="1"/>
  <c r="C19" i="20"/>
  <c r="G17" i="20"/>
  <c r="H17" i="20" s="1"/>
  <c r="I17" i="20" s="1"/>
  <c r="C17" i="20"/>
  <c r="G16" i="20"/>
  <c r="H16" i="20" s="1"/>
  <c r="I16" i="20" s="1"/>
  <c r="C16" i="20"/>
  <c r="G14" i="20"/>
  <c r="H14" i="20" s="1"/>
  <c r="I14" i="20" s="1"/>
  <c r="C14" i="20"/>
  <c r="G13" i="20"/>
  <c r="H13" i="20" s="1"/>
  <c r="C13" i="20"/>
  <c r="H206" i="19"/>
  <c r="I206" i="19" s="1"/>
  <c r="J206" i="19" s="1"/>
  <c r="D206" i="19"/>
  <c r="H205" i="19"/>
  <c r="I205" i="19" s="1"/>
  <c r="J205" i="19" s="1"/>
  <c r="D205" i="19"/>
  <c r="H204" i="19"/>
  <c r="I204" i="19" s="1"/>
  <c r="J204" i="19" s="1"/>
  <c r="D204" i="19"/>
  <c r="H203" i="19"/>
  <c r="I203" i="19" s="1"/>
  <c r="J203" i="19" s="1"/>
  <c r="D203" i="19"/>
  <c r="H202" i="19"/>
  <c r="I202" i="19" s="1"/>
  <c r="J202" i="19" s="1"/>
  <c r="D202" i="19"/>
  <c r="H201" i="19"/>
  <c r="I201" i="19" s="1"/>
  <c r="J201" i="19" s="1"/>
  <c r="D201" i="19"/>
  <c r="H200" i="19"/>
  <c r="I200" i="19" s="1"/>
  <c r="J200" i="19" s="1"/>
  <c r="D200" i="19"/>
  <c r="H199" i="19"/>
  <c r="I199" i="19" s="1"/>
  <c r="J199" i="19" s="1"/>
  <c r="D199" i="19"/>
  <c r="H198" i="19"/>
  <c r="I198" i="19" s="1"/>
  <c r="J198" i="19" s="1"/>
  <c r="D198" i="19"/>
  <c r="H197" i="19"/>
  <c r="I197" i="19" s="1"/>
  <c r="D197" i="19"/>
  <c r="H196" i="19"/>
  <c r="I196" i="19" s="1"/>
  <c r="J196" i="19" s="1"/>
  <c r="D196" i="19"/>
  <c r="F195" i="19"/>
  <c r="C195" i="19"/>
  <c r="H194" i="19"/>
  <c r="I194" i="19" s="1"/>
  <c r="J194" i="19" s="1"/>
  <c r="D194" i="19"/>
  <c r="H193" i="19"/>
  <c r="I193" i="19" s="1"/>
  <c r="J193" i="19" s="1"/>
  <c r="D193" i="19"/>
  <c r="H192" i="19"/>
  <c r="I192" i="19" s="1"/>
  <c r="J192" i="19" s="1"/>
  <c r="D192" i="19"/>
  <c r="H191" i="19"/>
  <c r="I191" i="19" s="1"/>
  <c r="J191" i="19" s="1"/>
  <c r="D191" i="19"/>
  <c r="H190" i="19"/>
  <c r="I190" i="19" s="1"/>
  <c r="J190" i="19" s="1"/>
  <c r="D190" i="19"/>
  <c r="H189" i="19"/>
  <c r="I189" i="19" s="1"/>
  <c r="J189" i="19" s="1"/>
  <c r="D189" i="19"/>
  <c r="H188" i="19"/>
  <c r="I188" i="19" s="1"/>
  <c r="J188" i="19" s="1"/>
  <c r="D188" i="19"/>
  <c r="H187" i="19"/>
  <c r="I187" i="19" s="1"/>
  <c r="J187" i="19" s="1"/>
  <c r="D187" i="19"/>
  <c r="H186" i="19"/>
  <c r="I186" i="19" s="1"/>
  <c r="J186" i="19" s="1"/>
  <c r="D186" i="19"/>
  <c r="H185" i="19"/>
  <c r="I185" i="19" s="1"/>
  <c r="J185" i="19" s="1"/>
  <c r="D185" i="19"/>
  <c r="H184" i="19"/>
  <c r="I184" i="19" s="1"/>
  <c r="J184" i="19" s="1"/>
  <c r="D184" i="19"/>
  <c r="H183" i="19"/>
  <c r="I183" i="19" s="1"/>
  <c r="J183" i="19" s="1"/>
  <c r="D183" i="19"/>
  <c r="H182" i="19"/>
  <c r="I182" i="19" s="1"/>
  <c r="J182" i="19" s="1"/>
  <c r="D182" i="19"/>
  <c r="H181" i="19"/>
  <c r="I181" i="19" s="1"/>
  <c r="J181" i="19" s="1"/>
  <c r="D181" i="19"/>
  <c r="H180" i="19"/>
  <c r="I180" i="19" s="1"/>
  <c r="J180" i="19" s="1"/>
  <c r="D180" i="19"/>
  <c r="H179" i="19"/>
  <c r="I179" i="19" s="1"/>
  <c r="J179" i="19" s="1"/>
  <c r="D179" i="19"/>
  <c r="H178" i="19"/>
  <c r="I178" i="19" s="1"/>
  <c r="J178" i="19" s="1"/>
  <c r="D178" i="19"/>
  <c r="H177" i="19"/>
  <c r="I177" i="19" s="1"/>
  <c r="J177" i="19" s="1"/>
  <c r="D177" i="19"/>
  <c r="H176" i="19"/>
  <c r="I176" i="19" s="1"/>
  <c r="J176" i="19" s="1"/>
  <c r="D176" i="19"/>
  <c r="H175" i="19"/>
  <c r="I175" i="19" s="1"/>
  <c r="J175" i="19" s="1"/>
  <c r="D175" i="19"/>
  <c r="H174" i="19"/>
  <c r="I174" i="19" s="1"/>
  <c r="J174" i="19" s="1"/>
  <c r="D174" i="19"/>
  <c r="H173" i="19"/>
  <c r="I173" i="19" s="1"/>
  <c r="J173" i="19" s="1"/>
  <c r="D173" i="19"/>
  <c r="H172" i="19"/>
  <c r="I172" i="19" s="1"/>
  <c r="J172" i="19" s="1"/>
  <c r="D172" i="19"/>
  <c r="H171" i="19"/>
  <c r="I171" i="19" s="1"/>
  <c r="J171" i="19" s="1"/>
  <c r="D171" i="19"/>
  <c r="H170" i="19"/>
  <c r="I170" i="19" s="1"/>
  <c r="J170" i="19" s="1"/>
  <c r="D170" i="19"/>
  <c r="H169" i="19"/>
  <c r="I169" i="19" s="1"/>
  <c r="J169" i="19" s="1"/>
  <c r="D169" i="19"/>
  <c r="H168" i="19"/>
  <c r="I168" i="19" s="1"/>
  <c r="J168" i="19" s="1"/>
  <c r="D168" i="19"/>
  <c r="H167" i="19"/>
  <c r="I167" i="19" s="1"/>
  <c r="J167" i="19" s="1"/>
  <c r="D167" i="19"/>
  <c r="H166" i="19"/>
  <c r="I166" i="19" s="1"/>
  <c r="J166" i="19" s="1"/>
  <c r="D166" i="19"/>
  <c r="H165" i="19"/>
  <c r="I165" i="19" s="1"/>
  <c r="J165" i="19" s="1"/>
  <c r="D165" i="19"/>
  <c r="H164" i="19"/>
  <c r="I164" i="19" s="1"/>
  <c r="J164" i="19" s="1"/>
  <c r="D164" i="19"/>
  <c r="H163" i="19"/>
  <c r="I163" i="19" s="1"/>
  <c r="J163" i="19" s="1"/>
  <c r="D163" i="19"/>
  <c r="H162" i="19"/>
  <c r="I162" i="19" s="1"/>
  <c r="J162" i="19" s="1"/>
  <c r="D162" i="19"/>
  <c r="H161" i="19"/>
  <c r="I161" i="19" s="1"/>
  <c r="J161" i="19" s="1"/>
  <c r="D161" i="19"/>
  <c r="H160" i="19"/>
  <c r="I160" i="19" s="1"/>
  <c r="J160" i="19" s="1"/>
  <c r="D160" i="19"/>
  <c r="H159" i="19"/>
  <c r="I159" i="19" s="1"/>
  <c r="J159" i="19" s="1"/>
  <c r="D159" i="19"/>
  <c r="H158" i="19"/>
  <c r="I158" i="19" s="1"/>
  <c r="J158" i="19" s="1"/>
  <c r="D158" i="19"/>
  <c r="H157" i="19"/>
  <c r="I157" i="19" s="1"/>
  <c r="J157" i="19" s="1"/>
  <c r="D157" i="19"/>
  <c r="H156" i="19"/>
  <c r="I156" i="19" s="1"/>
  <c r="J156" i="19" s="1"/>
  <c r="D156" i="19"/>
  <c r="H155" i="19"/>
  <c r="I155" i="19" s="1"/>
  <c r="J155" i="19" s="1"/>
  <c r="D155" i="19"/>
  <c r="H154" i="19"/>
  <c r="I154" i="19" s="1"/>
  <c r="J154" i="19" s="1"/>
  <c r="D154" i="19"/>
  <c r="H153" i="19"/>
  <c r="I153" i="19" s="1"/>
  <c r="J153" i="19" s="1"/>
  <c r="D153" i="19"/>
  <c r="H152" i="19"/>
  <c r="I152" i="19" s="1"/>
  <c r="J152" i="19" s="1"/>
  <c r="D152" i="19"/>
  <c r="H151" i="19"/>
  <c r="I151" i="19" s="1"/>
  <c r="J151" i="19" s="1"/>
  <c r="D151" i="19"/>
  <c r="H150" i="19"/>
  <c r="I150" i="19" s="1"/>
  <c r="J150" i="19" s="1"/>
  <c r="D150" i="19"/>
  <c r="H149" i="19"/>
  <c r="I149" i="19" s="1"/>
  <c r="J149" i="19" s="1"/>
  <c r="D149" i="19"/>
  <c r="H148" i="19"/>
  <c r="I148" i="19" s="1"/>
  <c r="J148" i="19" s="1"/>
  <c r="D148" i="19"/>
  <c r="H147" i="19"/>
  <c r="I147" i="19" s="1"/>
  <c r="J147" i="19" s="1"/>
  <c r="D147" i="19"/>
  <c r="H146" i="19"/>
  <c r="I146" i="19" s="1"/>
  <c r="J146" i="19" s="1"/>
  <c r="D146" i="19"/>
  <c r="H145" i="19"/>
  <c r="I145" i="19" s="1"/>
  <c r="J145" i="19" s="1"/>
  <c r="D145" i="19"/>
  <c r="H144" i="19"/>
  <c r="I144" i="19" s="1"/>
  <c r="J144" i="19" s="1"/>
  <c r="D144" i="19"/>
  <c r="H143" i="19"/>
  <c r="I143" i="19" s="1"/>
  <c r="J143" i="19" s="1"/>
  <c r="D143" i="19"/>
  <c r="H142" i="19"/>
  <c r="I142" i="19" s="1"/>
  <c r="J142" i="19" s="1"/>
  <c r="D142" i="19"/>
  <c r="H141" i="19"/>
  <c r="I141" i="19" s="1"/>
  <c r="J141" i="19" s="1"/>
  <c r="D141" i="19"/>
  <c r="H140" i="19"/>
  <c r="I140" i="19" s="1"/>
  <c r="J140" i="19" s="1"/>
  <c r="D140" i="19"/>
  <c r="H139" i="19"/>
  <c r="I139" i="19" s="1"/>
  <c r="J139" i="19" s="1"/>
  <c r="D139" i="19"/>
  <c r="H138" i="19"/>
  <c r="I138" i="19" s="1"/>
  <c r="J138" i="19" s="1"/>
  <c r="D138" i="19"/>
  <c r="H137" i="19"/>
  <c r="I137" i="19" s="1"/>
  <c r="J137" i="19" s="1"/>
  <c r="D137" i="19"/>
  <c r="H136" i="19"/>
  <c r="I136" i="19" s="1"/>
  <c r="J136" i="19" s="1"/>
  <c r="D136" i="19"/>
  <c r="H135" i="19"/>
  <c r="I135" i="19" s="1"/>
  <c r="J135" i="19" s="1"/>
  <c r="D135" i="19"/>
  <c r="H134" i="19"/>
  <c r="I134" i="19" s="1"/>
  <c r="J134" i="19" s="1"/>
  <c r="D134" i="19"/>
  <c r="H133" i="19"/>
  <c r="I133" i="19" s="1"/>
  <c r="J133" i="19" s="1"/>
  <c r="D133" i="19"/>
  <c r="H132" i="19"/>
  <c r="I132" i="19" s="1"/>
  <c r="J132" i="19" s="1"/>
  <c r="D132" i="19"/>
  <c r="H131" i="19"/>
  <c r="I131" i="19" s="1"/>
  <c r="J131" i="19" s="1"/>
  <c r="D131" i="19"/>
  <c r="H130" i="19"/>
  <c r="I130" i="19" s="1"/>
  <c r="J130" i="19" s="1"/>
  <c r="D130" i="19"/>
  <c r="H129" i="19"/>
  <c r="I129" i="19" s="1"/>
  <c r="J129" i="19" s="1"/>
  <c r="D129" i="19"/>
  <c r="H128" i="19"/>
  <c r="I128" i="19" s="1"/>
  <c r="J128" i="19" s="1"/>
  <c r="D128" i="19"/>
  <c r="H127" i="19"/>
  <c r="I127" i="19" s="1"/>
  <c r="D127" i="19"/>
  <c r="F126" i="19"/>
  <c r="C126" i="19"/>
  <c r="H125" i="19"/>
  <c r="I125" i="19" s="1"/>
  <c r="J125" i="19" s="1"/>
  <c r="D125" i="19"/>
  <c r="H124" i="19"/>
  <c r="I124" i="19" s="1"/>
  <c r="J124" i="19" s="1"/>
  <c r="D124" i="19"/>
  <c r="H123" i="19"/>
  <c r="I123" i="19" s="1"/>
  <c r="J123" i="19" s="1"/>
  <c r="D123" i="19"/>
  <c r="H122" i="19"/>
  <c r="I122" i="19" s="1"/>
  <c r="J122" i="19" s="1"/>
  <c r="D122" i="19"/>
  <c r="H121" i="19"/>
  <c r="I121" i="19" s="1"/>
  <c r="J121" i="19" s="1"/>
  <c r="D121" i="19"/>
  <c r="H120" i="19"/>
  <c r="I120" i="19" s="1"/>
  <c r="J120" i="19" s="1"/>
  <c r="D120" i="19"/>
  <c r="H119" i="19"/>
  <c r="I119" i="19" s="1"/>
  <c r="J119" i="19" s="1"/>
  <c r="D119" i="19"/>
  <c r="H118" i="19"/>
  <c r="I118" i="19" s="1"/>
  <c r="J118" i="19" s="1"/>
  <c r="D118" i="19"/>
  <c r="H117" i="19"/>
  <c r="I117" i="19" s="1"/>
  <c r="J117" i="19" s="1"/>
  <c r="D117" i="19"/>
  <c r="H116" i="19"/>
  <c r="I116" i="19" s="1"/>
  <c r="J116" i="19" s="1"/>
  <c r="D116" i="19"/>
  <c r="H115" i="19"/>
  <c r="I115" i="19" s="1"/>
  <c r="J115" i="19" s="1"/>
  <c r="D115" i="19"/>
  <c r="H114" i="19"/>
  <c r="I114" i="19" s="1"/>
  <c r="J114" i="19" s="1"/>
  <c r="D114" i="19"/>
  <c r="H113" i="19"/>
  <c r="I113" i="19" s="1"/>
  <c r="J113" i="19" s="1"/>
  <c r="D113" i="19"/>
  <c r="H112" i="19"/>
  <c r="I112" i="19" s="1"/>
  <c r="J112" i="19" s="1"/>
  <c r="D112" i="19"/>
  <c r="H111" i="19"/>
  <c r="I111" i="19" s="1"/>
  <c r="J111" i="19" s="1"/>
  <c r="D111" i="19"/>
  <c r="H110" i="19"/>
  <c r="I110" i="19" s="1"/>
  <c r="J110" i="19" s="1"/>
  <c r="D110" i="19"/>
  <c r="H109" i="19"/>
  <c r="I109" i="19" s="1"/>
  <c r="J109" i="19" s="1"/>
  <c r="D109" i="19"/>
  <c r="H108" i="19"/>
  <c r="I108" i="19" s="1"/>
  <c r="J108" i="19" s="1"/>
  <c r="D108" i="19"/>
  <c r="H107" i="19"/>
  <c r="I107" i="19" s="1"/>
  <c r="J107" i="19" s="1"/>
  <c r="D107" i="19"/>
  <c r="H106" i="19"/>
  <c r="I106" i="19" s="1"/>
  <c r="J106" i="19" s="1"/>
  <c r="D106" i="19"/>
  <c r="H105" i="19"/>
  <c r="I105" i="19" s="1"/>
  <c r="J105" i="19" s="1"/>
  <c r="D105" i="19"/>
  <c r="H104" i="19"/>
  <c r="I104" i="19" s="1"/>
  <c r="J104" i="19" s="1"/>
  <c r="D104" i="19"/>
  <c r="H103" i="19"/>
  <c r="I103" i="19" s="1"/>
  <c r="J103" i="19" s="1"/>
  <c r="D103" i="19"/>
  <c r="H102" i="19"/>
  <c r="I102" i="19" s="1"/>
  <c r="J102" i="19" s="1"/>
  <c r="D102" i="19"/>
  <c r="H101" i="19"/>
  <c r="I101" i="19" s="1"/>
  <c r="J101" i="19" s="1"/>
  <c r="D101" i="19"/>
  <c r="H100" i="19"/>
  <c r="I100" i="19" s="1"/>
  <c r="J100" i="19" s="1"/>
  <c r="D100" i="19"/>
  <c r="H99" i="19"/>
  <c r="I99" i="19" s="1"/>
  <c r="J99" i="19" s="1"/>
  <c r="D99" i="19"/>
  <c r="H98" i="19"/>
  <c r="I98" i="19" s="1"/>
  <c r="J98" i="19" s="1"/>
  <c r="D98" i="19"/>
  <c r="H97" i="19"/>
  <c r="I97" i="19" s="1"/>
  <c r="J97" i="19" s="1"/>
  <c r="D97" i="19"/>
  <c r="H96" i="19"/>
  <c r="I96" i="19" s="1"/>
  <c r="J96" i="19" s="1"/>
  <c r="D96" i="19"/>
  <c r="H95" i="19"/>
  <c r="I95" i="19" s="1"/>
  <c r="J95" i="19" s="1"/>
  <c r="D95" i="19"/>
  <c r="H94" i="19"/>
  <c r="I94" i="19" s="1"/>
  <c r="J94" i="19" s="1"/>
  <c r="D94" i="19"/>
  <c r="H93" i="19"/>
  <c r="I93" i="19" s="1"/>
  <c r="J93" i="19" s="1"/>
  <c r="D93" i="19"/>
  <c r="H92" i="19"/>
  <c r="I92" i="19" s="1"/>
  <c r="J92" i="19" s="1"/>
  <c r="D92" i="19"/>
  <c r="H91" i="19"/>
  <c r="I91" i="19" s="1"/>
  <c r="J91" i="19" s="1"/>
  <c r="D91" i="19"/>
  <c r="H90" i="19"/>
  <c r="I90" i="19" s="1"/>
  <c r="J90" i="19" s="1"/>
  <c r="D90" i="19"/>
  <c r="H89" i="19"/>
  <c r="I89" i="19" s="1"/>
  <c r="J89" i="19" s="1"/>
  <c r="D89" i="19"/>
  <c r="H88" i="19"/>
  <c r="I88" i="19" s="1"/>
  <c r="J88" i="19" s="1"/>
  <c r="D88" i="19"/>
  <c r="H87" i="19"/>
  <c r="I87" i="19" s="1"/>
  <c r="J87" i="19" s="1"/>
  <c r="D87" i="19"/>
  <c r="H86" i="19"/>
  <c r="I86" i="19" s="1"/>
  <c r="J86" i="19" s="1"/>
  <c r="D86" i="19"/>
  <c r="H85" i="19"/>
  <c r="I85" i="19" s="1"/>
  <c r="J85" i="19" s="1"/>
  <c r="D85" i="19"/>
  <c r="H84" i="19"/>
  <c r="I84" i="19" s="1"/>
  <c r="J84" i="19" s="1"/>
  <c r="D84" i="19"/>
  <c r="H83" i="19"/>
  <c r="I83" i="19" s="1"/>
  <c r="J83" i="19" s="1"/>
  <c r="D83" i="19"/>
  <c r="H82" i="19"/>
  <c r="I82" i="19" s="1"/>
  <c r="J82" i="19" s="1"/>
  <c r="D82" i="19"/>
  <c r="H81" i="19"/>
  <c r="I81" i="19" s="1"/>
  <c r="J81" i="19" s="1"/>
  <c r="D81" i="19"/>
  <c r="H80" i="19"/>
  <c r="I80" i="19" s="1"/>
  <c r="J80" i="19" s="1"/>
  <c r="D80" i="19"/>
  <c r="H79" i="19"/>
  <c r="I79" i="19" s="1"/>
  <c r="J79" i="19" s="1"/>
  <c r="D79" i="19"/>
  <c r="H78" i="19"/>
  <c r="I78" i="19" s="1"/>
  <c r="J78" i="19" s="1"/>
  <c r="D78" i="19"/>
  <c r="H77" i="19"/>
  <c r="I77" i="19" s="1"/>
  <c r="J77" i="19" s="1"/>
  <c r="D77" i="19"/>
  <c r="H76" i="19"/>
  <c r="I76" i="19" s="1"/>
  <c r="J76" i="19" s="1"/>
  <c r="D76" i="19"/>
  <c r="H75" i="19"/>
  <c r="I75" i="19" s="1"/>
  <c r="J75" i="19" s="1"/>
  <c r="D75" i="19"/>
  <c r="H74" i="19"/>
  <c r="I74" i="19" s="1"/>
  <c r="J74" i="19" s="1"/>
  <c r="D74" i="19"/>
  <c r="H73" i="19"/>
  <c r="I73" i="19" s="1"/>
  <c r="J73" i="19" s="1"/>
  <c r="D73" i="19"/>
  <c r="H72" i="19"/>
  <c r="I72" i="19" s="1"/>
  <c r="J72" i="19" s="1"/>
  <c r="D72" i="19"/>
  <c r="H71" i="19"/>
  <c r="I71" i="19" s="1"/>
  <c r="J71" i="19" s="1"/>
  <c r="D71" i="19"/>
  <c r="H70" i="19"/>
  <c r="I70" i="19" s="1"/>
  <c r="J70" i="19" s="1"/>
  <c r="D70" i="19"/>
  <c r="H69" i="19"/>
  <c r="I69" i="19" s="1"/>
  <c r="J69" i="19" s="1"/>
  <c r="D69" i="19"/>
  <c r="H68" i="19"/>
  <c r="I68" i="19" s="1"/>
  <c r="J68" i="19" s="1"/>
  <c r="D68" i="19"/>
  <c r="H67" i="19"/>
  <c r="I67" i="19" s="1"/>
  <c r="J67" i="19" s="1"/>
  <c r="D67" i="19"/>
  <c r="H66" i="19"/>
  <c r="I66" i="19" s="1"/>
  <c r="J66" i="19" s="1"/>
  <c r="D66" i="19"/>
  <c r="H65" i="19"/>
  <c r="I65" i="19" s="1"/>
  <c r="J65" i="19" s="1"/>
  <c r="D65" i="19"/>
  <c r="H64" i="19"/>
  <c r="I64" i="19" s="1"/>
  <c r="J64" i="19" s="1"/>
  <c r="D64" i="19"/>
  <c r="H63" i="19"/>
  <c r="I63" i="19" s="1"/>
  <c r="J63" i="19" s="1"/>
  <c r="D63" i="19"/>
  <c r="H62" i="19"/>
  <c r="I62" i="19" s="1"/>
  <c r="J62" i="19" s="1"/>
  <c r="D62" i="19"/>
  <c r="H61" i="19"/>
  <c r="I61" i="19" s="1"/>
  <c r="J61" i="19" s="1"/>
  <c r="D61" i="19"/>
  <c r="H60" i="19"/>
  <c r="I60" i="19" s="1"/>
  <c r="J60" i="19" s="1"/>
  <c r="D60" i="19"/>
  <c r="H59" i="19"/>
  <c r="I59" i="19" s="1"/>
  <c r="J59" i="19" s="1"/>
  <c r="D59" i="19"/>
  <c r="H58" i="19"/>
  <c r="I58" i="19" s="1"/>
  <c r="J58" i="19" s="1"/>
  <c r="D58" i="19"/>
  <c r="H57" i="19"/>
  <c r="I57" i="19" s="1"/>
  <c r="J57" i="19" s="1"/>
  <c r="D57" i="19"/>
  <c r="H56" i="19"/>
  <c r="I56" i="19" s="1"/>
  <c r="J56" i="19" s="1"/>
  <c r="D56" i="19"/>
  <c r="H55" i="19"/>
  <c r="I55" i="19" s="1"/>
  <c r="J55" i="19" s="1"/>
  <c r="D55" i="19"/>
  <c r="H54" i="19"/>
  <c r="I54" i="19" s="1"/>
  <c r="J54" i="19" s="1"/>
  <c r="D54" i="19"/>
  <c r="H53" i="19"/>
  <c r="I53" i="19" s="1"/>
  <c r="J53" i="19" s="1"/>
  <c r="D53" i="19"/>
  <c r="H52" i="19"/>
  <c r="I52" i="19" s="1"/>
  <c r="J52" i="19" s="1"/>
  <c r="D52" i="19"/>
  <c r="H51" i="19"/>
  <c r="I51" i="19" s="1"/>
  <c r="D51" i="19"/>
  <c r="H50" i="19"/>
  <c r="I50" i="19" s="1"/>
  <c r="J50" i="19" s="1"/>
  <c r="D50" i="19"/>
  <c r="C49" i="19"/>
  <c r="H48" i="19"/>
  <c r="I48" i="19" s="1"/>
  <c r="J48" i="19" s="1"/>
  <c r="D48" i="19"/>
  <c r="H47" i="19"/>
  <c r="I47" i="19" s="1"/>
  <c r="J47" i="19" s="1"/>
  <c r="D47" i="19"/>
  <c r="H46" i="19"/>
  <c r="I46" i="19" s="1"/>
  <c r="J46" i="19" s="1"/>
  <c r="D46" i="19"/>
  <c r="H45" i="19"/>
  <c r="I45" i="19" s="1"/>
  <c r="J45" i="19" s="1"/>
  <c r="D45" i="19"/>
  <c r="H44" i="19"/>
  <c r="I44" i="19" s="1"/>
  <c r="J44" i="19" s="1"/>
  <c r="D44" i="19"/>
  <c r="H43" i="19"/>
  <c r="I43" i="19" s="1"/>
  <c r="J43" i="19" s="1"/>
  <c r="D43" i="19"/>
  <c r="H42" i="19"/>
  <c r="I42" i="19" s="1"/>
  <c r="J42" i="19" s="1"/>
  <c r="D42" i="19"/>
  <c r="H41" i="19"/>
  <c r="I41" i="19" s="1"/>
  <c r="J41" i="19" s="1"/>
  <c r="D41" i="19"/>
  <c r="H40" i="19"/>
  <c r="I40" i="19" s="1"/>
  <c r="J40" i="19" s="1"/>
  <c r="D40" i="19"/>
  <c r="H39" i="19"/>
  <c r="I39" i="19" s="1"/>
  <c r="J39" i="19" s="1"/>
  <c r="D39" i="19"/>
  <c r="H38" i="19"/>
  <c r="I38" i="19" s="1"/>
  <c r="J38" i="19" s="1"/>
  <c r="D38" i="19"/>
  <c r="H37" i="19"/>
  <c r="D37" i="19"/>
  <c r="H36" i="19"/>
  <c r="I36" i="19" s="1"/>
  <c r="J36" i="19" s="1"/>
  <c r="D36" i="19"/>
  <c r="H35" i="19"/>
  <c r="I35" i="19" s="1"/>
  <c r="J35" i="19" s="1"/>
  <c r="D35" i="19"/>
  <c r="H34" i="19"/>
  <c r="I34" i="19" s="1"/>
  <c r="J34" i="19" s="1"/>
  <c r="D34" i="19"/>
  <c r="H33" i="19"/>
  <c r="I33" i="19" s="1"/>
  <c r="J33" i="19" s="1"/>
  <c r="D33" i="19"/>
  <c r="H32" i="19"/>
  <c r="I32" i="19" s="1"/>
  <c r="J32" i="19" s="1"/>
  <c r="D32" i="19"/>
  <c r="H31" i="19"/>
  <c r="I31" i="19" s="1"/>
  <c r="J31" i="19" s="1"/>
  <c r="D31" i="19"/>
  <c r="H30" i="19"/>
  <c r="I30" i="19" s="1"/>
  <c r="J30" i="19" s="1"/>
  <c r="D30" i="19"/>
  <c r="H29" i="19"/>
  <c r="I29" i="19" s="1"/>
  <c r="J29" i="19" s="1"/>
  <c r="D29" i="19"/>
  <c r="H28" i="19"/>
  <c r="I28" i="19" s="1"/>
  <c r="J28" i="19" s="1"/>
  <c r="D28" i="19"/>
  <c r="H27" i="19"/>
  <c r="I27" i="19" s="1"/>
  <c r="J27" i="19" s="1"/>
  <c r="D27" i="19"/>
  <c r="H26" i="19"/>
  <c r="I26" i="19" s="1"/>
  <c r="J26" i="19" s="1"/>
  <c r="D26" i="19"/>
  <c r="H25" i="19"/>
  <c r="I25" i="19" s="1"/>
  <c r="J25" i="19" s="1"/>
  <c r="D25" i="19"/>
  <c r="H24" i="19"/>
  <c r="I24" i="19" s="1"/>
  <c r="J24" i="19" s="1"/>
  <c r="D24" i="19"/>
  <c r="H23" i="19"/>
  <c r="I23" i="19" s="1"/>
  <c r="J23" i="19" s="1"/>
  <c r="D23" i="19"/>
  <c r="H22" i="19"/>
  <c r="I22" i="19" s="1"/>
  <c r="J22" i="19" s="1"/>
  <c r="D22" i="19"/>
  <c r="H21" i="19"/>
  <c r="I21" i="19" s="1"/>
  <c r="J21" i="19" s="1"/>
  <c r="D21" i="19"/>
  <c r="H20" i="19"/>
  <c r="I20" i="19" s="1"/>
  <c r="J20" i="19" s="1"/>
  <c r="D20" i="19"/>
  <c r="H19" i="19"/>
  <c r="I19" i="19" s="1"/>
  <c r="J19" i="19" s="1"/>
  <c r="D19" i="19"/>
  <c r="H18" i="19"/>
  <c r="I18" i="19" s="1"/>
  <c r="J18" i="19" s="1"/>
  <c r="D18" i="19"/>
  <c r="H17" i="19"/>
  <c r="I17" i="19" s="1"/>
  <c r="J17" i="19" s="1"/>
  <c r="D17" i="19"/>
  <c r="H16" i="19"/>
  <c r="I16" i="19" s="1"/>
  <c r="J16" i="19" s="1"/>
  <c r="D16" i="19"/>
  <c r="H15" i="19"/>
  <c r="I15" i="19" s="1"/>
  <c r="J15" i="19" s="1"/>
  <c r="D15" i="19"/>
  <c r="H14" i="19"/>
  <c r="I14" i="19" s="1"/>
  <c r="J14" i="19" s="1"/>
  <c r="D14" i="19"/>
  <c r="H13" i="19"/>
  <c r="I13" i="19" s="1"/>
  <c r="D13" i="19"/>
  <c r="F12" i="19"/>
  <c r="C12" i="19"/>
  <c r="G30" i="18"/>
  <c r="H30" i="18" s="1"/>
  <c r="I30" i="18" s="1"/>
  <c r="G29" i="18"/>
  <c r="H29" i="18" s="1"/>
  <c r="E28" i="18"/>
  <c r="B28" i="18"/>
  <c r="G27" i="18"/>
  <c r="H27" i="18" s="1"/>
  <c r="I27" i="18" s="1"/>
  <c r="G26" i="18"/>
  <c r="H26" i="18" s="1"/>
  <c r="E25" i="18"/>
  <c r="B25" i="18"/>
  <c r="G24" i="18"/>
  <c r="H24" i="18" s="1"/>
  <c r="I24" i="18" s="1"/>
  <c r="G23" i="18"/>
  <c r="H23" i="18" s="1"/>
  <c r="I23" i="18" s="1"/>
  <c r="G22" i="18"/>
  <c r="H22" i="18" s="1"/>
  <c r="I22" i="18" s="1"/>
  <c r="G21" i="18"/>
  <c r="H21" i="18" s="1"/>
  <c r="I21" i="18" s="1"/>
  <c r="G20" i="18"/>
  <c r="H20" i="18" s="1"/>
  <c r="I20" i="18" s="1"/>
  <c r="G19" i="18"/>
  <c r="H19" i="18" s="1"/>
  <c r="I19" i="18" s="1"/>
  <c r="G18" i="18"/>
  <c r="H18" i="18" s="1"/>
  <c r="I18" i="18" s="1"/>
  <c r="G17" i="18"/>
  <c r="H17" i="18" s="1"/>
  <c r="I17" i="18" s="1"/>
  <c r="G16" i="18"/>
  <c r="H16" i="18" s="1"/>
  <c r="I16" i="18" s="1"/>
  <c r="G15" i="18"/>
  <c r="H15" i="18" s="1"/>
  <c r="I15" i="18" s="1"/>
  <c r="G14" i="18"/>
  <c r="H14" i="18" s="1"/>
  <c r="I14" i="18" s="1"/>
  <c r="G13" i="18"/>
  <c r="H13" i="18" s="1"/>
  <c r="E12" i="18"/>
  <c r="E11" i="18" s="1"/>
  <c r="B12" i="18"/>
  <c r="H31" i="17"/>
  <c r="I31" i="17" s="1"/>
  <c r="C31" i="17"/>
  <c r="H30" i="17"/>
  <c r="I30" i="17" s="1"/>
  <c r="C30" i="17"/>
  <c r="H29" i="17"/>
  <c r="I29" i="17" s="1"/>
  <c r="C29" i="17"/>
  <c r="H28" i="17"/>
  <c r="I28" i="17" s="1"/>
  <c r="C28" i="17"/>
  <c r="H27" i="17"/>
  <c r="I27" i="17" s="1"/>
  <c r="C27" i="17"/>
  <c r="H26" i="17"/>
  <c r="I26" i="17" s="1"/>
  <c r="C26" i="17"/>
  <c r="H25" i="17"/>
  <c r="I25" i="17" s="1"/>
  <c r="C25" i="17"/>
  <c r="H24" i="17"/>
  <c r="I24" i="17" s="1"/>
  <c r="C24" i="17"/>
  <c r="H23" i="17"/>
  <c r="I23" i="17" s="1"/>
  <c r="C23" i="17"/>
  <c r="H22" i="17"/>
  <c r="I22" i="17" s="1"/>
  <c r="C22" i="17"/>
  <c r="H21" i="17"/>
  <c r="I21" i="17" s="1"/>
  <c r="C21" i="17"/>
  <c r="H19" i="17"/>
  <c r="I19" i="17" s="1"/>
  <c r="C19" i="17"/>
  <c r="H18" i="17"/>
  <c r="I18" i="17" s="1"/>
  <c r="C18" i="17"/>
  <c r="H17" i="17"/>
  <c r="I17" i="17" s="1"/>
  <c r="C17" i="17"/>
  <c r="H16" i="17"/>
  <c r="I16" i="17" s="1"/>
  <c r="C16" i="17"/>
  <c r="H15" i="17"/>
  <c r="I15" i="17" s="1"/>
  <c r="C15" i="17"/>
  <c r="H14" i="17"/>
  <c r="I14" i="17" s="1"/>
  <c r="C14" i="17"/>
  <c r="H13" i="17"/>
  <c r="I13" i="17" s="1"/>
  <c r="C13" i="17"/>
  <c r="G14" i="16"/>
  <c r="H14" i="16" s="1"/>
  <c r="I14" i="16" s="1"/>
  <c r="C14" i="16"/>
  <c r="G13" i="16"/>
  <c r="H13" i="16" s="1"/>
  <c r="C13" i="16"/>
  <c r="E12" i="16"/>
  <c r="B12" i="16"/>
  <c r="I136" i="15"/>
  <c r="C136" i="15"/>
  <c r="I135" i="15"/>
  <c r="C135" i="15"/>
  <c r="I134" i="15"/>
  <c r="C134" i="15"/>
  <c r="I133" i="15"/>
  <c r="C133" i="15"/>
  <c r="I132" i="15"/>
  <c r="C132" i="15"/>
  <c r="I131" i="15"/>
  <c r="C131" i="15"/>
  <c r="I130" i="15"/>
  <c r="C130" i="15"/>
  <c r="I129" i="15"/>
  <c r="C129" i="15"/>
  <c r="H128" i="15"/>
  <c r="I128" i="15" s="1"/>
  <c r="C128" i="15"/>
  <c r="E127" i="15"/>
  <c r="B127" i="15"/>
  <c r="H126" i="15"/>
  <c r="I126" i="15" s="1"/>
  <c r="C126" i="15"/>
  <c r="H125" i="15"/>
  <c r="I125" i="15" s="1"/>
  <c r="C125" i="15"/>
  <c r="H124" i="15"/>
  <c r="I124" i="15" s="1"/>
  <c r="C124" i="15"/>
  <c r="H123" i="15"/>
  <c r="I123" i="15" s="1"/>
  <c r="C123" i="15"/>
  <c r="H122" i="15"/>
  <c r="I122" i="15" s="1"/>
  <c r="C122" i="15"/>
  <c r="H121" i="15"/>
  <c r="I121" i="15" s="1"/>
  <c r="C121" i="15"/>
  <c r="H120" i="15"/>
  <c r="I120" i="15" s="1"/>
  <c r="C120" i="15"/>
  <c r="H119" i="15"/>
  <c r="I119" i="15" s="1"/>
  <c r="C119" i="15"/>
  <c r="H118" i="15"/>
  <c r="I118" i="15" s="1"/>
  <c r="C118" i="15"/>
  <c r="H117" i="15"/>
  <c r="I117" i="15" s="1"/>
  <c r="C117" i="15"/>
  <c r="H116" i="15"/>
  <c r="I116" i="15" s="1"/>
  <c r="C116" i="15"/>
  <c r="H115" i="15"/>
  <c r="I115" i="15" s="1"/>
  <c r="C115" i="15"/>
  <c r="H114" i="15"/>
  <c r="I114" i="15" s="1"/>
  <c r="C114" i="15"/>
  <c r="H113" i="15"/>
  <c r="I113" i="15" s="1"/>
  <c r="C113" i="15"/>
  <c r="H112" i="15"/>
  <c r="I112" i="15" s="1"/>
  <c r="C112" i="15"/>
  <c r="E111" i="15"/>
  <c r="B111" i="15"/>
  <c r="I110" i="15"/>
  <c r="C110" i="15"/>
  <c r="I109" i="15"/>
  <c r="C109" i="15"/>
  <c r="I108" i="15"/>
  <c r="C108" i="15"/>
  <c r="I107" i="15"/>
  <c r="C107" i="15"/>
  <c r="I106" i="15"/>
  <c r="C106" i="15"/>
  <c r="I105" i="15"/>
  <c r="C105" i="15"/>
  <c r="I104" i="15"/>
  <c r="C104" i="15"/>
  <c r="I103" i="15"/>
  <c r="C103" i="15"/>
  <c r="I102" i="15"/>
  <c r="C102" i="15"/>
  <c r="I101" i="15"/>
  <c r="C101" i="15"/>
  <c r="I100" i="15"/>
  <c r="C100" i="15"/>
  <c r="I99" i="15"/>
  <c r="C99" i="15"/>
  <c r="I98" i="15"/>
  <c r="C98" i="15"/>
  <c r="H97" i="15"/>
  <c r="C97" i="15"/>
  <c r="E96" i="15"/>
  <c r="B96" i="15"/>
  <c r="G94" i="15"/>
  <c r="H94" i="15" s="1"/>
  <c r="I94" i="15" s="1"/>
  <c r="C94" i="15"/>
  <c r="G93" i="15"/>
  <c r="H93" i="15" s="1"/>
  <c r="I93" i="15" s="1"/>
  <c r="C93" i="15"/>
  <c r="G92" i="15"/>
  <c r="H92" i="15" s="1"/>
  <c r="I92" i="15" s="1"/>
  <c r="C92" i="15"/>
  <c r="E91" i="15"/>
  <c r="B91" i="15"/>
  <c r="G90" i="15"/>
  <c r="H90" i="15" s="1"/>
  <c r="I90" i="15" s="1"/>
  <c r="C90" i="15"/>
  <c r="G89" i="15"/>
  <c r="H89" i="15" s="1"/>
  <c r="I89" i="15" s="1"/>
  <c r="C89" i="15"/>
  <c r="G88" i="15"/>
  <c r="H88" i="15" s="1"/>
  <c r="I88" i="15" s="1"/>
  <c r="C88" i="15"/>
  <c r="G87" i="15"/>
  <c r="H87" i="15" s="1"/>
  <c r="I87" i="15" s="1"/>
  <c r="C87" i="15"/>
  <c r="G86" i="15"/>
  <c r="H86" i="15" s="1"/>
  <c r="I86" i="15" s="1"/>
  <c r="C86" i="15"/>
  <c r="G85" i="15"/>
  <c r="H85" i="15" s="1"/>
  <c r="I85" i="15" s="1"/>
  <c r="C85" i="15"/>
  <c r="G84" i="15"/>
  <c r="H84" i="15" s="1"/>
  <c r="I84" i="15" s="1"/>
  <c r="C84" i="15"/>
  <c r="G83" i="15"/>
  <c r="H83" i="15" s="1"/>
  <c r="I83" i="15" s="1"/>
  <c r="C83" i="15"/>
  <c r="G82" i="15"/>
  <c r="H82" i="15" s="1"/>
  <c r="I82" i="15" s="1"/>
  <c r="C82" i="15"/>
  <c r="G81" i="15"/>
  <c r="H81" i="15" s="1"/>
  <c r="I81" i="15" s="1"/>
  <c r="C81" i="15"/>
  <c r="G80" i="15"/>
  <c r="H80" i="15" s="1"/>
  <c r="I80" i="15" s="1"/>
  <c r="C80" i="15"/>
  <c r="G79" i="15"/>
  <c r="H79" i="15" s="1"/>
  <c r="I79" i="15" s="1"/>
  <c r="C79" i="15"/>
  <c r="G78" i="15"/>
  <c r="H78" i="15" s="1"/>
  <c r="I78" i="15" s="1"/>
  <c r="C78" i="15"/>
  <c r="G77" i="15"/>
  <c r="H77" i="15" s="1"/>
  <c r="I77" i="15" s="1"/>
  <c r="C77" i="15"/>
  <c r="G76" i="15"/>
  <c r="H76" i="15" s="1"/>
  <c r="I76" i="15" s="1"/>
  <c r="C76" i="15"/>
  <c r="G75" i="15"/>
  <c r="H75" i="15" s="1"/>
  <c r="I75" i="15" s="1"/>
  <c r="C75" i="15"/>
  <c r="G74" i="15"/>
  <c r="H74" i="15" s="1"/>
  <c r="I74" i="15" s="1"/>
  <c r="C74" i="15"/>
  <c r="G73" i="15"/>
  <c r="H73" i="15" s="1"/>
  <c r="I73" i="15" s="1"/>
  <c r="C73" i="15"/>
  <c r="G72" i="15"/>
  <c r="H72" i="15" s="1"/>
  <c r="I72" i="15" s="1"/>
  <c r="C72" i="15"/>
  <c r="G71" i="15"/>
  <c r="H71" i="15" s="1"/>
  <c r="I71" i="15" s="1"/>
  <c r="C71" i="15"/>
  <c r="G70" i="15"/>
  <c r="H70" i="15" s="1"/>
  <c r="I70" i="15" s="1"/>
  <c r="C70" i="15"/>
  <c r="G69" i="15"/>
  <c r="H69" i="15" s="1"/>
  <c r="I69" i="15" s="1"/>
  <c r="C69" i="15"/>
  <c r="G68" i="15"/>
  <c r="H68" i="15" s="1"/>
  <c r="I68" i="15" s="1"/>
  <c r="C68" i="15"/>
  <c r="G67" i="15"/>
  <c r="H67" i="15" s="1"/>
  <c r="I67" i="15" s="1"/>
  <c r="C67" i="15"/>
  <c r="G66" i="15"/>
  <c r="H66" i="15" s="1"/>
  <c r="I66" i="15" s="1"/>
  <c r="C66" i="15"/>
  <c r="G65" i="15"/>
  <c r="H65" i="15" s="1"/>
  <c r="I65" i="15" s="1"/>
  <c r="C65" i="15"/>
  <c r="G64" i="15"/>
  <c r="H64" i="15" s="1"/>
  <c r="I64" i="15" s="1"/>
  <c r="C64" i="15"/>
  <c r="G63" i="15"/>
  <c r="H63" i="15" s="1"/>
  <c r="I63" i="15" s="1"/>
  <c r="C63" i="15"/>
  <c r="G62" i="15"/>
  <c r="H62" i="15" s="1"/>
  <c r="I62" i="15" s="1"/>
  <c r="C62" i="15"/>
  <c r="G61" i="15"/>
  <c r="H61" i="15" s="1"/>
  <c r="I61" i="15" s="1"/>
  <c r="C61" i="15"/>
  <c r="G60" i="15"/>
  <c r="H60" i="15" s="1"/>
  <c r="I60" i="15" s="1"/>
  <c r="C60" i="15"/>
  <c r="G59" i="15"/>
  <c r="H59" i="15" s="1"/>
  <c r="I59" i="15" s="1"/>
  <c r="C59" i="15"/>
  <c r="G58" i="15"/>
  <c r="H58" i="15" s="1"/>
  <c r="C58" i="15"/>
  <c r="G57" i="15"/>
  <c r="H57" i="15" s="1"/>
  <c r="I57" i="15" s="1"/>
  <c r="C57" i="15"/>
  <c r="E56" i="15"/>
  <c r="B56" i="15"/>
  <c r="G55" i="15"/>
  <c r="H55" i="15" s="1"/>
  <c r="I55" i="15" s="1"/>
  <c r="C55" i="15"/>
  <c r="G54" i="15"/>
  <c r="H54" i="15" s="1"/>
  <c r="I54" i="15" s="1"/>
  <c r="C54" i="15"/>
  <c r="G53" i="15"/>
  <c r="H53" i="15" s="1"/>
  <c r="I53" i="15" s="1"/>
  <c r="C53" i="15"/>
  <c r="G52" i="15"/>
  <c r="H52" i="15" s="1"/>
  <c r="I52" i="15" s="1"/>
  <c r="C52" i="15"/>
  <c r="G51" i="15"/>
  <c r="H51" i="15" s="1"/>
  <c r="I51" i="15" s="1"/>
  <c r="C51" i="15"/>
  <c r="G50" i="15"/>
  <c r="H50" i="15" s="1"/>
  <c r="I50" i="15" s="1"/>
  <c r="C50" i="15"/>
  <c r="G49" i="15"/>
  <c r="H49" i="15" s="1"/>
  <c r="I49" i="15" s="1"/>
  <c r="C49" i="15"/>
  <c r="G48" i="15"/>
  <c r="H48" i="15" s="1"/>
  <c r="I48" i="15" s="1"/>
  <c r="C48" i="15"/>
  <c r="G47" i="15"/>
  <c r="H47" i="15" s="1"/>
  <c r="I47" i="15" s="1"/>
  <c r="C47" i="15"/>
  <c r="G46" i="15"/>
  <c r="H46" i="15" s="1"/>
  <c r="I46" i="15" s="1"/>
  <c r="C46" i="15"/>
  <c r="G45" i="15"/>
  <c r="H45" i="15" s="1"/>
  <c r="I45" i="15" s="1"/>
  <c r="C45" i="15"/>
  <c r="G44" i="15"/>
  <c r="H44" i="15" s="1"/>
  <c r="I44" i="15" s="1"/>
  <c r="C44" i="15"/>
  <c r="G43" i="15"/>
  <c r="H43" i="15" s="1"/>
  <c r="I43" i="15" s="1"/>
  <c r="C43" i="15"/>
  <c r="G42" i="15"/>
  <c r="H42" i="15" s="1"/>
  <c r="I42" i="15" s="1"/>
  <c r="C42" i="15"/>
  <c r="G41" i="15"/>
  <c r="H41" i="15" s="1"/>
  <c r="I41" i="15" s="1"/>
  <c r="C41" i="15"/>
  <c r="G40" i="15"/>
  <c r="H40" i="15" s="1"/>
  <c r="I40" i="15" s="1"/>
  <c r="C40" i="15"/>
  <c r="G39" i="15"/>
  <c r="H39" i="15" s="1"/>
  <c r="I39" i="15" s="1"/>
  <c r="C39" i="15"/>
  <c r="G38" i="15"/>
  <c r="H38" i="15" s="1"/>
  <c r="I38" i="15" s="1"/>
  <c r="C38" i="15"/>
  <c r="G37" i="15"/>
  <c r="H37" i="15" s="1"/>
  <c r="I37" i="15" s="1"/>
  <c r="C37" i="15"/>
  <c r="G36" i="15"/>
  <c r="H36" i="15" s="1"/>
  <c r="I36" i="15" s="1"/>
  <c r="C36" i="15"/>
  <c r="G35" i="15"/>
  <c r="H35" i="15" s="1"/>
  <c r="I35" i="15" s="1"/>
  <c r="C35" i="15"/>
  <c r="G34" i="15"/>
  <c r="H34" i="15" s="1"/>
  <c r="I34" i="15" s="1"/>
  <c r="C34" i="15"/>
  <c r="G33" i="15"/>
  <c r="H33" i="15" s="1"/>
  <c r="I33" i="15" s="1"/>
  <c r="C33" i="15"/>
  <c r="G32" i="15"/>
  <c r="H32" i="15" s="1"/>
  <c r="I32" i="15" s="1"/>
  <c r="C32" i="15"/>
  <c r="G31" i="15"/>
  <c r="H31" i="15" s="1"/>
  <c r="I31" i="15" s="1"/>
  <c r="C31" i="15"/>
  <c r="G30" i="15"/>
  <c r="H30" i="15" s="1"/>
  <c r="I30" i="15" s="1"/>
  <c r="C30" i="15"/>
  <c r="G29" i="15"/>
  <c r="H29" i="15" s="1"/>
  <c r="I29" i="15" s="1"/>
  <c r="C29" i="15"/>
  <c r="G28" i="15"/>
  <c r="H28" i="15" s="1"/>
  <c r="I28" i="15" s="1"/>
  <c r="C28" i="15"/>
  <c r="G27" i="15"/>
  <c r="H27" i="15" s="1"/>
  <c r="I27" i="15" s="1"/>
  <c r="C27" i="15"/>
  <c r="G26" i="15"/>
  <c r="H26" i="15" s="1"/>
  <c r="I26" i="15" s="1"/>
  <c r="C26" i="15"/>
  <c r="G25" i="15"/>
  <c r="H25" i="15" s="1"/>
  <c r="I25" i="15" s="1"/>
  <c r="C25" i="15"/>
  <c r="G24" i="15"/>
  <c r="H24" i="15" s="1"/>
  <c r="I24" i="15" s="1"/>
  <c r="C24" i="15"/>
  <c r="G23" i="15"/>
  <c r="H23" i="15" s="1"/>
  <c r="I23" i="15" s="1"/>
  <c r="C23" i="15"/>
  <c r="G22" i="15"/>
  <c r="H22" i="15" s="1"/>
  <c r="I22" i="15" s="1"/>
  <c r="C22" i="15"/>
  <c r="G21" i="15"/>
  <c r="H21" i="15" s="1"/>
  <c r="I21" i="15" s="1"/>
  <c r="C21" i="15"/>
  <c r="G20" i="15"/>
  <c r="H20" i="15" s="1"/>
  <c r="I20" i="15" s="1"/>
  <c r="C20" i="15"/>
  <c r="G19" i="15"/>
  <c r="H19" i="15" s="1"/>
  <c r="I19" i="15" s="1"/>
  <c r="C19" i="15"/>
  <c r="G18" i="15"/>
  <c r="H18" i="15" s="1"/>
  <c r="I18" i="15" s="1"/>
  <c r="C18" i="15"/>
  <c r="E17" i="15"/>
  <c r="B17" i="15"/>
  <c r="G16" i="15"/>
  <c r="H16" i="15" s="1"/>
  <c r="I16" i="15" s="1"/>
  <c r="C16" i="15"/>
  <c r="G15" i="15"/>
  <c r="H15" i="15" s="1"/>
  <c r="C15" i="15"/>
  <c r="G14" i="15"/>
  <c r="H14" i="15" s="1"/>
  <c r="I14" i="15" s="1"/>
  <c r="C14" i="15"/>
  <c r="E13" i="15"/>
  <c r="B13" i="15"/>
  <c r="G373" i="14"/>
  <c r="H373" i="14" s="1"/>
  <c r="I373" i="14" s="1"/>
  <c r="C373" i="14"/>
  <c r="G372" i="14"/>
  <c r="H372" i="14" s="1"/>
  <c r="C372" i="14"/>
  <c r="G371" i="14"/>
  <c r="H371" i="14" s="1"/>
  <c r="I371" i="14" s="1"/>
  <c r="C371" i="14"/>
  <c r="H370" i="14"/>
  <c r="I370" i="14" s="1"/>
  <c r="C370" i="14"/>
  <c r="G369" i="14"/>
  <c r="H369" i="14" s="1"/>
  <c r="C369" i="14"/>
  <c r="C368" i="14" s="1"/>
  <c r="E368" i="14"/>
  <c r="E363" i="14" s="1"/>
  <c r="D368" i="14"/>
  <c r="B368" i="14"/>
  <c r="G367" i="14"/>
  <c r="H367" i="14"/>
  <c r="I367" i="14" s="1"/>
  <c r="C367" i="14"/>
  <c r="G366" i="14"/>
  <c r="H366" i="14" s="1"/>
  <c r="I366" i="14" s="1"/>
  <c r="C366" i="14"/>
  <c r="G365" i="14"/>
  <c r="H365" i="14" s="1"/>
  <c r="I365" i="14" s="1"/>
  <c r="C365" i="14"/>
  <c r="E364" i="14"/>
  <c r="D364" i="14"/>
  <c r="B364" i="14"/>
  <c r="G623" i="14"/>
  <c r="H623" i="14" s="1"/>
  <c r="I623" i="14" s="1"/>
  <c r="C623" i="14"/>
  <c r="G622" i="14"/>
  <c r="H622" i="14" s="1"/>
  <c r="I622" i="14" s="1"/>
  <c r="C622" i="14"/>
  <c r="G621" i="14"/>
  <c r="H621" i="14" s="1"/>
  <c r="I621" i="14" s="1"/>
  <c r="C621" i="14"/>
  <c r="G620" i="14"/>
  <c r="H620" i="14" s="1"/>
  <c r="I620" i="14" s="1"/>
  <c r="C620" i="14"/>
  <c r="G619" i="14"/>
  <c r="H619" i="14" s="1"/>
  <c r="I619" i="14" s="1"/>
  <c r="C619" i="14"/>
  <c r="G618" i="14"/>
  <c r="H618" i="14" s="1"/>
  <c r="I618" i="14" s="1"/>
  <c r="C618" i="14"/>
  <c r="G617" i="14"/>
  <c r="H617" i="14"/>
  <c r="I617" i="14" s="1"/>
  <c r="C617" i="14"/>
  <c r="G616" i="14"/>
  <c r="H616" i="14" s="1"/>
  <c r="I616" i="14" s="1"/>
  <c r="C616" i="14"/>
  <c r="G615" i="14"/>
  <c r="H615" i="14" s="1"/>
  <c r="I615" i="14" s="1"/>
  <c r="C615" i="14"/>
  <c r="G614" i="14"/>
  <c r="H614" i="14" s="1"/>
  <c r="I614" i="14" s="1"/>
  <c r="C614" i="14"/>
  <c r="E613" i="14"/>
  <c r="D613" i="14"/>
  <c r="B613" i="14"/>
  <c r="G612" i="14"/>
  <c r="H612" i="14" s="1"/>
  <c r="I612" i="14" s="1"/>
  <c r="C612" i="14"/>
  <c r="G611" i="14"/>
  <c r="H611" i="14"/>
  <c r="I611" i="14" s="1"/>
  <c r="C611" i="14"/>
  <c r="G610" i="14"/>
  <c r="H610" i="14" s="1"/>
  <c r="I610" i="14" s="1"/>
  <c r="C610" i="14"/>
  <c r="G609" i="14"/>
  <c r="H609" i="14" s="1"/>
  <c r="I609" i="14" s="1"/>
  <c r="C609" i="14"/>
  <c r="G608" i="14"/>
  <c r="H608" i="14" s="1"/>
  <c r="I608" i="14" s="1"/>
  <c r="C608" i="14"/>
  <c r="G607" i="14"/>
  <c r="H607" i="14" s="1"/>
  <c r="I607" i="14" s="1"/>
  <c r="C607" i="14"/>
  <c r="G606" i="14"/>
  <c r="H606" i="14" s="1"/>
  <c r="I606" i="14" s="1"/>
  <c r="C606" i="14"/>
  <c r="G605" i="14"/>
  <c r="H605" i="14" s="1"/>
  <c r="I605" i="14" s="1"/>
  <c r="C605" i="14"/>
  <c r="G604" i="14"/>
  <c r="H604" i="14" s="1"/>
  <c r="I604" i="14" s="1"/>
  <c r="C604" i="14"/>
  <c r="G603" i="14"/>
  <c r="H603" i="14" s="1"/>
  <c r="I603" i="14" s="1"/>
  <c r="C603" i="14"/>
  <c r="G602" i="14"/>
  <c r="H602" i="14" s="1"/>
  <c r="I602" i="14" s="1"/>
  <c r="C602" i="14"/>
  <c r="G601" i="14"/>
  <c r="H601" i="14" s="1"/>
  <c r="I601" i="14" s="1"/>
  <c r="C601" i="14"/>
  <c r="E600" i="14"/>
  <c r="B600" i="14"/>
  <c r="G598" i="14"/>
  <c r="H598" i="14"/>
  <c r="I598" i="14" s="1"/>
  <c r="C598" i="14"/>
  <c r="G597" i="14"/>
  <c r="H597" i="14" s="1"/>
  <c r="I597" i="14" s="1"/>
  <c r="C597" i="14"/>
  <c r="G596" i="14"/>
  <c r="H596" i="14" s="1"/>
  <c r="C596" i="14"/>
  <c r="E595" i="14"/>
  <c r="B595" i="14"/>
  <c r="G594" i="14"/>
  <c r="H594" i="14" s="1"/>
  <c r="I594" i="14" s="1"/>
  <c r="C594" i="14"/>
  <c r="G593" i="14"/>
  <c r="H593" i="14" s="1"/>
  <c r="I593" i="14" s="1"/>
  <c r="C593" i="14"/>
  <c r="G592" i="14"/>
  <c r="H592" i="14" s="1"/>
  <c r="I592" i="14" s="1"/>
  <c r="C592" i="14"/>
  <c r="G591" i="14"/>
  <c r="H591" i="14" s="1"/>
  <c r="C591" i="14"/>
  <c r="G590" i="14"/>
  <c r="H590" i="14" s="1"/>
  <c r="I590" i="14" s="1"/>
  <c r="C590" i="14"/>
  <c r="G589" i="14"/>
  <c r="H589" i="14" s="1"/>
  <c r="I589" i="14" s="1"/>
  <c r="C589" i="14"/>
  <c r="E588" i="14"/>
  <c r="B588" i="14"/>
  <c r="G586" i="14"/>
  <c r="H586" i="14" s="1"/>
  <c r="C586" i="14"/>
  <c r="E585" i="14"/>
  <c r="E584" i="14" s="1"/>
  <c r="B585" i="14"/>
  <c r="B584" i="14" s="1"/>
  <c r="G583" i="14"/>
  <c r="H583" i="14" s="1"/>
  <c r="I583" i="14" s="1"/>
  <c r="C583" i="14"/>
  <c r="G582" i="14"/>
  <c r="H582" i="14" s="1"/>
  <c r="I582" i="14" s="1"/>
  <c r="C582" i="14"/>
  <c r="G581" i="14"/>
  <c r="H581" i="14" s="1"/>
  <c r="I581" i="14" s="1"/>
  <c r="C581" i="14"/>
  <c r="G580" i="14"/>
  <c r="H580" i="14" s="1"/>
  <c r="I580" i="14" s="1"/>
  <c r="C580" i="14"/>
  <c r="G579" i="14"/>
  <c r="H579" i="14" s="1"/>
  <c r="I579" i="14" s="1"/>
  <c r="C579" i="14"/>
  <c r="G578" i="14"/>
  <c r="H578" i="14" s="1"/>
  <c r="I578" i="14" s="1"/>
  <c r="C578" i="14"/>
  <c r="G577" i="14"/>
  <c r="H577" i="14" s="1"/>
  <c r="I577" i="14" s="1"/>
  <c r="C577" i="14"/>
  <c r="G576" i="14"/>
  <c r="H576" i="14" s="1"/>
  <c r="I576" i="14" s="1"/>
  <c r="C576" i="14"/>
  <c r="G575" i="14"/>
  <c r="H575" i="14" s="1"/>
  <c r="I575" i="14" s="1"/>
  <c r="C575" i="14"/>
  <c r="G574" i="14"/>
  <c r="H574" i="14" s="1"/>
  <c r="I574" i="14" s="1"/>
  <c r="C574" i="14"/>
  <c r="G573" i="14"/>
  <c r="H573" i="14" s="1"/>
  <c r="I573" i="14" s="1"/>
  <c r="C573" i="14"/>
  <c r="G572" i="14"/>
  <c r="H572" i="14" s="1"/>
  <c r="I572" i="14" s="1"/>
  <c r="C572" i="14"/>
  <c r="G571" i="14"/>
  <c r="H571" i="14" s="1"/>
  <c r="I571" i="14" s="1"/>
  <c r="C571" i="14"/>
  <c r="G570" i="14"/>
  <c r="H570" i="14" s="1"/>
  <c r="I570" i="14" s="1"/>
  <c r="C570" i="14"/>
  <c r="G569" i="14"/>
  <c r="H569" i="14" s="1"/>
  <c r="I569" i="14" s="1"/>
  <c r="C569" i="14"/>
  <c r="E568" i="14"/>
  <c r="E567" i="14" s="1"/>
  <c r="B568" i="14"/>
  <c r="B567" i="14" s="1"/>
  <c r="G566" i="14"/>
  <c r="H566" i="14" s="1"/>
  <c r="I566" i="14" s="1"/>
  <c r="C566" i="14"/>
  <c r="G565" i="14"/>
  <c r="H565" i="14" s="1"/>
  <c r="I565" i="14" s="1"/>
  <c r="C565" i="14"/>
  <c r="G564" i="14"/>
  <c r="H564" i="14" s="1"/>
  <c r="I564" i="14" s="1"/>
  <c r="C564" i="14"/>
  <c r="G563" i="14"/>
  <c r="H563" i="14" s="1"/>
  <c r="I563" i="14" s="1"/>
  <c r="C563" i="14"/>
  <c r="G562" i="14"/>
  <c r="H562" i="14" s="1"/>
  <c r="I562" i="14" s="1"/>
  <c r="C562" i="14"/>
  <c r="G561" i="14"/>
  <c r="H561" i="14" s="1"/>
  <c r="I561" i="14" s="1"/>
  <c r="C561" i="14"/>
  <c r="G560" i="14"/>
  <c r="H560" i="14" s="1"/>
  <c r="I560" i="14" s="1"/>
  <c r="C560" i="14"/>
  <c r="G559" i="14"/>
  <c r="H559" i="14" s="1"/>
  <c r="C559" i="14"/>
  <c r="E558" i="14"/>
  <c r="B558" i="14"/>
  <c r="G557" i="14"/>
  <c r="H557" i="14" s="1"/>
  <c r="I557" i="14" s="1"/>
  <c r="C557" i="14"/>
  <c r="G556" i="14"/>
  <c r="H556" i="14" s="1"/>
  <c r="I556" i="14" s="1"/>
  <c r="C556" i="14"/>
  <c r="G555" i="14"/>
  <c r="H555" i="14" s="1"/>
  <c r="I555" i="14" s="1"/>
  <c r="C555" i="14"/>
  <c r="G554" i="14"/>
  <c r="H554" i="14" s="1"/>
  <c r="I554" i="14" s="1"/>
  <c r="C554" i="14"/>
  <c r="G553" i="14"/>
  <c r="H553" i="14" s="1"/>
  <c r="I553" i="14" s="1"/>
  <c r="C553" i="14"/>
  <c r="G552" i="14"/>
  <c r="H552" i="14" s="1"/>
  <c r="I552" i="14" s="1"/>
  <c r="C552" i="14"/>
  <c r="G551" i="14"/>
  <c r="H551" i="14" s="1"/>
  <c r="I551" i="14" s="1"/>
  <c r="C551" i="14"/>
  <c r="G550" i="14"/>
  <c r="H550" i="14" s="1"/>
  <c r="I550" i="14" s="1"/>
  <c r="C550" i="14"/>
  <c r="G549" i="14"/>
  <c r="H549" i="14" s="1"/>
  <c r="I549" i="14" s="1"/>
  <c r="C549" i="14"/>
  <c r="G548" i="14"/>
  <c r="H548" i="14" s="1"/>
  <c r="I548" i="14" s="1"/>
  <c r="C548" i="14"/>
  <c r="G547" i="14"/>
  <c r="H547" i="14" s="1"/>
  <c r="I547" i="14" s="1"/>
  <c r="C547" i="14"/>
  <c r="G546" i="14"/>
  <c r="H546" i="14" s="1"/>
  <c r="I546" i="14" s="1"/>
  <c r="C546" i="14"/>
  <c r="E545" i="14"/>
  <c r="B545" i="14"/>
  <c r="G543" i="14"/>
  <c r="H543" i="14" s="1"/>
  <c r="I543" i="14" s="1"/>
  <c r="C543" i="14"/>
  <c r="G542" i="14"/>
  <c r="H542" i="14" s="1"/>
  <c r="I542" i="14" s="1"/>
  <c r="C542" i="14"/>
  <c r="E541" i="14"/>
  <c r="B541" i="14"/>
  <c r="G540" i="14"/>
  <c r="H540" i="14" s="1"/>
  <c r="I540" i="14" s="1"/>
  <c r="C540" i="14"/>
  <c r="G539" i="14"/>
  <c r="H539" i="14" s="1"/>
  <c r="I539" i="14" s="1"/>
  <c r="C539" i="14"/>
  <c r="G538" i="14"/>
  <c r="H538" i="14" s="1"/>
  <c r="I538" i="14" s="1"/>
  <c r="C538" i="14"/>
  <c r="E537" i="14"/>
  <c r="B537" i="14"/>
  <c r="B536" i="14" s="1"/>
  <c r="G535" i="14"/>
  <c r="H535" i="14" s="1"/>
  <c r="I535" i="14" s="1"/>
  <c r="C535" i="14"/>
  <c r="G534" i="14"/>
  <c r="H534" i="14" s="1"/>
  <c r="I534" i="14" s="1"/>
  <c r="C534" i="14"/>
  <c r="G533" i="14"/>
  <c r="H533" i="14" s="1"/>
  <c r="I533" i="14" s="1"/>
  <c r="C533" i="14"/>
  <c r="G532" i="14"/>
  <c r="H532" i="14" s="1"/>
  <c r="C532" i="14"/>
  <c r="E531" i="14"/>
  <c r="B531" i="14"/>
  <c r="G530" i="14"/>
  <c r="H530" i="14" s="1"/>
  <c r="I530" i="14" s="1"/>
  <c r="C530" i="14"/>
  <c r="G529" i="14"/>
  <c r="H529" i="14" s="1"/>
  <c r="I529" i="14" s="1"/>
  <c r="C529" i="14"/>
  <c r="G528" i="14"/>
  <c r="H528" i="14" s="1"/>
  <c r="I528" i="14" s="1"/>
  <c r="C528" i="14"/>
  <c r="G527" i="14"/>
  <c r="H527" i="14" s="1"/>
  <c r="I527" i="14" s="1"/>
  <c r="C527" i="14"/>
  <c r="G526" i="14"/>
  <c r="H526" i="14" s="1"/>
  <c r="I526" i="14" s="1"/>
  <c r="C526" i="14"/>
  <c r="G525" i="14"/>
  <c r="H525" i="14" s="1"/>
  <c r="I525" i="14" s="1"/>
  <c r="C525" i="14"/>
  <c r="G524" i="14"/>
  <c r="H524" i="14" s="1"/>
  <c r="I524" i="14" s="1"/>
  <c r="C524" i="14"/>
  <c r="G523" i="14"/>
  <c r="H523" i="14" s="1"/>
  <c r="I523" i="14" s="1"/>
  <c r="C523" i="14"/>
  <c r="G522" i="14"/>
  <c r="H522" i="14" s="1"/>
  <c r="I522" i="14" s="1"/>
  <c r="C522" i="14"/>
  <c r="G521" i="14"/>
  <c r="H521" i="14" s="1"/>
  <c r="I521" i="14" s="1"/>
  <c r="C521" i="14"/>
  <c r="G520" i="14"/>
  <c r="H520" i="14" s="1"/>
  <c r="C520" i="14"/>
  <c r="E519" i="14"/>
  <c r="B519" i="14"/>
  <c r="G517" i="14"/>
  <c r="H517" i="14" s="1"/>
  <c r="I517" i="14" s="1"/>
  <c r="C517" i="14"/>
  <c r="G516" i="14"/>
  <c r="H516" i="14" s="1"/>
  <c r="I516" i="14" s="1"/>
  <c r="C516" i="14"/>
  <c r="G515" i="14"/>
  <c r="H515" i="14"/>
  <c r="I515" i="14" s="1"/>
  <c r="C515" i="14"/>
  <c r="G514" i="14"/>
  <c r="H514" i="14" s="1"/>
  <c r="I514" i="14" s="1"/>
  <c r="C514" i="14"/>
  <c r="G513" i="14"/>
  <c r="H513" i="14" s="1"/>
  <c r="I513" i="14" s="1"/>
  <c r="C513" i="14"/>
  <c r="G512" i="14"/>
  <c r="H512" i="14" s="1"/>
  <c r="I512" i="14" s="1"/>
  <c r="C512" i="14"/>
  <c r="G511" i="14"/>
  <c r="H511" i="14" s="1"/>
  <c r="I511" i="14" s="1"/>
  <c r="C511" i="14"/>
  <c r="G510" i="14"/>
  <c r="H510" i="14" s="1"/>
  <c r="I510" i="14" s="1"/>
  <c r="C510" i="14"/>
  <c r="G509" i="14"/>
  <c r="H509" i="14" s="1"/>
  <c r="C509" i="14"/>
  <c r="E508" i="14"/>
  <c r="B508" i="14"/>
  <c r="G507" i="14"/>
  <c r="H507" i="14" s="1"/>
  <c r="I507" i="14" s="1"/>
  <c r="C507" i="14"/>
  <c r="G506" i="14"/>
  <c r="H506" i="14" s="1"/>
  <c r="I506" i="14" s="1"/>
  <c r="C506" i="14"/>
  <c r="G505" i="14"/>
  <c r="H505" i="14" s="1"/>
  <c r="I505" i="14" s="1"/>
  <c r="C505" i="14"/>
  <c r="G504" i="14"/>
  <c r="H504" i="14" s="1"/>
  <c r="I504" i="14" s="1"/>
  <c r="C504" i="14"/>
  <c r="G503" i="14"/>
  <c r="H503" i="14" s="1"/>
  <c r="I503" i="14" s="1"/>
  <c r="C503" i="14"/>
  <c r="G502" i="14"/>
  <c r="H502" i="14" s="1"/>
  <c r="I502" i="14" s="1"/>
  <c r="C502" i="14"/>
  <c r="G501" i="14"/>
  <c r="H501" i="14" s="1"/>
  <c r="I501" i="14" s="1"/>
  <c r="C501" i="14"/>
  <c r="G500" i="14"/>
  <c r="H500" i="14" s="1"/>
  <c r="I500" i="14" s="1"/>
  <c r="C500" i="14"/>
  <c r="G499" i="14"/>
  <c r="H499" i="14" s="1"/>
  <c r="I499" i="14" s="1"/>
  <c r="C499" i="14"/>
  <c r="G498" i="14"/>
  <c r="H498" i="14" s="1"/>
  <c r="I498" i="14" s="1"/>
  <c r="C498" i="14"/>
  <c r="G497" i="14"/>
  <c r="H497" i="14" s="1"/>
  <c r="I497" i="14" s="1"/>
  <c r="C497" i="14"/>
  <c r="G496" i="14"/>
  <c r="H496" i="14" s="1"/>
  <c r="I496" i="14" s="1"/>
  <c r="C496" i="14"/>
  <c r="G495" i="14"/>
  <c r="H495" i="14" s="1"/>
  <c r="I495" i="14" s="1"/>
  <c r="C495" i="14"/>
  <c r="G494" i="14"/>
  <c r="H494" i="14" s="1"/>
  <c r="I494" i="14" s="1"/>
  <c r="C494" i="14"/>
  <c r="G493" i="14"/>
  <c r="H493" i="14" s="1"/>
  <c r="I493" i="14" s="1"/>
  <c r="C493" i="14"/>
  <c r="G492" i="14"/>
  <c r="H492" i="14" s="1"/>
  <c r="I492" i="14" s="1"/>
  <c r="C492" i="14"/>
  <c r="G491" i="14"/>
  <c r="H491" i="14" s="1"/>
  <c r="I491" i="14" s="1"/>
  <c r="C491" i="14"/>
  <c r="G490" i="14"/>
  <c r="H490" i="14" s="1"/>
  <c r="I490" i="14" s="1"/>
  <c r="C490" i="14"/>
  <c r="E489" i="14"/>
  <c r="B489" i="14"/>
  <c r="G488" i="14"/>
  <c r="H488" i="14" s="1"/>
  <c r="I488" i="14" s="1"/>
  <c r="C488" i="14"/>
  <c r="G487" i="14"/>
  <c r="H487" i="14" s="1"/>
  <c r="C487" i="14"/>
  <c r="E486" i="14"/>
  <c r="E485" i="14" s="1"/>
  <c r="B486" i="14"/>
  <c r="G484" i="14"/>
  <c r="H484" i="14" s="1"/>
  <c r="I484" i="14" s="1"/>
  <c r="C484" i="14"/>
  <c r="G483" i="14"/>
  <c r="H483" i="14" s="1"/>
  <c r="I483" i="14" s="1"/>
  <c r="C483" i="14"/>
  <c r="G482" i="14"/>
  <c r="H482" i="14" s="1"/>
  <c r="I482" i="14" s="1"/>
  <c r="C482" i="14"/>
  <c r="G481" i="14"/>
  <c r="H481" i="14" s="1"/>
  <c r="I481" i="14" s="1"/>
  <c r="C481" i="14"/>
  <c r="E480" i="14"/>
  <c r="B480" i="14"/>
  <c r="G479" i="14"/>
  <c r="H479" i="14" s="1"/>
  <c r="I479" i="14" s="1"/>
  <c r="C479" i="14"/>
  <c r="G478" i="14"/>
  <c r="H478" i="14" s="1"/>
  <c r="I478" i="14" s="1"/>
  <c r="C478" i="14"/>
  <c r="G477" i="14"/>
  <c r="H477" i="14" s="1"/>
  <c r="C477" i="14"/>
  <c r="G476" i="14"/>
  <c r="H476" i="14" s="1"/>
  <c r="I476" i="14" s="1"/>
  <c r="C476" i="14"/>
  <c r="E475" i="14"/>
  <c r="E474" i="14" s="1"/>
  <c r="B475" i="14"/>
  <c r="G473" i="14"/>
  <c r="H473" i="14" s="1"/>
  <c r="I473" i="14" s="1"/>
  <c r="C473" i="14"/>
  <c r="G472" i="14"/>
  <c r="H472" i="14" s="1"/>
  <c r="I472" i="14" s="1"/>
  <c r="C472" i="14"/>
  <c r="G471" i="14"/>
  <c r="H471" i="14" s="1"/>
  <c r="I471" i="14" s="1"/>
  <c r="C471" i="14"/>
  <c r="G470" i="14"/>
  <c r="H470" i="14" s="1"/>
  <c r="I470" i="14" s="1"/>
  <c r="C470" i="14"/>
  <c r="G469" i="14"/>
  <c r="H469" i="14" s="1"/>
  <c r="I469" i="14" s="1"/>
  <c r="C469" i="14"/>
  <c r="G468" i="14"/>
  <c r="H468" i="14" s="1"/>
  <c r="I468" i="14" s="1"/>
  <c r="C468" i="14"/>
  <c r="G467" i="14"/>
  <c r="H467" i="14" s="1"/>
  <c r="I467" i="14" s="1"/>
  <c r="C467" i="14"/>
  <c r="G466" i="14"/>
  <c r="H466" i="14" s="1"/>
  <c r="C466" i="14"/>
  <c r="E465" i="14"/>
  <c r="B465" i="14"/>
  <c r="G464" i="14"/>
  <c r="H464" i="14" s="1"/>
  <c r="I464" i="14" s="1"/>
  <c r="C464" i="14"/>
  <c r="G463" i="14"/>
  <c r="H463" i="14" s="1"/>
  <c r="I463" i="14" s="1"/>
  <c r="C463" i="14"/>
  <c r="G462" i="14"/>
  <c r="H462" i="14" s="1"/>
  <c r="I462" i="14" s="1"/>
  <c r="C462" i="14"/>
  <c r="G461" i="14"/>
  <c r="H461" i="14" s="1"/>
  <c r="I461" i="14" s="1"/>
  <c r="C461" i="14"/>
  <c r="G460" i="14"/>
  <c r="H460" i="14" s="1"/>
  <c r="I460" i="14" s="1"/>
  <c r="C460" i="14"/>
  <c r="G459" i="14"/>
  <c r="H459" i="14" s="1"/>
  <c r="I459" i="14" s="1"/>
  <c r="C459" i="14"/>
  <c r="G458" i="14"/>
  <c r="H458" i="14"/>
  <c r="I458" i="14" s="1"/>
  <c r="C458" i="14"/>
  <c r="G457" i="14"/>
  <c r="H457" i="14" s="1"/>
  <c r="I457" i="14" s="1"/>
  <c r="C457" i="14"/>
  <c r="G456" i="14"/>
  <c r="H456" i="14" s="1"/>
  <c r="I456" i="14" s="1"/>
  <c r="C456" i="14"/>
  <c r="G455" i="14"/>
  <c r="H455" i="14" s="1"/>
  <c r="I455" i="14" s="1"/>
  <c r="C455" i="14"/>
  <c r="G454" i="14"/>
  <c r="H454" i="14" s="1"/>
  <c r="I454" i="14" s="1"/>
  <c r="C454" i="14"/>
  <c r="G453" i="14"/>
  <c r="H453" i="14" s="1"/>
  <c r="I453" i="14" s="1"/>
  <c r="C453" i="14"/>
  <c r="G452" i="14"/>
  <c r="H452" i="14" s="1"/>
  <c r="I452" i="14" s="1"/>
  <c r="C452" i="14"/>
  <c r="G451" i="14"/>
  <c r="H451" i="14" s="1"/>
  <c r="I451" i="14" s="1"/>
  <c r="C451" i="14"/>
  <c r="G450" i="14"/>
  <c r="H450" i="14" s="1"/>
  <c r="I450" i="14" s="1"/>
  <c r="C450" i="14"/>
  <c r="E449" i="14"/>
  <c r="B449" i="14"/>
  <c r="G447" i="14"/>
  <c r="H447" i="14"/>
  <c r="I447" i="14" s="1"/>
  <c r="C447" i="14"/>
  <c r="G446" i="14"/>
  <c r="H446" i="14" s="1"/>
  <c r="C446" i="14"/>
  <c r="E445" i="14"/>
  <c r="E444" i="14" s="1"/>
  <c r="B445" i="14"/>
  <c r="B444" i="14" s="1"/>
  <c r="G443" i="14"/>
  <c r="H443" i="14" s="1"/>
  <c r="I443" i="14" s="1"/>
  <c r="C443" i="14"/>
  <c r="G442" i="14"/>
  <c r="H442" i="14" s="1"/>
  <c r="I442" i="14" s="1"/>
  <c r="C442" i="14"/>
  <c r="G441" i="14"/>
  <c r="H441" i="14" s="1"/>
  <c r="I441" i="14" s="1"/>
  <c r="C441" i="14"/>
  <c r="E440" i="14"/>
  <c r="B440" i="14"/>
  <c r="G439" i="14"/>
  <c r="H439" i="14" s="1"/>
  <c r="I439" i="14" s="1"/>
  <c r="C439" i="14"/>
  <c r="G438" i="14"/>
  <c r="H438" i="14" s="1"/>
  <c r="I438" i="14" s="1"/>
  <c r="C438" i="14"/>
  <c r="G437" i="14"/>
  <c r="H437" i="14" s="1"/>
  <c r="I437" i="14" s="1"/>
  <c r="C437" i="14"/>
  <c r="G436" i="14"/>
  <c r="H436" i="14" s="1"/>
  <c r="C436" i="14"/>
  <c r="E435" i="14"/>
  <c r="B435" i="14"/>
  <c r="G433" i="14"/>
  <c r="H433" i="14" s="1"/>
  <c r="I433" i="14" s="1"/>
  <c r="C433" i="14"/>
  <c r="G432" i="14"/>
  <c r="H432" i="14"/>
  <c r="I432" i="14" s="1"/>
  <c r="C432" i="14"/>
  <c r="G431" i="14"/>
  <c r="H431" i="14" s="1"/>
  <c r="I431" i="14" s="1"/>
  <c r="C431" i="14"/>
  <c r="G430" i="14"/>
  <c r="H430" i="14" s="1"/>
  <c r="I430" i="14" s="1"/>
  <c r="C430" i="14"/>
  <c r="G429" i="14"/>
  <c r="H429" i="14" s="1"/>
  <c r="I429" i="14" s="1"/>
  <c r="C429" i="14"/>
  <c r="G428" i="14"/>
  <c r="H428" i="14" s="1"/>
  <c r="I428" i="14" s="1"/>
  <c r="C428" i="14"/>
  <c r="G427" i="14"/>
  <c r="H427" i="14" s="1"/>
  <c r="I427" i="14" s="1"/>
  <c r="C427" i="14"/>
  <c r="G426" i="14"/>
  <c r="H426" i="14" s="1"/>
  <c r="C426" i="14"/>
  <c r="G425" i="14"/>
  <c r="H425" i="14" s="1"/>
  <c r="I425" i="14" s="1"/>
  <c r="C425" i="14"/>
  <c r="E424" i="14"/>
  <c r="B424" i="14"/>
  <c r="G423" i="14"/>
  <c r="H423" i="14" s="1"/>
  <c r="I423" i="14" s="1"/>
  <c r="C423" i="14"/>
  <c r="G422" i="14"/>
  <c r="H422" i="14" s="1"/>
  <c r="I422" i="14" s="1"/>
  <c r="C422" i="14"/>
  <c r="G421" i="14"/>
  <c r="H421" i="14" s="1"/>
  <c r="I421" i="14" s="1"/>
  <c r="C421" i="14"/>
  <c r="G420" i="14"/>
  <c r="H420" i="14" s="1"/>
  <c r="I420" i="14" s="1"/>
  <c r="C420" i="14"/>
  <c r="G419" i="14"/>
  <c r="H419" i="14" s="1"/>
  <c r="I419" i="14" s="1"/>
  <c r="C419" i="14"/>
  <c r="G418" i="14"/>
  <c r="H418" i="14" s="1"/>
  <c r="I418" i="14" s="1"/>
  <c r="C418" i="14"/>
  <c r="G417" i="14"/>
  <c r="H417" i="14" s="1"/>
  <c r="I417" i="14" s="1"/>
  <c r="C417" i="14"/>
  <c r="G416" i="14"/>
  <c r="H416" i="14" s="1"/>
  <c r="I416" i="14" s="1"/>
  <c r="C416" i="14"/>
  <c r="G415" i="14"/>
  <c r="H415" i="14" s="1"/>
  <c r="I415" i="14" s="1"/>
  <c r="C415" i="14"/>
  <c r="G414" i="14"/>
  <c r="H414" i="14" s="1"/>
  <c r="I414" i="14" s="1"/>
  <c r="C414" i="14"/>
  <c r="G413" i="14"/>
  <c r="H413" i="14" s="1"/>
  <c r="I413" i="14" s="1"/>
  <c r="C413" i="14"/>
  <c r="G412" i="14"/>
  <c r="H412" i="14" s="1"/>
  <c r="I412" i="14" s="1"/>
  <c r="C412" i="14"/>
  <c r="G411" i="14"/>
  <c r="H411" i="14" s="1"/>
  <c r="I411" i="14" s="1"/>
  <c r="C411" i="14"/>
  <c r="G410" i="14"/>
  <c r="H410" i="14" s="1"/>
  <c r="I410" i="14" s="1"/>
  <c r="C410" i="14"/>
  <c r="G409" i="14"/>
  <c r="H409" i="14" s="1"/>
  <c r="I409" i="14" s="1"/>
  <c r="C409" i="14"/>
  <c r="E408" i="14"/>
  <c r="B408" i="14"/>
  <c r="G407" i="14"/>
  <c r="H407" i="14" s="1"/>
  <c r="H406" i="14" s="1"/>
  <c r="C407" i="14"/>
  <c r="E406" i="14"/>
  <c r="B406" i="14"/>
  <c r="G404" i="14"/>
  <c r="H404" i="14" s="1"/>
  <c r="C404" i="14"/>
  <c r="G403" i="14"/>
  <c r="H403" i="14" s="1"/>
  <c r="I403" i="14" s="1"/>
  <c r="C403" i="14"/>
  <c r="G402" i="14"/>
  <c r="H402" i="14" s="1"/>
  <c r="I402" i="14" s="1"/>
  <c r="C402" i="14"/>
  <c r="G401" i="14"/>
  <c r="H401" i="14" s="1"/>
  <c r="I401" i="14"/>
  <c r="C401" i="14"/>
  <c r="G400" i="14"/>
  <c r="H400" i="14" s="1"/>
  <c r="I400" i="14" s="1"/>
  <c r="C400" i="14"/>
  <c r="G399" i="14"/>
  <c r="H399" i="14" s="1"/>
  <c r="I399" i="14" s="1"/>
  <c r="C399" i="14"/>
  <c r="G398" i="14"/>
  <c r="H398" i="14" s="1"/>
  <c r="I398" i="14" s="1"/>
  <c r="C398" i="14"/>
  <c r="G397" i="14"/>
  <c r="H397" i="14" s="1"/>
  <c r="I397" i="14" s="1"/>
  <c r="C397" i="14"/>
  <c r="G396" i="14"/>
  <c r="H396" i="14" s="1"/>
  <c r="I396" i="14" s="1"/>
  <c r="C396" i="14"/>
  <c r="G395" i="14"/>
  <c r="H395" i="14" s="1"/>
  <c r="I395" i="14" s="1"/>
  <c r="C395" i="14"/>
  <c r="G394" i="14"/>
  <c r="H394" i="14" s="1"/>
  <c r="C394" i="14"/>
  <c r="G393" i="14"/>
  <c r="H393" i="14" s="1"/>
  <c r="I393" i="14" s="1"/>
  <c r="C393" i="14"/>
  <c r="E392" i="14"/>
  <c r="E374" i="14" s="1"/>
  <c r="B392" i="14"/>
  <c r="G391" i="14"/>
  <c r="H391" i="14" s="1"/>
  <c r="I391" i="14" s="1"/>
  <c r="C391" i="14"/>
  <c r="G390" i="14"/>
  <c r="H390" i="14" s="1"/>
  <c r="I390" i="14" s="1"/>
  <c r="C390" i="14"/>
  <c r="G389" i="14"/>
  <c r="H389" i="14" s="1"/>
  <c r="I389" i="14" s="1"/>
  <c r="C389" i="14"/>
  <c r="G388" i="14"/>
  <c r="H388" i="14" s="1"/>
  <c r="I388" i="14" s="1"/>
  <c r="C388" i="14"/>
  <c r="G387" i="14"/>
  <c r="H387" i="14" s="1"/>
  <c r="I387" i="14" s="1"/>
  <c r="C387" i="14"/>
  <c r="G386" i="14"/>
  <c r="H386" i="14" s="1"/>
  <c r="I386" i="14" s="1"/>
  <c r="C386" i="14"/>
  <c r="G385" i="14"/>
  <c r="H385" i="14" s="1"/>
  <c r="I385" i="14" s="1"/>
  <c r="C385" i="14"/>
  <c r="G384" i="14"/>
  <c r="H384" i="14"/>
  <c r="I384" i="14" s="1"/>
  <c r="C384" i="14"/>
  <c r="G383" i="14"/>
  <c r="H383" i="14" s="1"/>
  <c r="I383" i="14" s="1"/>
  <c r="C383" i="14"/>
  <c r="G382" i="14"/>
  <c r="H382" i="14" s="1"/>
  <c r="I382" i="14" s="1"/>
  <c r="C382" i="14"/>
  <c r="G381" i="14"/>
  <c r="H381" i="14" s="1"/>
  <c r="I381" i="14" s="1"/>
  <c r="C381" i="14"/>
  <c r="G380" i="14"/>
  <c r="H380" i="14" s="1"/>
  <c r="I380" i="14" s="1"/>
  <c r="C380" i="14"/>
  <c r="G379" i="14"/>
  <c r="H379" i="14" s="1"/>
  <c r="C379" i="14"/>
  <c r="G378" i="14"/>
  <c r="H378" i="14" s="1"/>
  <c r="I378" i="14" s="1"/>
  <c r="C378" i="14"/>
  <c r="G377" i="14"/>
  <c r="H377" i="14" s="1"/>
  <c r="I377" i="14" s="1"/>
  <c r="C377" i="14"/>
  <c r="G376" i="14"/>
  <c r="H376" i="14" s="1"/>
  <c r="I376" i="14" s="1"/>
  <c r="C376" i="14"/>
  <c r="E375" i="14"/>
  <c r="B375" i="14"/>
  <c r="G362" i="14"/>
  <c r="H362" i="14" s="1"/>
  <c r="I362" i="14" s="1"/>
  <c r="C362" i="14"/>
  <c r="G361" i="14"/>
  <c r="H361" i="14" s="1"/>
  <c r="I361" i="14" s="1"/>
  <c r="C361" i="14"/>
  <c r="G360" i="14"/>
  <c r="H360" i="14" s="1"/>
  <c r="C360" i="14"/>
  <c r="G359" i="14"/>
  <c r="H359" i="14" s="1"/>
  <c r="I359" i="14" s="1"/>
  <c r="C359" i="14"/>
  <c r="G358" i="14"/>
  <c r="H358" i="14" s="1"/>
  <c r="C358" i="14"/>
  <c r="E357" i="14"/>
  <c r="B357" i="14"/>
  <c r="G356" i="14"/>
  <c r="H356" i="14" s="1"/>
  <c r="I356" i="14"/>
  <c r="C356" i="14"/>
  <c r="G355" i="14"/>
  <c r="H355" i="14" s="1"/>
  <c r="I355" i="14" s="1"/>
  <c r="C355" i="14"/>
  <c r="G354" i="14"/>
  <c r="H354" i="14" s="1"/>
  <c r="I354" i="14" s="1"/>
  <c r="C354" i="14"/>
  <c r="G353" i="14"/>
  <c r="H353" i="14" s="1"/>
  <c r="I353" i="14" s="1"/>
  <c r="C353" i="14"/>
  <c r="G352" i="14"/>
  <c r="H352" i="14" s="1"/>
  <c r="I352" i="14" s="1"/>
  <c r="C352" i="14"/>
  <c r="E351" i="14"/>
  <c r="B351" i="14"/>
  <c r="G350" i="14"/>
  <c r="H350" i="14" s="1"/>
  <c r="C350" i="14"/>
  <c r="E349" i="14"/>
  <c r="B349" i="14"/>
  <c r="G347" i="14"/>
  <c r="H347" i="14" s="1"/>
  <c r="I347" i="14" s="1"/>
  <c r="C347" i="14"/>
  <c r="G346" i="14"/>
  <c r="H346" i="14" s="1"/>
  <c r="I346" i="14" s="1"/>
  <c r="C346" i="14"/>
  <c r="G345" i="14"/>
  <c r="H345" i="14" s="1"/>
  <c r="I345" i="14" s="1"/>
  <c r="C345" i="14"/>
  <c r="G344" i="14"/>
  <c r="H344" i="14" s="1"/>
  <c r="I344" i="14" s="1"/>
  <c r="C344" i="14"/>
  <c r="G343" i="14"/>
  <c r="H343" i="14" s="1"/>
  <c r="I343" i="14" s="1"/>
  <c r="C343" i="14"/>
  <c r="G342" i="14"/>
  <c r="H342" i="14" s="1"/>
  <c r="I342" i="14" s="1"/>
  <c r="C342" i="14"/>
  <c r="G341" i="14"/>
  <c r="H341" i="14" s="1"/>
  <c r="I341" i="14" s="1"/>
  <c r="C341" i="14"/>
  <c r="G340" i="14"/>
  <c r="H340" i="14" s="1"/>
  <c r="I340" i="14" s="1"/>
  <c r="C340" i="14"/>
  <c r="G339" i="14"/>
  <c r="H339" i="14" s="1"/>
  <c r="I339" i="14" s="1"/>
  <c r="C339" i="14"/>
  <c r="G338" i="14"/>
  <c r="H338" i="14" s="1"/>
  <c r="I338" i="14" s="1"/>
  <c r="C338" i="14"/>
  <c r="G337" i="14"/>
  <c r="H337" i="14" s="1"/>
  <c r="I337" i="14" s="1"/>
  <c r="C337" i="14"/>
  <c r="G336" i="14"/>
  <c r="H336" i="14" s="1"/>
  <c r="I336" i="14" s="1"/>
  <c r="C336" i="14"/>
  <c r="G335" i="14"/>
  <c r="H335" i="14" s="1"/>
  <c r="I335" i="14" s="1"/>
  <c r="C335" i="14"/>
  <c r="G334" i="14"/>
  <c r="H334" i="14" s="1"/>
  <c r="I334" i="14" s="1"/>
  <c r="C334" i="14"/>
  <c r="G333" i="14"/>
  <c r="H333" i="14" s="1"/>
  <c r="I333" i="14" s="1"/>
  <c r="C333" i="14"/>
  <c r="G332" i="14"/>
  <c r="H332" i="14" s="1"/>
  <c r="I332" i="14" s="1"/>
  <c r="C332" i="14"/>
  <c r="G331" i="14"/>
  <c r="H331" i="14" s="1"/>
  <c r="I331" i="14" s="1"/>
  <c r="C331" i="14"/>
  <c r="G330" i="14"/>
  <c r="H330" i="14" s="1"/>
  <c r="I330" i="14" s="1"/>
  <c r="C330" i="14"/>
  <c r="G329" i="14"/>
  <c r="H329" i="14" s="1"/>
  <c r="I329" i="14" s="1"/>
  <c r="C329" i="14"/>
  <c r="G328" i="14"/>
  <c r="H328" i="14" s="1"/>
  <c r="I328" i="14" s="1"/>
  <c r="C328" i="14"/>
  <c r="G327" i="14"/>
  <c r="H327" i="14" s="1"/>
  <c r="I327" i="14" s="1"/>
  <c r="C327" i="14"/>
  <c r="E326" i="14"/>
  <c r="E325" i="14" s="1"/>
  <c r="B326" i="14"/>
  <c r="B325" i="14" s="1"/>
  <c r="G324" i="14"/>
  <c r="H324" i="14" s="1"/>
  <c r="I324" i="14" s="1"/>
  <c r="C324" i="14"/>
  <c r="G323" i="14"/>
  <c r="H323" i="14" s="1"/>
  <c r="I323" i="14" s="1"/>
  <c r="C323" i="14"/>
  <c r="G322" i="14"/>
  <c r="H322" i="14" s="1"/>
  <c r="I322" i="14" s="1"/>
  <c r="C322" i="14"/>
  <c r="G321" i="14"/>
  <c r="H321" i="14" s="1"/>
  <c r="I321" i="14" s="1"/>
  <c r="C321" i="14"/>
  <c r="G320" i="14"/>
  <c r="H320" i="14" s="1"/>
  <c r="I320" i="14" s="1"/>
  <c r="C320" i="14"/>
  <c r="G319" i="14"/>
  <c r="H319" i="14" s="1"/>
  <c r="I319" i="14" s="1"/>
  <c r="C319" i="14"/>
  <c r="G318" i="14"/>
  <c r="H318" i="14" s="1"/>
  <c r="I318" i="14" s="1"/>
  <c r="C318" i="14"/>
  <c r="G317" i="14"/>
  <c r="H317" i="14" s="1"/>
  <c r="I317" i="14" s="1"/>
  <c r="C317" i="14"/>
  <c r="G316" i="14"/>
  <c r="H316" i="14" s="1"/>
  <c r="I316" i="14" s="1"/>
  <c r="C316" i="14"/>
  <c r="G315" i="14"/>
  <c r="H315" i="14" s="1"/>
  <c r="I315" i="14" s="1"/>
  <c r="C315" i="14"/>
  <c r="G314" i="14"/>
  <c r="H314" i="14" s="1"/>
  <c r="I314" i="14" s="1"/>
  <c r="C314" i="14"/>
  <c r="G313" i="14"/>
  <c r="H313" i="14" s="1"/>
  <c r="I313" i="14"/>
  <c r="C313" i="14"/>
  <c r="G312" i="14"/>
  <c r="H312" i="14" s="1"/>
  <c r="I312" i="14" s="1"/>
  <c r="C312" i="14"/>
  <c r="G311" i="14"/>
  <c r="H311" i="14" s="1"/>
  <c r="I311" i="14" s="1"/>
  <c r="C311" i="14"/>
  <c r="G310" i="14"/>
  <c r="H310" i="14" s="1"/>
  <c r="I310" i="14" s="1"/>
  <c r="C310" i="14"/>
  <c r="G309" i="14"/>
  <c r="H309" i="14" s="1"/>
  <c r="I309" i="14" s="1"/>
  <c r="C309" i="14"/>
  <c r="G308" i="14"/>
  <c r="H308" i="14" s="1"/>
  <c r="I308" i="14" s="1"/>
  <c r="C308" i="14"/>
  <c r="E307" i="14"/>
  <c r="B307" i="14"/>
  <c r="G306" i="14"/>
  <c r="H306" i="14" s="1"/>
  <c r="I306" i="14" s="1"/>
  <c r="C306" i="14"/>
  <c r="G305" i="14"/>
  <c r="H305" i="14" s="1"/>
  <c r="I305" i="14" s="1"/>
  <c r="C305" i="14"/>
  <c r="G304" i="14"/>
  <c r="H304" i="14" s="1"/>
  <c r="I304" i="14" s="1"/>
  <c r="C304" i="14"/>
  <c r="G303" i="14"/>
  <c r="H303" i="14" s="1"/>
  <c r="I303" i="14" s="1"/>
  <c r="C303" i="14"/>
  <c r="G302" i="14"/>
  <c r="H302" i="14" s="1"/>
  <c r="I302" i="14" s="1"/>
  <c r="C302" i="14"/>
  <c r="G301" i="14"/>
  <c r="H301" i="14" s="1"/>
  <c r="I301" i="14" s="1"/>
  <c r="C301" i="14"/>
  <c r="G300" i="14"/>
  <c r="H300" i="14" s="1"/>
  <c r="I300" i="14" s="1"/>
  <c r="C300" i="14"/>
  <c r="G299" i="14"/>
  <c r="H299" i="14" s="1"/>
  <c r="I299" i="14" s="1"/>
  <c r="C299" i="14"/>
  <c r="G298" i="14"/>
  <c r="H298" i="14" s="1"/>
  <c r="I298" i="14" s="1"/>
  <c r="C298" i="14"/>
  <c r="G297" i="14"/>
  <c r="H297" i="14" s="1"/>
  <c r="I297" i="14" s="1"/>
  <c r="C297" i="14"/>
  <c r="G296" i="14"/>
  <c r="H296" i="14" s="1"/>
  <c r="I296" i="14" s="1"/>
  <c r="C296" i="14"/>
  <c r="G295" i="14"/>
  <c r="H295" i="14" s="1"/>
  <c r="I295" i="14" s="1"/>
  <c r="C295" i="14"/>
  <c r="G294" i="14"/>
  <c r="H294" i="14" s="1"/>
  <c r="I294" i="14" s="1"/>
  <c r="C294" i="14"/>
  <c r="G293" i="14"/>
  <c r="H293" i="14" s="1"/>
  <c r="I293" i="14" s="1"/>
  <c r="C293" i="14"/>
  <c r="G292" i="14"/>
  <c r="H292" i="14" s="1"/>
  <c r="I292" i="14" s="1"/>
  <c r="C292" i="14"/>
  <c r="G291" i="14"/>
  <c r="H291" i="14" s="1"/>
  <c r="I291" i="14" s="1"/>
  <c r="C291" i="14"/>
  <c r="G290" i="14"/>
  <c r="H290" i="14" s="1"/>
  <c r="I290" i="14" s="1"/>
  <c r="C290" i="14"/>
  <c r="G289" i="14"/>
  <c r="H289" i="14" s="1"/>
  <c r="I289" i="14" s="1"/>
  <c r="C289" i="14"/>
  <c r="G288" i="14"/>
  <c r="H288" i="14" s="1"/>
  <c r="I288" i="14" s="1"/>
  <c r="C288" i="14"/>
  <c r="G287" i="14"/>
  <c r="H287" i="14" s="1"/>
  <c r="I287" i="14" s="1"/>
  <c r="C287" i="14"/>
  <c r="G286" i="14"/>
  <c r="H286" i="14" s="1"/>
  <c r="I286" i="14" s="1"/>
  <c r="C286" i="14"/>
  <c r="G285" i="14"/>
  <c r="H285" i="14" s="1"/>
  <c r="I285" i="14" s="1"/>
  <c r="C285" i="14"/>
  <c r="G284" i="14"/>
  <c r="H284" i="14" s="1"/>
  <c r="C284" i="14"/>
  <c r="E283" i="14"/>
  <c r="B283" i="14"/>
  <c r="G282" i="14"/>
  <c r="H282" i="14" s="1"/>
  <c r="I282" i="14" s="1"/>
  <c r="C282" i="14"/>
  <c r="G281" i="14"/>
  <c r="H281" i="14" s="1"/>
  <c r="I281" i="14" s="1"/>
  <c r="C281" i="14"/>
  <c r="G280" i="14"/>
  <c r="H280" i="14" s="1"/>
  <c r="I280" i="14" s="1"/>
  <c r="C280" i="14"/>
  <c r="G279" i="14"/>
  <c r="H279" i="14" s="1"/>
  <c r="I279" i="14" s="1"/>
  <c r="C279" i="14"/>
  <c r="G278" i="14"/>
  <c r="H278" i="14" s="1"/>
  <c r="I278" i="14" s="1"/>
  <c r="C278" i="14"/>
  <c r="E277" i="14"/>
  <c r="B277" i="14"/>
  <c r="G275" i="14"/>
  <c r="H275" i="14" s="1"/>
  <c r="I275" i="14" s="1"/>
  <c r="C275" i="14"/>
  <c r="G274" i="14"/>
  <c r="H274" i="14" s="1"/>
  <c r="I274" i="14" s="1"/>
  <c r="C274" i="14"/>
  <c r="G273" i="14"/>
  <c r="H273" i="14" s="1"/>
  <c r="I273" i="14" s="1"/>
  <c r="C273" i="14"/>
  <c r="G272" i="14"/>
  <c r="H272" i="14" s="1"/>
  <c r="I272" i="14" s="1"/>
  <c r="C272" i="14"/>
  <c r="G271" i="14"/>
  <c r="H271" i="14" s="1"/>
  <c r="I271" i="14" s="1"/>
  <c r="C271" i="14"/>
  <c r="G270" i="14"/>
  <c r="H270" i="14" s="1"/>
  <c r="I270" i="14" s="1"/>
  <c r="C270" i="14"/>
  <c r="G269" i="14"/>
  <c r="H269" i="14" s="1"/>
  <c r="I269" i="14" s="1"/>
  <c r="C269" i="14"/>
  <c r="G268" i="14"/>
  <c r="H268" i="14" s="1"/>
  <c r="I268" i="14" s="1"/>
  <c r="C268" i="14"/>
  <c r="G267" i="14"/>
  <c r="H267" i="14" s="1"/>
  <c r="I267" i="14" s="1"/>
  <c r="C267" i="14"/>
  <c r="G266" i="14"/>
  <c r="H266" i="14" s="1"/>
  <c r="I266" i="14" s="1"/>
  <c r="C266" i="14"/>
  <c r="G265" i="14"/>
  <c r="H265" i="14" s="1"/>
  <c r="I265" i="14" s="1"/>
  <c r="C265" i="14"/>
  <c r="G264" i="14"/>
  <c r="H264" i="14" s="1"/>
  <c r="I264" i="14" s="1"/>
  <c r="C264" i="14"/>
  <c r="G263" i="14"/>
  <c r="H263" i="14" s="1"/>
  <c r="I263" i="14" s="1"/>
  <c r="C263" i="14"/>
  <c r="G262" i="14"/>
  <c r="H262" i="14" s="1"/>
  <c r="C262" i="14"/>
  <c r="E261" i="14"/>
  <c r="B261" i="14"/>
  <c r="G260" i="14"/>
  <c r="H260" i="14" s="1"/>
  <c r="I260" i="14" s="1"/>
  <c r="C260" i="14"/>
  <c r="G259" i="14"/>
  <c r="H259" i="14" s="1"/>
  <c r="I259" i="14" s="1"/>
  <c r="C259" i="14"/>
  <c r="G258" i="14"/>
  <c r="H258" i="14" s="1"/>
  <c r="I258" i="14" s="1"/>
  <c r="C258" i="14"/>
  <c r="G257" i="14"/>
  <c r="H257" i="14" s="1"/>
  <c r="I257" i="14" s="1"/>
  <c r="C257" i="14"/>
  <c r="G256" i="14"/>
  <c r="H256" i="14" s="1"/>
  <c r="I256" i="14" s="1"/>
  <c r="C256" i="14"/>
  <c r="G255" i="14"/>
  <c r="H255" i="14" s="1"/>
  <c r="I255" i="14" s="1"/>
  <c r="C255" i="14"/>
  <c r="G254" i="14"/>
  <c r="H254" i="14" s="1"/>
  <c r="I254" i="14" s="1"/>
  <c r="C254" i="14"/>
  <c r="G253" i="14"/>
  <c r="H253" i="14" s="1"/>
  <c r="I253" i="14" s="1"/>
  <c r="C253" i="14"/>
  <c r="G252" i="14"/>
  <c r="H252" i="14" s="1"/>
  <c r="I252" i="14" s="1"/>
  <c r="C252" i="14"/>
  <c r="G251" i="14"/>
  <c r="H251" i="14" s="1"/>
  <c r="I251" i="14" s="1"/>
  <c r="C251" i="14"/>
  <c r="G250" i="14"/>
  <c r="H250" i="14" s="1"/>
  <c r="I250" i="14" s="1"/>
  <c r="C250" i="14"/>
  <c r="G249" i="14"/>
  <c r="H249" i="14" s="1"/>
  <c r="I249" i="14" s="1"/>
  <c r="C249" i="14"/>
  <c r="G248" i="14"/>
  <c r="H248" i="14" s="1"/>
  <c r="I248" i="14" s="1"/>
  <c r="C248" i="14"/>
  <c r="G247" i="14"/>
  <c r="H247" i="14" s="1"/>
  <c r="I247" i="14" s="1"/>
  <c r="C247" i="14"/>
  <c r="G246" i="14"/>
  <c r="H246" i="14" s="1"/>
  <c r="I246" i="14" s="1"/>
  <c r="C246" i="14"/>
  <c r="G245" i="14"/>
  <c r="H245" i="14" s="1"/>
  <c r="I245" i="14" s="1"/>
  <c r="C245" i="14"/>
  <c r="G244" i="14"/>
  <c r="H244" i="14" s="1"/>
  <c r="I244" i="14" s="1"/>
  <c r="C244" i="14"/>
  <c r="G243" i="14"/>
  <c r="H243" i="14" s="1"/>
  <c r="I243" i="14" s="1"/>
  <c r="C243" i="14"/>
  <c r="G242" i="14"/>
  <c r="H242" i="14" s="1"/>
  <c r="I242" i="14" s="1"/>
  <c r="C242" i="14"/>
  <c r="G241" i="14"/>
  <c r="H241" i="14" s="1"/>
  <c r="I241" i="14" s="1"/>
  <c r="C241" i="14"/>
  <c r="G240" i="14"/>
  <c r="H240" i="14" s="1"/>
  <c r="I240" i="14" s="1"/>
  <c r="C240" i="14"/>
  <c r="G239" i="14"/>
  <c r="H239" i="14" s="1"/>
  <c r="I239" i="14" s="1"/>
  <c r="C239" i="14"/>
  <c r="G238" i="14"/>
  <c r="H238" i="14" s="1"/>
  <c r="I238" i="14" s="1"/>
  <c r="C238" i="14"/>
  <c r="G237" i="14"/>
  <c r="H237" i="14" s="1"/>
  <c r="I237" i="14" s="1"/>
  <c r="C237" i="14"/>
  <c r="G236" i="14"/>
  <c r="H236" i="14" s="1"/>
  <c r="I236" i="14" s="1"/>
  <c r="C236" i="14"/>
  <c r="E235" i="14"/>
  <c r="E234" i="14" s="1"/>
  <c r="B235" i="14"/>
  <c r="B234" i="14" s="1"/>
  <c r="G233" i="14"/>
  <c r="H233" i="14" s="1"/>
  <c r="I233" i="14" s="1"/>
  <c r="C233" i="14"/>
  <c r="G232" i="14"/>
  <c r="H232" i="14" s="1"/>
  <c r="I232" i="14" s="1"/>
  <c r="C232" i="14"/>
  <c r="E231" i="14"/>
  <c r="B231" i="14"/>
  <c r="G230" i="14"/>
  <c r="H230" i="14"/>
  <c r="I230" i="14" s="1"/>
  <c r="C230" i="14"/>
  <c r="G229" i="14"/>
  <c r="H229" i="14" s="1"/>
  <c r="I229" i="14" s="1"/>
  <c r="C229" i="14"/>
  <c r="G228" i="14"/>
  <c r="H228" i="14" s="1"/>
  <c r="I228" i="14" s="1"/>
  <c r="C228" i="14"/>
  <c r="G227" i="14"/>
  <c r="H227" i="14" s="1"/>
  <c r="I227" i="14" s="1"/>
  <c r="C227" i="14"/>
  <c r="G226" i="14"/>
  <c r="H226" i="14" s="1"/>
  <c r="I226" i="14" s="1"/>
  <c r="C226" i="14"/>
  <c r="E225" i="14"/>
  <c r="B225" i="14"/>
  <c r="G224" i="14"/>
  <c r="H224" i="14" s="1"/>
  <c r="I224" i="14" s="1"/>
  <c r="C224" i="14"/>
  <c r="G223" i="14"/>
  <c r="H223" i="14" s="1"/>
  <c r="I223" i="14" s="1"/>
  <c r="C223" i="14"/>
  <c r="E222" i="14"/>
  <c r="B222" i="14"/>
  <c r="G220" i="14"/>
  <c r="H220" i="14" s="1"/>
  <c r="I220" i="14" s="1"/>
  <c r="C220" i="14"/>
  <c r="G219" i="14"/>
  <c r="H219" i="14" s="1"/>
  <c r="I219" i="14" s="1"/>
  <c r="C219" i="14"/>
  <c r="G218" i="14"/>
  <c r="H218" i="14" s="1"/>
  <c r="I218" i="14" s="1"/>
  <c r="C218" i="14"/>
  <c r="G217" i="14"/>
  <c r="H217" i="14" s="1"/>
  <c r="I217" i="14" s="1"/>
  <c r="C217" i="14"/>
  <c r="G216" i="14"/>
  <c r="H216" i="14" s="1"/>
  <c r="I216" i="14" s="1"/>
  <c r="C216" i="14"/>
  <c r="G215" i="14"/>
  <c r="H215" i="14" s="1"/>
  <c r="I215" i="14" s="1"/>
  <c r="C215" i="14"/>
  <c r="G214" i="14"/>
  <c r="H214" i="14" s="1"/>
  <c r="I214" i="14" s="1"/>
  <c r="C214" i="14"/>
  <c r="G213" i="14"/>
  <c r="H213" i="14" s="1"/>
  <c r="I213" i="14" s="1"/>
  <c r="C213" i="14"/>
  <c r="G212" i="14"/>
  <c r="H212" i="14" s="1"/>
  <c r="I212" i="14" s="1"/>
  <c r="C212" i="14"/>
  <c r="G211" i="14"/>
  <c r="H211" i="14" s="1"/>
  <c r="I211" i="14" s="1"/>
  <c r="C211" i="14"/>
  <c r="G210" i="14"/>
  <c r="H210" i="14" s="1"/>
  <c r="I210" i="14" s="1"/>
  <c r="C210" i="14"/>
  <c r="G209" i="14"/>
  <c r="H209" i="14" s="1"/>
  <c r="I209" i="14" s="1"/>
  <c r="C209" i="14"/>
  <c r="G208" i="14"/>
  <c r="H208" i="14" s="1"/>
  <c r="I208" i="14" s="1"/>
  <c r="C208" i="14"/>
  <c r="G207" i="14"/>
  <c r="H207" i="14" s="1"/>
  <c r="I207" i="14" s="1"/>
  <c r="C207" i="14"/>
  <c r="G206" i="14"/>
  <c r="H206" i="14" s="1"/>
  <c r="C206" i="14"/>
  <c r="E205" i="14"/>
  <c r="B205" i="14"/>
  <c r="G204" i="14"/>
  <c r="H204" i="14" s="1"/>
  <c r="I204" i="14" s="1"/>
  <c r="C204" i="14"/>
  <c r="G203" i="14"/>
  <c r="H203" i="14" s="1"/>
  <c r="I203" i="14" s="1"/>
  <c r="C203" i="14"/>
  <c r="G202" i="14"/>
  <c r="H202" i="14" s="1"/>
  <c r="I202" i="14" s="1"/>
  <c r="C202" i="14"/>
  <c r="G201" i="14"/>
  <c r="H201" i="14" s="1"/>
  <c r="I201" i="14" s="1"/>
  <c r="C201" i="14"/>
  <c r="G200" i="14"/>
  <c r="H200" i="14" s="1"/>
  <c r="I200" i="14" s="1"/>
  <c r="C200" i="14"/>
  <c r="G199" i="14"/>
  <c r="H199" i="14" s="1"/>
  <c r="I199" i="14" s="1"/>
  <c r="C199" i="14"/>
  <c r="G198" i="14"/>
  <c r="H198" i="14" s="1"/>
  <c r="I198" i="14" s="1"/>
  <c r="C198" i="14"/>
  <c r="G197" i="14"/>
  <c r="H197" i="14" s="1"/>
  <c r="I197" i="14" s="1"/>
  <c r="C197" i="14"/>
  <c r="G196" i="14"/>
  <c r="H196" i="14" s="1"/>
  <c r="I196" i="14" s="1"/>
  <c r="C196" i="14"/>
  <c r="G195" i="14"/>
  <c r="H195" i="14" s="1"/>
  <c r="I195" i="14" s="1"/>
  <c r="C195" i="14"/>
  <c r="G194" i="14"/>
  <c r="H194" i="14" s="1"/>
  <c r="I194" i="14" s="1"/>
  <c r="C194" i="14"/>
  <c r="G193" i="14"/>
  <c r="H193" i="14" s="1"/>
  <c r="I193" i="14" s="1"/>
  <c r="C193" i="14"/>
  <c r="G192" i="14"/>
  <c r="H192" i="14" s="1"/>
  <c r="I192" i="14" s="1"/>
  <c r="C192" i="14"/>
  <c r="G191" i="14"/>
  <c r="H191" i="14" s="1"/>
  <c r="I191" i="14" s="1"/>
  <c r="C191" i="14"/>
  <c r="G190" i="14"/>
  <c r="H190" i="14" s="1"/>
  <c r="I190" i="14" s="1"/>
  <c r="C190" i="14"/>
  <c r="G189" i="14"/>
  <c r="H189" i="14" s="1"/>
  <c r="I189" i="14" s="1"/>
  <c r="C189" i="14"/>
  <c r="G188" i="14"/>
  <c r="H188" i="14" s="1"/>
  <c r="I188" i="14" s="1"/>
  <c r="C188" i="14"/>
  <c r="G187" i="14"/>
  <c r="H187" i="14" s="1"/>
  <c r="I187" i="14" s="1"/>
  <c r="C187" i="14"/>
  <c r="G186" i="14"/>
  <c r="H186" i="14" s="1"/>
  <c r="I186" i="14" s="1"/>
  <c r="C186" i="14"/>
  <c r="G185" i="14"/>
  <c r="H185" i="14" s="1"/>
  <c r="I185" i="14" s="1"/>
  <c r="C185" i="14"/>
  <c r="G184" i="14"/>
  <c r="H184" i="14" s="1"/>
  <c r="I184" i="14" s="1"/>
  <c r="C184" i="14"/>
  <c r="G183" i="14"/>
  <c r="H183" i="14" s="1"/>
  <c r="I183" i="14" s="1"/>
  <c r="C183" i="14"/>
  <c r="G182" i="14"/>
  <c r="H182" i="14" s="1"/>
  <c r="I182" i="14" s="1"/>
  <c r="C182" i="14"/>
  <c r="G181" i="14"/>
  <c r="H181" i="14" s="1"/>
  <c r="I181" i="14" s="1"/>
  <c r="C181" i="14"/>
  <c r="G180" i="14"/>
  <c r="H180" i="14" s="1"/>
  <c r="I180" i="14" s="1"/>
  <c r="C180" i="14"/>
  <c r="G179" i="14"/>
  <c r="H179" i="14" s="1"/>
  <c r="I179" i="14" s="1"/>
  <c r="C179" i="14"/>
  <c r="G178" i="14"/>
  <c r="H178" i="14" s="1"/>
  <c r="I178" i="14" s="1"/>
  <c r="C178" i="14"/>
  <c r="G177" i="14"/>
  <c r="H177" i="14" s="1"/>
  <c r="I177" i="14" s="1"/>
  <c r="C177" i="14"/>
  <c r="G176" i="14"/>
  <c r="H176" i="14" s="1"/>
  <c r="I176" i="14" s="1"/>
  <c r="C176" i="14"/>
  <c r="G175" i="14"/>
  <c r="H175" i="14" s="1"/>
  <c r="I175" i="14" s="1"/>
  <c r="C175" i="14"/>
  <c r="G174" i="14"/>
  <c r="H174" i="14" s="1"/>
  <c r="C174" i="14"/>
  <c r="E173" i="14"/>
  <c r="B173" i="14"/>
  <c r="G172" i="14"/>
  <c r="H172" i="14" s="1"/>
  <c r="I172" i="14" s="1"/>
  <c r="C172" i="14"/>
  <c r="G171" i="14"/>
  <c r="H171" i="14" s="1"/>
  <c r="I171" i="14" s="1"/>
  <c r="C171" i="14"/>
  <c r="G170" i="14"/>
  <c r="H170" i="14" s="1"/>
  <c r="I170" i="14" s="1"/>
  <c r="C170" i="14"/>
  <c r="G169" i="14"/>
  <c r="H169" i="14" s="1"/>
  <c r="I169" i="14" s="1"/>
  <c r="C169" i="14"/>
  <c r="G168" i="14"/>
  <c r="H168" i="14" s="1"/>
  <c r="I168" i="14" s="1"/>
  <c r="C168" i="14"/>
  <c r="E167" i="14"/>
  <c r="B167" i="14"/>
  <c r="G165" i="14"/>
  <c r="H165" i="14" s="1"/>
  <c r="I165" i="14" s="1"/>
  <c r="C165" i="14"/>
  <c r="G164" i="14"/>
  <c r="H164" i="14" s="1"/>
  <c r="I164" i="14" s="1"/>
  <c r="C164" i="14"/>
  <c r="E163" i="14"/>
  <c r="E162" i="14" s="1"/>
  <c r="B163" i="14"/>
  <c r="B162" i="14" s="1"/>
  <c r="G161" i="14"/>
  <c r="H161" i="14" s="1"/>
  <c r="I161" i="14" s="1"/>
  <c r="C161" i="14"/>
  <c r="G160" i="14"/>
  <c r="H160" i="14" s="1"/>
  <c r="I160" i="14" s="1"/>
  <c r="C160" i="14"/>
  <c r="G159" i="14"/>
  <c r="H159" i="14" s="1"/>
  <c r="C159" i="14"/>
  <c r="E158" i="14"/>
  <c r="E157" i="14" s="1"/>
  <c r="B158" i="14"/>
  <c r="B157" i="14" s="1"/>
  <c r="G156" i="14"/>
  <c r="H156" i="14" s="1"/>
  <c r="I156" i="14" s="1"/>
  <c r="C156" i="14"/>
  <c r="G155" i="14"/>
  <c r="H155" i="14" s="1"/>
  <c r="I155" i="14" s="1"/>
  <c r="C155" i="14"/>
  <c r="G154" i="14"/>
  <c r="H154" i="14" s="1"/>
  <c r="C154" i="14"/>
  <c r="E153" i="14"/>
  <c r="B153" i="14"/>
  <c r="G152" i="14"/>
  <c r="H152" i="14" s="1"/>
  <c r="I152" i="14" s="1"/>
  <c r="C152" i="14"/>
  <c r="G151" i="14"/>
  <c r="H151" i="14" s="1"/>
  <c r="I151" i="14" s="1"/>
  <c r="C151" i="14"/>
  <c r="G150" i="14"/>
  <c r="H150" i="14" s="1"/>
  <c r="I150" i="14" s="1"/>
  <c r="C150" i="14"/>
  <c r="G149" i="14"/>
  <c r="H149" i="14" s="1"/>
  <c r="I149" i="14" s="1"/>
  <c r="C149" i="14"/>
  <c r="G148" i="14"/>
  <c r="H148" i="14" s="1"/>
  <c r="I148" i="14" s="1"/>
  <c r="C148" i="14"/>
  <c r="G147" i="14"/>
  <c r="H147" i="14" s="1"/>
  <c r="I147" i="14" s="1"/>
  <c r="C147" i="14"/>
  <c r="G146" i="14"/>
  <c r="H146" i="14" s="1"/>
  <c r="I146" i="14" s="1"/>
  <c r="C146" i="14"/>
  <c r="G145" i="14"/>
  <c r="H145" i="14" s="1"/>
  <c r="I145" i="14" s="1"/>
  <c r="C145" i="14"/>
  <c r="G144" i="14"/>
  <c r="H144" i="14" s="1"/>
  <c r="I144" i="14" s="1"/>
  <c r="C144" i="14"/>
  <c r="G143" i="14"/>
  <c r="H143" i="14" s="1"/>
  <c r="I143" i="14" s="1"/>
  <c r="C143" i="14"/>
  <c r="G142" i="14"/>
  <c r="H142" i="14" s="1"/>
  <c r="I142" i="14" s="1"/>
  <c r="C142" i="14"/>
  <c r="G141" i="14"/>
  <c r="H141" i="14" s="1"/>
  <c r="C141" i="14"/>
  <c r="E140" i="14"/>
  <c r="E139" i="14" s="1"/>
  <c r="B140" i="14"/>
  <c r="B139" i="14" s="1"/>
  <c r="G138" i="14"/>
  <c r="H138" i="14" s="1"/>
  <c r="I138" i="14" s="1"/>
  <c r="C138" i="14"/>
  <c r="G137" i="14"/>
  <c r="H137" i="14" s="1"/>
  <c r="I137" i="14" s="1"/>
  <c r="C137" i="14"/>
  <c r="G136" i="14"/>
  <c r="H136" i="14" s="1"/>
  <c r="I136" i="14" s="1"/>
  <c r="C136" i="14"/>
  <c r="G135" i="14"/>
  <c r="H135" i="14" s="1"/>
  <c r="I135" i="14" s="1"/>
  <c r="C135" i="14"/>
  <c r="E134" i="14"/>
  <c r="B134" i="14"/>
  <c r="G133" i="14"/>
  <c r="H133" i="14"/>
  <c r="I133" i="14" s="1"/>
  <c r="C133" i="14"/>
  <c r="G132" i="14"/>
  <c r="H132" i="14" s="1"/>
  <c r="I132" i="14" s="1"/>
  <c r="C132" i="14"/>
  <c r="G131" i="14"/>
  <c r="H131" i="14" s="1"/>
  <c r="I131" i="14" s="1"/>
  <c r="C131" i="14"/>
  <c r="G130" i="14"/>
  <c r="H130" i="14" s="1"/>
  <c r="I130" i="14" s="1"/>
  <c r="C130" i="14"/>
  <c r="G129" i="14"/>
  <c r="H129" i="14" s="1"/>
  <c r="I129" i="14" s="1"/>
  <c r="C129" i="14"/>
  <c r="G128" i="14"/>
  <c r="H128" i="14" s="1"/>
  <c r="I128" i="14" s="1"/>
  <c r="C128" i="14"/>
  <c r="G127" i="14"/>
  <c r="H127" i="14" s="1"/>
  <c r="I127" i="14" s="1"/>
  <c r="C127" i="14"/>
  <c r="G126" i="14"/>
  <c r="H126" i="14" s="1"/>
  <c r="I126" i="14" s="1"/>
  <c r="C126" i="14"/>
  <c r="G125" i="14"/>
  <c r="H125" i="14" s="1"/>
  <c r="I125" i="14" s="1"/>
  <c r="C125" i="14"/>
  <c r="G124" i="14"/>
  <c r="H124" i="14" s="1"/>
  <c r="I124" i="14" s="1"/>
  <c r="C124" i="14"/>
  <c r="G123" i="14"/>
  <c r="H123" i="14" s="1"/>
  <c r="I123" i="14" s="1"/>
  <c r="C123" i="14"/>
  <c r="G122" i="14"/>
  <c r="H122" i="14" s="1"/>
  <c r="I122" i="14" s="1"/>
  <c r="C122" i="14"/>
  <c r="G121" i="14"/>
  <c r="H121" i="14" s="1"/>
  <c r="I121" i="14" s="1"/>
  <c r="C121" i="14"/>
  <c r="G120" i="14"/>
  <c r="H120" i="14" s="1"/>
  <c r="I120" i="14" s="1"/>
  <c r="C120" i="14"/>
  <c r="G119" i="14"/>
  <c r="H119" i="14" s="1"/>
  <c r="I119" i="14" s="1"/>
  <c r="C119" i="14"/>
  <c r="G118" i="14"/>
  <c r="H118" i="14" s="1"/>
  <c r="I118" i="14" s="1"/>
  <c r="C118" i="14"/>
  <c r="G117" i="14"/>
  <c r="H117" i="14"/>
  <c r="I117" i="14" s="1"/>
  <c r="C117" i="14"/>
  <c r="G116" i="14"/>
  <c r="H116" i="14" s="1"/>
  <c r="I116" i="14" s="1"/>
  <c r="C116" i="14"/>
  <c r="G115" i="14"/>
  <c r="H115" i="14" s="1"/>
  <c r="I115" i="14" s="1"/>
  <c r="C115" i="14"/>
  <c r="G114" i="14"/>
  <c r="H114" i="14" s="1"/>
  <c r="I114" i="14" s="1"/>
  <c r="C114" i="14"/>
  <c r="G113" i="14"/>
  <c r="H113" i="14" s="1"/>
  <c r="I113" i="14" s="1"/>
  <c r="C113" i="14"/>
  <c r="G112" i="14"/>
  <c r="H112" i="14" s="1"/>
  <c r="I112" i="14" s="1"/>
  <c r="C112" i="14"/>
  <c r="G111" i="14"/>
  <c r="H111" i="14" s="1"/>
  <c r="I111" i="14" s="1"/>
  <c r="C111" i="14"/>
  <c r="G110" i="14"/>
  <c r="H110" i="14" s="1"/>
  <c r="I110" i="14" s="1"/>
  <c r="C110" i="14"/>
  <c r="G109" i="14"/>
  <c r="H109" i="14" s="1"/>
  <c r="I109" i="14" s="1"/>
  <c r="C109" i="14"/>
  <c r="E108" i="14"/>
  <c r="B108" i="14"/>
  <c r="G107" i="14"/>
  <c r="H107" i="14" s="1"/>
  <c r="I107" i="14" s="1"/>
  <c r="C107" i="14"/>
  <c r="G106" i="14"/>
  <c r="H106" i="14" s="1"/>
  <c r="I106" i="14" s="1"/>
  <c r="C106" i="14"/>
  <c r="G105" i="14"/>
  <c r="H105" i="14" s="1"/>
  <c r="I105" i="14" s="1"/>
  <c r="C105" i="14"/>
  <c r="G104" i="14"/>
  <c r="H104" i="14" s="1"/>
  <c r="I104" i="14" s="1"/>
  <c r="C104" i="14"/>
  <c r="G103" i="14"/>
  <c r="H103" i="14" s="1"/>
  <c r="I103" i="14" s="1"/>
  <c r="C103" i="14"/>
  <c r="G102" i="14"/>
  <c r="H102" i="14" s="1"/>
  <c r="I102" i="14" s="1"/>
  <c r="C102" i="14"/>
  <c r="G101" i="14"/>
  <c r="H101" i="14" s="1"/>
  <c r="I101" i="14" s="1"/>
  <c r="C101" i="14"/>
  <c r="G100" i="14"/>
  <c r="H100" i="14" s="1"/>
  <c r="I100" i="14" s="1"/>
  <c r="C100" i="14"/>
  <c r="G99" i="14"/>
  <c r="H99" i="14" s="1"/>
  <c r="I99" i="14" s="1"/>
  <c r="C99" i="14"/>
  <c r="G98" i="14"/>
  <c r="H98" i="14" s="1"/>
  <c r="I98" i="14" s="1"/>
  <c r="C98" i="14"/>
  <c r="G97" i="14"/>
  <c r="H97" i="14" s="1"/>
  <c r="I97" i="14" s="1"/>
  <c r="C97" i="14"/>
  <c r="G96" i="14"/>
  <c r="H96" i="14" s="1"/>
  <c r="I96" i="14" s="1"/>
  <c r="C96" i="14"/>
  <c r="E95" i="14"/>
  <c r="B95" i="14"/>
  <c r="G93" i="14"/>
  <c r="H93" i="14" s="1"/>
  <c r="I93" i="14" s="1"/>
  <c r="C93" i="14"/>
  <c r="G92" i="14"/>
  <c r="H92" i="14" s="1"/>
  <c r="I92" i="14" s="1"/>
  <c r="C92" i="14"/>
  <c r="G91" i="14"/>
  <c r="H91" i="14"/>
  <c r="I91" i="14" s="1"/>
  <c r="C91" i="14"/>
  <c r="G90" i="14"/>
  <c r="H90" i="14" s="1"/>
  <c r="I90" i="14" s="1"/>
  <c r="C90" i="14"/>
  <c r="G89" i="14"/>
  <c r="H89" i="14" s="1"/>
  <c r="I89" i="14" s="1"/>
  <c r="C89" i="14"/>
  <c r="G88" i="14"/>
  <c r="H88" i="14" s="1"/>
  <c r="I88" i="14" s="1"/>
  <c r="C88" i="14"/>
  <c r="G87" i="14"/>
  <c r="H87" i="14"/>
  <c r="I87" i="14" s="1"/>
  <c r="C87" i="14"/>
  <c r="G86" i="14"/>
  <c r="H86" i="14" s="1"/>
  <c r="I86" i="14" s="1"/>
  <c r="C86" i="14"/>
  <c r="G85" i="14"/>
  <c r="H85" i="14" s="1"/>
  <c r="I85" i="14" s="1"/>
  <c r="C85" i="14"/>
  <c r="G84" i="14"/>
  <c r="H84" i="14" s="1"/>
  <c r="I84" i="14" s="1"/>
  <c r="C84" i="14"/>
  <c r="G83" i="14"/>
  <c r="H83" i="14"/>
  <c r="I83" i="14" s="1"/>
  <c r="C83" i="14"/>
  <c r="G82" i="14"/>
  <c r="H82" i="14" s="1"/>
  <c r="I82" i="14" s="1"/>
  <c r="C82" i="14"/>
  <c r="G81" i="14"/>
  <c r="H81" i="14" s="1"/>
  <c r="I81" i="14" s="1"/>
  <c r="C81" i="14"/>
  <c r="G80" i="14"/>
  <c r="H80" i="14" s="1"/>
  <c r="C80" i="14"/>
  <c r="E79" i="14"/>
  <c r="B79" i="14"/>
  <c r="G78" i="14"/>
  <c r="H78" i="14" s="1"/>
  <c r="I78" i="14" s="1"/>
  <c r="C78" i="14"/>
  <c r="G77" i="14"/>
  <c r="H77" i="14" s="1"/>
  <c r="I77" i="14" s="1"/>
  <c r="C77" i="14"/>
  <c r="G76" i="14"/>
  <c r="H76" i="14" s="1"/>
  <c r="I76" i="14" s="1"/>
  <c r="C76" i="14"/>
  <c r="G75" i="14"/>
  <c r="H75" i="14" s="1"/>
  <c r="I75" i="14" s="1"/>
  <c r="C75" i="14"/>
  <c r="G74" i="14"/>
  <c r="H74" i="14" s="1"/>
  <c r="I74" i="14" s="1"/>
  <c r="C74" i="14"/>
  <c r="G73" i="14"/>
  <c r="H73" i="14" s="1"/>
  <c r="I73" i="14" s="1"/>
  <c r="C73" i="14"/>
  <c r="G72" i="14"/>
  <c r="H72" i="14" s="1"/>
  <c r="I72" i="14" s="1"/>
  <c r="C72" i="14"/>
  <c r="G71" i="14"/>
  <c r="H71" i="14" s="1"/>
  <c r="I71" i="14"/>
  <c r="C71" i="14"/>
  <c r="G70" i="14"/>
  <c r="H70" i="14" s="1"/>
  <c r="I70" i="14" s="1"/>
  <c r="C70" i="14"/>
  <c r="G69" i="14"/>
  <c r="H69" i="14" s="1"/>
  <c r="I69" i="14" s="1"/>
  <c r="C69" i="14"/>
  <c r="G68" i="14"/>
  <c r="H68" i="14" s="1"/>
  <c r="I68" i="14" s="1"/>
  <c r="C68" i="14"/>
  <c r="G67" i="14"/>
  <c r="H67" i="14" s="1"/>
  <c r="I67" i="14" s="1"/>
  <c r="C67" i="14"/>
  <c r="G66" i="14"/>
  <c r="H66" i="14" s="1"/>
  <c r="I66" i="14" s="1"/>
  <c r="C66" i="14"/>
  <c r="G65" i="14"/>
  <c r="H65" i="14" s="1"/>
  <c r="I65" i="14" s="1"/>
  <c r="C65" i="14"/>
  <c r="G64" i="14"/>
  <c r="H64" i="14" s="1"/>
  <c r="I64" i="14" s="1"/>
  <c r="C64" i="14"/>
  <c r="G63" i="14"/>
  <c r="H63" i="14" s="1"/>
  <c r="I63" i="14" s="1"/>
  <c r="C63" i="14"/>
  <c r="G62" i="14"/>
  <c r="H62" i="14" s="1"/>
  <c r="I62" i="14" s="1"/>
  <c r="C62" i="14"/>
  <c r="G61" i="14"/>
  <c r="H61" i="14" s="1"/>
  <c r="I61" i="14" s="1"/>
  <c r="C61" i="14"/>
  <c r="G60" i="14"/>
  <c r="H60" i="14" s="1"/>
  <c r="I60" i="14" s="1"/>
  <c r="C60" i="14"/>
  <c r="G59" i="14"/>
  <c r="H59" i="14" s="1"/>
  <c r="I59" i="14" s="1"/>
  <c r="C59" i="14"/>
  <c r="G58" i="14"/>
  <c r="H58" i="14" s="1"/>
  <c r="I58" i="14" s="1"/>
  <c r="C58" i="14"/>
  <c r="G57" i="14"/>
  <c r="H57" i="14" s="1"/>
  <c r="I57" i="14"/>
  <c r="C57" i="14"/>
  <c r="G56" i="14"/>
  <c r="H56" i="14" s="1"/>
  <c r="I56" i="14" s="1"/>
  <c r="C56" i="14"/>
  <c r="G55" i="14"/>
  <c r="H55" i="14" s="1"/>
  <c r="I55" i="14" s="1"/>
  <c r="C55" i="14"/>
  <c r="G54" i="14"/>
  <c r="H54" i="14" s="1"/>
  <c r="I54" i="14" s="1"/>
  <c r="C54" i="14"/>
  <c r="G53" i="14"/>
  <c r="H53" i="14" s="1"/>
  <c r="I53" i="14" s="1"/>
  <c r="C53" i="14"/>
  <c r="G52" i="14"/>
  <c r="H52" i="14" s="1"/>
  <c r="I52" i="14" s="1"/>
  <c r="C52" i="14"/>
  <c r="G51" i="14"/>
  <c r="H51" i="14" s="1"/>
  <c r="I51" i="14" s="1"/>
  <c r="C51" i="14"/>
  <c r="G50" i="14"/>
  <c r="H50" i="14" s="1"/>
  <c r="I50" i="14" s="1"/>
  <c r="C50" i="14"/>
  <c r="G49" i="14"/>
  <c r="H49" i="14" s="1"/>
  <c r="I49" i="14" s="1"/>
  <c r="C49" i="14"/>
  <c r="G48" i="14"/>
  <c r="H48" i="14" s="1"/>
  <c r="I48" i="14" s="1"/>
  <c r="C48" i="14"/>
  <c r="G47" i="14"/>
  <c r="H47" i="14" s="1"/>
  <c r="I47" i="14" s="1"/>
  <c r="C47" i="14"/>
  <c r="G46" i="14"/>
  <c r="H46" i="14" s="1"/>
  <c r="I46" i="14" s="1"/>
  <c r="C46" i="14"/>
  <c r="G45" i="14"/>
  <c r="H45" i="14" s="1"/>
  <c r="I45" i="14" s="1"/>
  <c r="C45" i="14"/>
  <c r="G44" i="14"/>
  <c r="H44" i="14" s="1"/>
  <c r="I44" i="14" s="1"/>
  <c r="C44" i="14"/>
  <c r="G43" i="14"/>
  <c r="H43" i="14" s="1"/>
  <c r="I43" i="14" s="1"/>
  <c r="C43" i="14"/>
  <c r="E42" i="14"/>
  <c r="B42" i="14"/>
  <c r="G41" i="14"/>
  <c r="H41" i="14" s="1"/>
  <c r="I41" i="14" s="1"/>
  <c r="C41" i="14"/>
  <c r="G40" i="14"/>
  <c r="H40" i="14" s="1"/>
  <c r="I40" i="14" s="1"/>
  <c r="C40" i="14"/>
  <c r="G39" i="14"/>
  <c r="H39" i="14" s="1"/>
  <c r="I39" i="14" s="1"/>
  <c r="C39" i="14"/>
  <c r="G38" i="14"/>
  <c r="H38" i="14" s="1"/>
  <c r="I38" i="14" s="1"/>
  <c r="C38" i="14"/>
  <c r="G37" i="14"/>
  <c r="H37" i="14" s="1"/>
  <c r="I37" i="14" s="1"/>
  <c r="C37" i="14"/>
  <c r="G36" i="14"/>
  <c r="H36" i="14" s="1"/>
  <c r="I36" i="14" s="1"/>
  <c r="C36" i="14"/>
  <c r="G35" i="14"/>
  <c r="H35" i="14" s="1"/>
  <c r="I35" i="14" s="1"/>
  <c r="C35" i="14"/>
  <c r="G34" i="14"/>
  <c r="H34" i="14" s="1"/>
  <c r="I34" i="14" s="1"/>
  <c r="C34" i="14"/>
  <c r="G33" i="14"/>
  <c r="H33" i="14" s="1"/>
  <c r="I33" i="14" s="1"/>
  <c r="C33" i="14"/>
  <c r="G32" i="14"/>
  <c r="H32" i="14" s="1"/>
  <c r="I32" i="14" s="1"/>
  <c r="C32" i="14"/>
  <c r="G31" i="14"/>
  <c r="H31" i="14" s="1"/>
  <c r="I31" i="14" s="1"/>
  <c r="C31" i="14"/>
  <c r="G30" i="14"/>
  <c r="H30" i="14" s="1"/>
  <c r="I30" i="14" s="1"/>
  <c r="C30" i="14"/>
  <c r="G29" i="14"/>
  <c r="H29" i="14" s="1"/>
  <c r="I29" i="14" s="1"/>
  <c r="C29" i="14"/>
  <c r="G28" i="14"/>
  <c r="H28" i="14" s="1"/>
  <c r="I28" i="14" s="1"/>
  <c r="C28" i="14"/>
  <c r="G27" i="14"/>
  <c r="H27" i="14" s="1"/>
  <c r="I27" i="14" s="1"/>
  <c r="C27" i="14"/>
  <c r="G26" i="14"/>
  <c r="H26" i="14" s="1"/>
  <c r="I26" i="14" s="1"/>
  <c r="C26" i="14"/>
  <c r="H25" i="14"/>
  <c r="I25" i="14" s="1"/>
  <c r="C25" i="14"/>
  <c r="G24" i="14"/>
  <c r="H24" i="14" s="1"/>
  <c r="I24" i="14" s="1"/>
  <c r="C24" i="14"/>
  <c r="G23" i="14"/>
  <c r="H23" i="14" s="1"/>
  <c r="I23" i="14" s="1"/>
  <c r="C23" i="14"/>
  <c r="G22" i="14"/>
  <c r="H22" i="14" s="1"/>
  <c r="I22" i="14" s="1"/>
  <c r="C22" i="14"/>
  <c r="G21" i="14"/>
  <c r="H21" i="14" s="1"/>
  <c r="I21" i="14" s="1"/>
  <c r="C21" i="14"/>
  <c r="G20" i="14"/>
  <c r="H20" i="14" s="1"/>
  <c r="I20" i="14" s="1"/>
  <c r="C20" i="14"/>
  <c r="G19" i="14"/>
  <c r="H19" i="14" s="1"/>
  <c r="I19" i="14" s="1"/>
  <c r="C19" i="14"/>
  <c r="G18" i="14"/>
  <c r="H18" i="14" s="1"/>
  <c r="I18" i="14" s="1"/>
  <c r="C18" i="14"/>
  <c r="G17" i="14"/>
  <c r="H17" i="14" s="1"/>
  <c r="I17" i="14" s="1"/>
  <c r="C17" i="14"/>
  <c r="G16" i="14"/>
  <c r="H16" i="14" s="1"/>
  <c r="I16" i="14" s="1"/>
  <c r="C16" i="14"/>
  <c r="G15" i="14"/>
  <c r="H15" i="14" s="1"/>
  <c r="I15" i="14" s="1"/>
  <c r="C15" i="14"/>
  <c r="H14" i="14"/>
  <c r="C14" i="14"/>
  <c r="E13" i="14"/>
  <c r="B13" i="14"/>
  <c r="E276" i="14"/>
  <c r="E448" i="14"/>
  <c r="B434" i="14"/>
  <c r="E518" i="14"/>
  <c r="E599" i="14"/>
  <c r="B276" i="14"/>
  <c r="B448" i="14"/>
  <c r="B518" i="14"/>
  <c r="E405" i="14"/>
  <c r="I358" i="14"/>
  <c r="I369" i="14"/>
  <c r="I262" i="14"/>
  <c r="D363" i="14"/>
  <c r="E434" i="14"/>
  <c r="H163" i="14"/>
  <c r="H162" i="14" s="1"/>
  <c r="I141" i="14"/>
  <c r="I140" i="14" s="1"/>
  <c r="I407" i="14"/>
  <c r="I406" i="14" s="1"/>
  <c r="G57" i="13"/>
  <c r="H57" i="13"/>
  <c r="I57" i="13" s="1"/>
  <c r="C57" i="13"/>
  <c r="G56" i="13"/>
  <c r="H56" i="13" s="1"/>
  <c r="I56" i="13" s="1"/>
  <c r="C56" i="13"/>
  <c r="G55" i="13"/>
  <c r="H55" i="13" s="1"/>
  <c r="I55" i="13" s="1"/>
  <c r="C55" i="13"/>
  <c r="G54" i="13"/>
  <c r="H54" i="13" s="1"/>
  <c r="I54" i="13" s="1"/>
  <c r="C54" i="13"/>
  <c r="G53" i="13"/>
  <c r="H53" i="13" s="1"/>
  <c r="I53" i="13" s="1"/>
  <c r="C53" i="13"/>
  <c r="G52" i="13"/>
  <c r="H52" i="13" s="1"/>
  <c r="I52" i="13" s="1"/>
  <c r="C52" i="13"/>
  <c r="G51" i="13"/>
  <c r="H51" i="13"/>
  <c r="I51" i="13" s="1"/>
  <c r="C51" i="13"/>
  <c r="C46" i="13" s="1"/>
  <c r="G50" i="13"/>
  <c r="H50" i="13" s="1"/>
  <c r="I50" i="13" s="1"/>
  <c r="C50" i="13"/>
  <c r="G49" i="13"/>
  <c r="H49" i="13"/>
  <c r="I49" i="13" s="1"/>
  <c r="C49" i="13"/>
  <c r="G48" i="13"/>
  <c r="H48" i="13" s="1"/>
  <c r="I48" i="13" s="1"/>
  <c r="C48" i="13"/>
  <c r="G47" i="13"/>
  <c r="H47" i="13"/>
  <c r="C47" i="13"/>
  <c r="E46" i="13"/>
  <c r="D46" i="13"/>
  <c r="B46" i="13"/>
  <c r="G45" i="13"/>
  <c r="H45" i="13"/>
  <c r="H44" i="13" s="1"/>
  <c r="C45" i="13"/>
  <c r="C44" i="13"/>
  <c r="E44" i="13"/>
  <c r="D44" i="13"/>
  <c r="B44" i="13"/>
  <c r="G43" i="13"/>
  <c r="H43" i="13"/>
  <c r="I43" i="13" s="1"/>
  <c r="C43" i="13"/>
  <c r="G42" i="13"/>
  <c r="H42" i="13" s="1"/>
  <c r="I42" i="13" s="1"/>
  <c r="C42" i="13"/>
  <c r="G41" i="13"/>
  <c r="H41" i="13" s="1"/>
  <c r="I41" i="13" s="1"/>
  <c r="C41" i="13"/>
  <c r="G40" i="13"/>
  <c r="H40" i="13" s="1"/>
  <c r="I40" i="13" s="1"/>
  <c r="C40" i="13"/>
  <c r="G39" i="13"/>
  <c r="H39" i="13"/>
  <c r="I39" i="13" s="1"/>
  <c r="C39" i="13"/>
  <c r="G38" i="13"/>
  <c r="H38" i="13" s="1"/>
  <c r="I38" i="13" s="1"/>
  <c r="C38" i="13"/>
  <c r="G37" i="13"/>
  <c r="H37" i="13" s="1"/>
  <c r="I37" i="13" s="1"/>
  <c r="C37" i="13"/>
  <c r="G36" i="13"/>
  <c r="H36" i="13" s="1"/>
  <c r="I36" i="13" s="1"/>
  <c r="C36" i="13"/>
  <c r="G35" i="13"/>
  <c r="H35" i="13" s="1"/>
  <c r="I35" i="13" s="1"/>
  <c r="C35" i="13"/>
  <c r="G34" i="13"/>
  <c r="H34" i="13" s="1"/>
  <c r="I34" i="13" s="1"/>
  <c r="C34" i="13"/>
  <c r="G33" i="13"/>
  <c r="H33" i="13"/>
  <c r="I33" i="13" s="1"/>
  <c r="C33" i="13"/>
  <c r="C27" i="13" s="1"/>
  <c r="G32" i="13"/>
  <c r="H32" i="13" s="1"/>
  <c r="I32" i="13" s="1"/>
  <c r="C32" i="13"/>
  <c r="G31" i="13"/>
  <c r="H31" i="13"/>
  <c r="I31" i="13" s="1"/>
  <c r="C31" i="13"/>
  <c r="G30" i="13"/>
  <c r="H30" i="13" s="1"/>
  <c r="I30" i="13" s="1"/>
  <c r="C30" i="13"/>
  <c r="G29" i="13"/>
  <c r="H29" i="13"/>
  <c r="I29" i="13" s="1"/>
  <c r="C29" i="13"/>
  <c r="G28" i="13"/>
  <c r="H28" i="13" s="1"/>
  <c r="C28" i="13"/>
  <c r="F27" i="13"/>
  <c r="E27" i="13"/>
  <c r="D27" i="13"/>
  <c r="B27" i="13"/>
  <c r="G26" i="13"/>
  <c r="H26" i="13" s="1"/>
  <c r="I26" i="13" s="1"/>
  <c r="C26" i="13"/>
  <c r="G25" i="13"/>
  <c r="H25" i="13"/>
  <c r="I25" i="13" s="1"/>
  <c r="C25" i="13"/>
  <c r="G24" i="13"/>
  <c r="H24" i="13" s="1"/>
  <c r="I24" i="13" s="1"/>
  <c r="C24" i="13"/>
  <c r="G23" i="13"/>
  <c r="H23" i="13"/>
  <c r="I23" i="13" s="1"/>
  <c r="C23" i="13"/>
  <c r="G22" i="13"/>
  <c r="H22" i="13" s="1"/>
  <c r="I22" i="13" s="1"/>
  <c r="C22" i="13"/>
  <c r="G21" i="13"/>
  <c r="H21" i="13"/>
  <c r="I21" i="13" s="1"/>
  <c r="C21" i="13"/>
  <c r="G20" i="13"/>
  <c r="H20" i="13" s="1"/>
  <c r="I20" i="13" s="1"/>
  <c r="C20" i="13"/>
  <c r="G19" i="13"/>
  <c r="H19" i="13"/>
  <c r="I19" i="13" s="1"/>
  <c r="C19" i="13"/>
  <c r="G18" i="13"/>
  <c r="H18" i="13" s="1"/>
  <c r="I18" i="13" s="1"/>
  <c r="C18" i="13"/>
  <c r="G17" i="13"/>
  <c r="H17" i="13"/>
  <c r="I17" i="13" s="1"/>
  <c r="C17" i="13"/>
  <c r="G16" i="13"/>
  <c r="H16" i="13" s="1"/>
  <c r="I16" i="13" s="1"/>
  <c r="C16" i="13"/>
  <c r="G15" i="13"/>
  <c r="H15" i="13" s="1"/>
  <c r="I15" i="13" s="1"/>
  <c r="C15" i="13"/>
  <c r="G14" i="13"/>
  <c r="H14" i="13" s="1"/>
  <c r="I14" i="13" s="1"/>
  <c r="C14" i="13"/>
  <c r="G13" i="13"/>
  <c r="H13" i="13" s="1"/>
  <c r="I13" i="13" s="1"/>
  <c r="I12" i="13" s="1"/>
  <c r="C13" i="13"/>
  <c r="E12" i="13"/>
  <c r="E11" i="13" s="1"/>
  <c r="B12" i="13"/>
  <c r="B11" i="13" s="1"/>
  <c r="H46" i="6"/>
  <c r="I46" i="6" s="1"/>
  <c r="C46" i="6"/>
  <c r="H45" i="6"/>
  <c r="I45" i="6" s="1"/>
  <c r="C45" i="6"/>
  <c r="H44" i="6"/>
  <c r="I44" i="6" s="1"/>
  <c r="C44" i="6"/>
  <c r="H43" i="6"/>
  <c r="I43" i="6" s="1"/>
  <c r="C43" i="6"/>
  <c r="H42" i="6"/>
  <c r="I42" i="6" s="1"/>
  <c r="C42" i="6"/>
  <c r="H41" i="6"/>
  <c r="I41" i="6" s="1"/>
  <c r="C41" i="6"/>
  <c r="H40" i="6"/>
  <c r="I40" i="6" s="1"/>
  <c r="C40" i="6"/>
  <c r="H39" i="6"/>
  <c r="I39" i="6" s="1"/>
  <c r="C39" i="6"/>
  <c r="H38" i="6"/>
  <c r="I38" i="6" s="1"/>
  <c r="C38" i="6"/>
  <c r="H37" i="6"/>
  <c r="I37" i="6" s="1"/>
  <c r="C37" i="6"/>
  <c r="H36" i="6"/>
  <c r="I36" i="6" s="1"/>
  <c r="C36" i="6"/>
  <c r="H35" i="6"/>
  <c r="I35" i="6" s="1"/>
  <c r="C35" i="6"/>
  <c r="H34" i="6"/>
  <c r="I34" i="6" s="1"/>
  <c r="C34" i="6"/>
  <c r="H33" i="6"/>
  <c r="I33" i="6" s="1"/>
  <c r="C33" i="6"/>
  <c r="H32" i="6"/>
  <c r="I32" i="6" s="1"/>
  <c r="C32" i="6"/>
  <c r="H31" i="6"/>
  <c r="I31" i="6" s="1"/>
  <c r="C31" i="6"/>
  <c r="H30" i="6"/>
  <c r="I30" i="6" s="1"/>
  <c r="C30" i="6"/>
  <c r="H29" i="6"/>
  <c r="I29" i="6" s="1"/>
  <c r="C29" i="6"/>
  <c r="H28" i="6"/>
  <c r="I28" i="6" s="1"/>
  <c r="C28" i="6"/>
  <c r="H27" i="6"/>
  <c r="I27" i="6" s="1"/>
  <c r="C27" i="6"/>
  <c r="H26" i="6"/>
  <c r="I26" i="6" s="1"/>
  <c r="C26" i="6"/>
  <c r="H25" i="6"/>
  <c r="I25" i="6" s="1"/>
  <c r="C25" i="6"/>
  <c r="H24" i="6"/>
  <c r="I24" i="6" s="1"/>
  <c r="C24" i="6"/>
  <c r="B23" i="6"/>
  <c r="H22" i="6"/>
  <c r="I22" i="6" s="1"/>
  <c r="C22" i="6"/>
  <c r="H21" i="6"/>
  <c r="I21" i="6" s="1"/>
  <c r="C21" i="6"/>
  <c r="H20" i="6"/>
  <c r="I20" i="6" s="1"/>
  <c r="C20" i="6"/>
  <c r="H19" i="6"/>
  <c r="I19" i="6" s="1"/>
  <c r="C19" i="6"/>
  <c r="H18" i="6"/>
  <c r="I18" i="6" s="1"/>
  <c r="C18" i="6"/>
  <c r="H17" i="6"/>
  <c r="I17" i="6" s="1"/>
  <c r="C17" i="6"/>
  <c r="B16" i="6"/>
  <c r="H15" i="6"/>
  <c r="I15" i="6" s="1"/>
  <c r="C15" i="6"/>
  <c r="H14" i="6"/>
  <c r="I14" i="6" s="1"/>
  <c r="C14" i="6"/>
  <c r="H13" i="6"/>
  <c r="I13" i="6" s="1"/>
  <c r="C13" i="6"/>
  <c r="G269" i="12"/>
  <c r="H269" i="12" s="1"/>
  <c r="I269" i="12" s="1"/>
  <c r="G268" i="12"/>
  <c r="H268" i="12" s="1"/>
  <c r="I268" i="12" s="1"/>
  <c r="G267" i="12"/>
  <c r="H267" i="12" s="1"/>
  <c r="I267" i="12" s="1"/>
  <c r="G266" i="12"/>
  <c r="H266" i="12" s="1"/>
  <c r="I266" i="12" s="1"/>
  <c r="G265" i="12"/>
  <c r="H265" i="12" s="1"/>
  <c r="I265" i="12" s="1"/>
  <c r="G264" i="12"/>
  <c r="H264" i="12" s="1"/>
  <c r="I264" i="12" s="1"/>
  <c r="G263" i="12"/>
  <c r="H263" i="12" s="1"/>
  <c r="I263" i="12" s="1"/>
  <c r="G262" i="12"/>
  <c r="H262" i="12" s="1"/>
  <c r="I262" i="12" s="1"/>
  <c r="G261" i="12"/>
  <c r="H261" i="12" s="1"/>
  <c r="I261" i="12" s="1"/>
  <c r="G260" i="12"/>
  <c r="H260" i="12" s="1"/>
  <c r="I260" i="12" s="1"/>
  <c r="G259" i="12"/>
  <c r="H259" i="12" s="1"/>
  <c r="I259" i="12" s="1"/>
  <c r="G258" i="12"/>
  <c r="H258" i="12" s="1"/>
  <c r="I258" i="12" s="1"/>
  <c r="G257" i="12"/>
  <c r="H257" i="12" s="1"/>
  <c r="I257" i="12" s="1"/>
  <c r="G256" i="12"/>
  <c r="H256" i="12" s="1"/>
  <c r="I256" i="12" s="1"/>
  <c r="G255" i="12"/>
  <c r="H255" i="12" s="1"/>
  <c r="I255" i="12" s="1"/>
  <c r="G254" i="12"/>
  <c r="H254" i="12" s="1"/>
  <c r="I254" i="12" s="1"/>
  <c r="G253" i="12"/>
  <c r="H253" i="12" s="1"/>
  <c r="I253" i="12" s="1"/>
  <c r="G252" i="12"/>
  <c r="H252" i="12" s="1"/>
  <c r="I252" i="12" s="1"/>
  <c r="G251" i="12"/>
  <c r="H251" i="12" s="1"/>
  <c r="I251" i="12" s="1"/>
  <c r="G250" i="12"/>
  <c r="H250" i="12" s="1"/>
  <c r="I250" i="12" s="1"/>
  <c r="G249" i="12"/>
  <c r="H249" i="12" s="1"/>
  <c r="I249" i="12" s="1"/>
  <c r="G248" i="12"/>
  <c r="H248" i="12" s="1"/>
  <c r="I248" i="12" s="1"/>
  <c r="G247" i="12"/>
  <c r="H247" i="12" s="1"/>
  <c r="I247" i="12" s="1"/>
  <c r="G246" i="12"/>
  <c r="H246" i="12" s="1"/>
  <c r="I246" i="12" s="1"/>
  <c r="G245" i="12"/>
  <c r="H245" i="12" s="1"/>
  <c r="I245" i="12" s="1"/>
  <c r="G244" i="12"/>
  <c r="H244" i="12" s="1"/>
  <c r="I244" i="12" s="1"/>
  <c r="G243" i="12"/>
  <c r="H243" i="12" s="1"/>
  <c r="I243" i="12" s="1"/>
  <c r="G242" i="12"/>
  <c r="H242" i="12" s="1"/>
  <c r="I242" i="12" s="1"/>
  <c r="G241" i="12"/>
  <c r="H241" i="12" s="1"/>
  <c r="I241" i="12" s="1"/>
  <c r="G240" i="12"/>
  <c r="H240" i="12" s="1"/>
  <c r="I240" i="12" s="1"/>
  <c r="G239" i="12"/>
  <c r="H239" i="12" s="1"/>
  <c r="I239" i="12" s="1"/>
  <c r="G238" i="12"/>
  <c r="H238" i="12" s="1"/>
  <c r="I238" i="12" s="1"/>
  <c r="G237" i="12"/>
  <c r="H237" i="12" s="1"/>
  <c r="I237" i="12" s="1"/>
  <c r="G236" i="12"/>
  <c r="H236" i="12" s="1"/>
  <c r="I236" i="12" s="1"/>
  <c r="G235" i="12"/>
  <c r="H235" i="12" s="1"/>
  <c r="I235" i="12" s="1"/>
  <c r="G234" i="12"/>
  <c r="B233" i="12"/>
  <c r="G232" i="12"/>
  <c r="H232" i="12" s="1"/>
  <c r="I232" i="12" s="1"/>
  <c r="G231" i="12"/>
  <c r="H231" i="12" s="1"/>
  <c r="I231" i="12" s="1"/>
  <c r="G230" i="12"/>
  <c r="H230" i="12" s="1"/>
  <c r="I230" i="12" s="1"/>
  <c r="G229" i="12"/>
  <c r="H229" i="12" s="1"/>
  <c r="I229" i="12" s="1"/>
  <c r="G228" i="12"/>
  <c r="H228" i="12" s="1"/>
  <c r="I228" i="12" s="1"/>
  <c r="G227" i="12"/>
  <c r="H227" i="12" s="1"/>
  <c r="I227" i="12" s="1"/>
  <c r="G226" i="12"/>
  <c r="H226" i="12" s="1"/>
  <c r="I226" i="12" s="1"/>
  <c r="G225" i="12"/>
  <c r="H225" i="12" s="1"/>
  <c r="I225" i="12" s="1"/>
  <c r="G224" i="12"/>
  <c r="H224" i="12" s="1"/>
  <c r="I224" i="12" s="1"/>
  <c r="G223" i="12"/>
  <c r="H223" i="12" s="1"/>
  <c r="I223" i="12" s="1"/>
  <c r="G222" i="12"/>
  <c r="H222" i="12" s="1"/>
  <c r="I222" i="12" s="1"/>
  <c r="G221" i="12"/>
  <c r="H221" i="12" s="1"/>
  <c r="I221" i="12" s="1"/>
  <c r="G220" i="12"/>
  <c r="H220" i="12" s="1"/>
  <c r="I220" i="12" s="1"/>
  <c r="G219" i="12"/>
  <c r="H219" i="12" s="1"/>
  <c r="I219" i="12" s="1"/>
  <c r="G218" i="12"/>
  <c r="H218" i="12" s="1"/>
  <c r="I218" i="12" s="1"/>
  <c r="G217" i="12"/>
  <c r="H217" i="12" s="1"/>
  <c r="I217" i="12" s="1"/>
  <c r="G216" i="12"/>
  <c r="H216" i="12" s="1"/>
  <c r="I216" i="12" s="1"/>
  <c r="G215" i="12"/>
  <c r="H215" i="12" s="1"/>
  <c r="I215" i="12" s="1"/>
  <c r="G214" i="12"/>
  <c r="H214" i="12" s="1"/>
  <c r="I214" i="12" s="1"/>
  <c r="G213" i="12"/>
  <c r="H213" i="12" s="1"/>
  <c r="I213" i="12" s="1"/>
  <c r="G212" i="12"/>
  <c r="H212" i="12" s="1"/>
  <c r="I212" i="12" s="1"/>
  <c r="G211" i="12"/>
  <c r="H211" i="12" s="1"/>
  <c r="I211" i="12" s="1"/>
  <c r="G210" i="12"/>
  <c r="H210" i="12" s="1"/>
  <c r="I210" i="12" s="1"/>
  <c r="G209" i="12"/>
  <c r="H209" i="12" s="1"/>
  <c r="I209" i="12" s="1"/>
  <c r="G208" i="12"/>
  <c r="H208" i="12" s="1"/>
  <c r="I208" i="12" s="1"/>
  <c r="G207" i="12"/>
  <c r="H207" i="12" s="1"/>
  <c r="I207" i="12" s="1"/>
  <c r="G206" i="12"/>
  <c r="H206" i="12" s="1"/>
  <c r="I206" i="12" s="1"/>
  <c r="G205" i="12"/>
  <c r="H205" i="12" s="1"/>
  <c r="I205" i="12" s="1"/>
  <c r="G204" i="12"/>
  <c r="H204" i="12" s="1"/>
  <c r="I204" i="12" s="1"/>
  <c r="G203" i="12"/>
  <c r="H203" i="12" s="1"/>
  <c r="I203" i="12" s="1"/>
  <c r="G202" i="12"/>
  <c r="H202" i="12" s="1"/>
  <c r="I202" i="12" s="1"/>
  <c r="G201" i="12"/>
  <c r="H201" i="12" s="1"/>
  <c r="I201" i="12" s="1"/>
  <c r="G200" i="12"/>
  <c r="H200" i="12" s="1"/>
  <c r="I200" i="12" s="1"/>
  <c r="G199" i="12"/>
  <c r="H199" i="12" s="1"/>
  <c r="I199" i="12" s="1"/>
  <c r="G198" i="12"/>
  <c r="H198" i="12" s="1"/>
  <c r="I198" i="12" s="1"/>
  <c r="G197" i="12"/>
  <c r="H197" i="12" s="1"/>
  <c r="I197" i="12" s="1"/>
  <c r="G196" i="12"/>
  <c r="H196" i="12" s="1"/>
  <c r="I196" i="12" s="1"/>
  <c r="G195" i="12"/>
  <c r="H195" i="12" s="1"/>
  <c r="I195" i="12" s="1"/>
  <c r="G194" i="12"/>
  <c r="H194" i="12" s="1"/>
  <c r="I194" i="12" s="1"/>
  <c r="G193" i="12"/>
  <c r="H193" i="12" s="1"/>
  <c r="I193" i="12" s="1"/>
  <c r="G192" i="12"/>
  <c r="H192" i="12" s="1"/>
  <c r="I192" i="12" s="1"/>
  <c r="G191" i="12"/>
  <c r="H191" i="12" s="1"/>
  <c r="I191" i="12" s="1"/>
  <c r="G190" i="12"/>
  <c r="H190" i="12" s="1"/>
  <c r="I190" i="12" s="1"/>
  <c r="G189" i="12"/>
  <c r="H189" i="12" s="1"/>
  <c r="I189" i="12" s="1"/>
  <c r="G188" i="12"/>
  <c r="H188" i="12" s="1"/>
  <c r="I188" i="12" s="1"/>
  <c r="G187" i="12"/>
  <c r="H187" i="12" s="1"/>
  <c r="I187" i="12" s="1"/>
  <c r="G186" i="12"/>
  <c r="H186" i="12" s="1"/>
  <c r="I186" i="12" s="1"/>
  <c r="G185" i="12"/>
  <c r="H185" i="12" s="1"/>
  <c r="I185" i="12" s="1"/>
  <c r="G184" i="12"/>
  <c r="H184" i="12" s="1"/>
  <c r="I184" i="12" s="1"/>
  <c r="G183" i="12"/>
  <c r="H183" i="12" s="1"/>
  <c r="I183" i="12" s="1"/>
  <c r="G182" i="12"/>
  <c r="H182" i="12" s="1"/>
  <c r="I182" i="12" s="1"/>
  <c r="G181" i="12"/>
  <c r="H181" i="12" s="1"/>
  <c r="I181" i="12" s="1"/>
  <c r="G180" i="12"/>
  <c r="H180" i="12" s="1"/>
  <c r="I180" i="12" s="1"/>
  <c r="G179" i="12"/>
  <c r="H179" i="12" s="1"/>
  <c r="I179" i="12" s="1"/>
  <c r="G178" i="12"/>
  <c r="H178" i="12" s="1"/>
  <c r="I178" i="12" s="1"/>
  <c r="G177" i="12"/>
  <c r="H177" i="12" s="1"/>
  <c r="I177" i="12" s="1"/>
  <c r="G176" i="12"/>
  <c r="H176" i="12" s="1"/>
  <c r="I176" i="12" s="1"/>
  <c r="G175" i="12"/>
  <c r="H175" i="12" s="1"/>
  <c r="I175" i="12" s="1"/>
  <c r="G174" i="12"/>
  <c r="H174" i="12" s="1"/>
  <c r="I174" i="12" s="1"/>
  <c r="G173" i="12"/>
  <c r="H173" i="12" s="1"/>
  <c r="I173" i="12" s="1"/>
  <c r="G172" i="12"/>
  <c r="H172" i="12" s="1"/>
  <c r="I172" i="12" s="1"/>
  <c r="G171" i="12"/>
  <c r="H171" i="12" s="1"/>
  <c r="I171" i="12" s="1"/>
  <c r="G170" i="12"/>
  <c r="H170" i="12" s="1"/>
  <c r="I170" i="12" s="1"/>
  <c r="G169" i="12"/>
  <c r="H169" i="12" s="1"/>
  <c r="I169" i="12" s="1"/>
  <c r="G168" i="12"/>
  <c r="H168" i="12" s="1"/>
  <c r="I168" i="12" s="1"/>
  <c r="G167" i="12"/>
  <c r="H167" i="12" s="1"/>
  <c r="I167" i="12" s="1"/>
  <c r="G166" i="12"/>
  <c r="H166" i="12" s="1"/>
  <c r="I166" i="12" s="1"/>
  <c r="G165" i="12"/>
  <c r="H165" i="12" s="1"/>
  <c r="I165" i="12" s="1"/>
  <c r="G164" i="12"/>
  <c r="H164" i="12" s="1"/>
  <c r="I164" i="12" s="1"/>
  <c r="G163" i="12"/>
  <c r="H163" i="12" s="1"/>
  <c r="I163" i="12" s="1"/>
  <c r="G162" i="12"/>
  <c r="H162" i="12" s="1"/>
  <c r="I162" i="12" s="1"/>
  <c r="G161" i="12"/>
  <c r="G160" i="12"/>
  <c r="H160" i="12" s="1"/>
  <c r="E159" i="12"/>
  <c r="B159" i="12"/>
  <c r="G158" i="12"/>
  <c r="H158" i="12" s="1"/>
  <c r="I158" i="12" s="1"/>
  <c r="G157" i="12"/>
  <c r="H157" i="12" s="1"/>
  <c r="I157" i="12" s="1"/>
  <c r="G156" i="12"/>
  <c r="H156" i="12" s="1"/>
  <c r="I156" i="12" s="1"/>
  <c r="G155" i="12"/>
  <c r="H155" i="12" s="1"/>
  <c r="I155" i="12" s="1"/>
  <c r="G154" i="12"/>
  <c r="H154" i="12" s="1"/>
  <c r="I154" i="12" s="1"/>
  <c r="G153" i="12"/>
  <c r="H153" i="12" s="1"/>
  <c r="I153" i="12" s="1"/>
  <c r="G152" i="12"/>
  <c r="H152" i="12" s="1"/>
  <c r="I152" i="12" s="1"/>
  <c r="G151" i="12"/>
  <c r="H151" i="12" s="1"/>
  <c r="I151" i="12" s="1"/>
  <c r="G150" i="12"/>
  <c r="H150" i="12" s="1"/>
  <c r="I150" i="12" s="1"/>
  <c r="G149" i="12"/>
  <c r="H149" i="12" s="1"/>
  <c r="I149" i="12" s="1"/>
  <c r="G148" i="12"/>
  <c r="H148" i="12" s="1"/>
  <c r="I148" i="12" s="1"/>
  <c r="G147" i="12"/>
  <c r="H147" i="12" s="1"/>
  <c r="I147" i="12" s="1"/>
  <c r="G146" i="12"/>
  <c r="H146" i="12" s="1"/>
  <c r="I146" i="12" s="1"/>
  <c r="G145" i="12"/>
  <c r="H145" i="12" s="1"/>
  <c r="I145" i="12" s="1"/>
  <c r="G144" i="12"/>
  <c r="H144" i="12" s="1"/>
  <c r="I144" i="12" s="1"/>
  <c r="G143" i="12"/>
  <c r="H143" i="12" s="1"/>
  <c r="I143" i="12" s="1"/>
  <c r="G142" i="12"/>
  <c r="H142" i="12" s="1"/>
  <c r="I142" i="12" s="1"/>
  <c r="G141" i="12"/>
  <c r="H141" i="12" s="1"/>
  <c r="I141" i="12" s="1"/>
  <c r="G140" i="12"/>
  <c r="H140" i="12" s="1"/>
  <c r="I140" i="12" s="1"/>
  <c r="G139" i="12"/>
  <c r="H139" i="12" s="1"/>
  <c r="I139" i="12" s="1"/>
  <c r="G138" i="12"/>
  <c r="H138" i="12" s="1"/>
  <c r="I138" i="12" s="1"/>
  <c r="G137" i="12"/>
  <c r="H137" i="12" s="1"/>
  <c r="I137" i="12" s="1"/>
  <c r="G136" i="12"/>
  <c r="H136" i="12" s="1"/>
  <c r="I136" i="12" s="1"/>
  <c r="G135" i="12"/>
  <c r="H135" i="12" s="1"/>
  <c r="I135" i="12" s="1"/>
  <c r="G134" i="12"/>
  <c r="H134" i="12" s="1"/>
  <c r="I134" i="12" s="1"/>
  <c r="G133" i="12"/>
  <c r="H133" i="12" s="1"/>
  <c r="I133" i="12" s="1"/>
  <c r="G132" i="12"/>
  <c r="H132" i="12" s="1"/>
  <c r="I132" i="12" s="1"/>
  <c r="G131" i="12"/>
  <c r="H131" i="12" s="1"/>
  <c r="I131" i="12" s="1"/>
  <c r="G130" i="12"/>
  <c r="H130" i="12" s="1"/>
  <c r="I130" i="12" s="1"/>
  <c r="G129" i="12"/>
  <c r="H129" i="12" s="1"/>
  <c r="I129" i="12" s="1"/>
  <c r="G128" i="12"/>
  <c r="H128" i="12" s="1"/>
  <c r="I128" i="12" s="1"/>
  <c r="G127" i="12"/>
  <c r="H127" i="12" s="1"/>
  <c r="I127" i="12" s="1"/>
  <c r="G126" i="12"/>
  <c r="H126" i="12" s="1"/>
  <c r="I126" i="12" s="1"/>
  <c r="G125" i="12"/>
  <c r="H125" i="12" s="1"/>
  <c r="I125" i="12" s="1"/>
  <c r="G124" i="12"/>
  <c r="H124" i="12" s="1"/>
  <c r="I124" i="12" s="1"/>
  <c r="G123" i="12"/>
  <c r="H123" i="12" s="1"/>
  <c r="I123" i="12" s="1"/>
  <c r="G122" i="12"/>
  <c r="H122" i="12" s="1"/>
  <c r="I122" i="12" s="1"/>
  <c r="G121" i="12"/>
  <c r="H121" i="12" s="1"/>
  <c r="I121" i="12" s="1"/>
  <c r="G120" i="12"/>
  <c r="H120" i="12" s="1"/>
  <c r="I120" i="12" s="1"/>
  <c r="G119" i="12"/>
  <c r="H119" i="12" s="1"/>
  <c r="I119" i="12" s="1"/>
  <c r="G118" i="12"/>
  <c r="H118" i="12" s="1"/>
  <c r="I118" i="12" s="1"/>
  <c r="G117" i="12"/>
  <c r="H117" i="12" s="1"/>
  <c r="I117" i="12" s="1"/>
  <c r="G116" i="12"/>
  <c r="H116" i="12" s="1"/>
  <c r="I116" i="12" s="1"/>
  <c r="G115" i="12"/>
  <c r="H115" i="12" s="1"/>
  <c r="I115" i="12" s="1"/>
  <c r="G114" i="12"/>
  <c r="H114" i="12" s="1"/>
  <c r="I114" i="12" s="1"/>
  <c r="G113" i="12"/>
  <c r="H113" i="12" s="1"/>
  <c r="I113" i="12" s="1"/>
  <c r="G112" i="12"/>
  <c r="H112" i="12" s="1"/>
  <c r="I112" i="12" s="1"/>
  <c r="G111" i="12"/>
  <c r="H111" i="12" s="1"/>
  <c r="I111" i="12" s="1"/>
  <c r="G110" i="12"/>
  <c r="H110" i="12" s="1"/>
  <c r="I110" i="12" s="1"/>
  <c r="G109" i="12"/>
  <c r="H109" i="12" s="1"/>
  <c r="I109" i="12" s="1"/>
  <c r="G108" i="12"/>
  <c r="H108" i="12" s="1"/>
  <c r="I108" i="12" s="1"/>
  <c r="G107" i="12"/>
  <c r="H107" i="12" s="1"/>
  <c r="I107" i="12" s="1"/>
  <c r="G106" i="12"/>
  <c r="H106" i="12" s="1"/>
  <c r="I106" i="12" s="1"/>
  <c r="G105" i="12"/>
  <c r="H105" i="12" s="1"/>
  <c r="I105" i="12" s="1"/>
  <c r="G104" i="12"/>
  <c r="H104" i="12" s="1"/>
  <c r="I104" i="12" s="1"/>
  <c r="G103" i="12"/>
  <c r="H103" i="12" s="1"/>
  <c r="I103" i="12" s="1"/>
  <c r="G102" i="12"/>
  <c r="H102" i="12" s="1"/>
  <c r="I102" i="12" s="1"/>
  <c r="G101" i="12"/>
  <c r="H101" i="12" s="1"/>
  <c r="I101" i="12" s="1"/>
  <c r="G100" i="12"/>
  <c r="H100" i="12" s="1"/>
  <c r="I100" i="12" s="1"/>
  <c r="G99" i="12"/>
  <c r="H99" i="12" s="1"/>
  <c r="I99" i="12" s="1"/>
  <c r="G98" i="12"/>
  <c r="H98" i="12" s="1"/>
  <c r="I98" i="12" s="1"/>
  <c r="G97" i="12"/>
  <c r="H97" i="12" s="1"/>
  <c r="I97" i="12" s="1"/>
  <c r="G96" i="12"/>
  <c r="H96" i="12" s="1"/>
  <c r="I96" i="12" s="1"/>
  <c r="G95" i="12"/>
  <c r="H95" i="12" s="1"/>
  <c r="I95" i="12" s="1"/>
  <c r="G94" i="12"/>
  <c r="H94" i="12" s="1"/>
  <c r="I94" i="12" s="1"/>
  <c r="G93" i="12"/>
  <c r="H93" i="12" s="1"/>
  <c r="I93" i="12" s="1"/>
  <c r="G92" i="12"/>
  <c r="H92" i="12" s="1"/>
  <c r="I92" i="12" s="1"/>
  <c r="G91" i="12"/>
  <c r="H91" i="12" s="1"/>
  <c r="I91" i="12" s="1"/>
  <c r="G90" i="12"/>
  <c r="H90" i="12" s="1"/>
  <c r="I90" i="12" s="1"/>
  <c r="G89" i="12"/>
  <c r="H89" i="12" s="1"/>
  <c r="I89" i="12" s="1"/>
  <c r="G88" i="12"/>
  <c r="H88" i="12" s="1"/>
  <c r="I88" i="12" s="1"/>
  <c r="G87" i="12"/>
  <c r="H87" i="12" s="1"/>
  <c r="I87" i="12" s="1"/>
  <c r="G86" i="12"/>
  <c r="H86" i="12" s="1"/>
  <c r="I86" i="12" s="1"/>
  <c r="G85" i="12"/>
  <c r="H85" i="12" s="1"/>
  <c r="I85" i="12" s="1"/>
  <c r="G84" i="12"/>
  <c r="H84" i="12" s="1"/>
  <c r="I84" i="12" s="1"/>
  <c r="G83" i="12"/>
  <c r="H83" i="12" s="1"/>
  <c r="I83" i="12" s="1"/>
  <c r="G82" i="12"/>
  <c r="H82" i="12" s="1"/>
  <c r="I82" i="12" s="1"/>
  <c r="G81" i="12"/>
  <c r="H81" i="12" s="1"/>
  <c r="I81" i="12" s="1"/>
  <c r="G80" i="12"/>
  <c r="H80" i="12" s="1"/>
  <c r="I80" i="12" s="1"/>
  <c r="G79" i="12"/>
  <c r="H79" i="12" s="1"/>
  <c r="I79" i="12" s="1"/>
  <c r="G78" i="12"/>
  <c r="H78" i="12" s="1"/>
  <c r="I78" i="12" s="1"/>
  <c r="G77" i="12"/>
  <c r="H77" i="12" s="1"/>
  <c r="I77" i="12" s="1"/>
  <c r="G76" i="12"/>
  <c r="H76" i="12" s="1"/>
  <c r="I76" i="12" s="1"/>
  <c r="G75" i="12"/>
  <c r="H75" i="12" s="1"/>
  <c r="I75" i="12" s="1"/>
  <c r="G74" i="12"/>
  <c r="H74" i="12" s="1"/>
  <c r="I74" i="12" s="1"/>
  <c r="G73" i="12"/>
  <c r="H73" i="12" s="1"/>
  <c r="I73" i="12" s="1"/>
  <c r="G72" i="12"/>
  <c r="H72" i="12" s="1"/>
  <c r="I72" i="12" s="1"/>
  <c r="G71" i="12"/>
  <c r="H71" i="12" s="1"/>
  <c r="I71" i="12" s="1"/>
  <c r="G70" i="12"/>
  <c r="H70" i="12" s="1"/>
  <c r="I70" i="12" s="1"/>
  <c r="G69" i="12"/>
  <c r="H69" i="12" s="1"/>
  <c r="I69" i="12" s="1"/>
  <c r="G68" i="12"/>
  <c r="H68" i="12" s="1"/>
  <c r="I68" i="12" s="1"/>
  <c r="H67" i="12"/>
  <c r="I67" i="12" s="1"/>
  <c r="G66" i="12"/>
  <c r="H66" i="12" s="1"/>
  <c r="I66" i="12" s="1"/>
  <c r="G65" i="12"/>
  <c r="H65" i="12" s="1"/>
  <c r="I65" i="12" s="1"/>
  <c r="G64" i="12"/>
  <c r="H64" i="12" s="1"/>
  <c r="I64" i="12" s="1"/>
  <c r="G63" i="12"/>
  <c r="H63" i="12" s="1"/>
  <c r="I63" i="12" s="1"/>
  <c r="G62" i="12"/>
  <c r="H62" i="12" s="1"/>
  <c r="I62" i="12" s="1"/>
  <c r="G61" i="12"/>
  <c r="H61" i="12" s="1"/>
  <c r="I61" i="12" s="1"/>
  <c r="G60" i="12"/>
  <c r="H60" i="12" s="1"/>
  <c r="G59" i="12"/>
  <c r="H59" i="12" s="1"/>
  <c r="I59" i="12" s="1"/>
  <c r="E58" i="12"/>
  <c r="B58" i="12"/>
  <c r="G57" i="12"/>
  <c r="H57" i="12" s="1"/>
  <c r="I57" i="12" s="1"/>
  <c r="G56" i="12"/>
  <c r="H56" i="12" s="1"/>
  <c r="I56" i="12" s="1"/>
  <c r="G55" i="12"/>
  <c r="H55" i="12" s="1"/>
  <c r="I55" i="12" s="1"/>
  <c r="G54" i="12"/>
  <c r="H54" i="12" s="1"/>
  <c r="I54" i="12" s="1"/>
  <c r="G53" i="12"/>
  <c r="H53" i="12" s="1"/>
  <c r="I53" i="12" s="1"/>
  <c r="G52" i="12"/>
  <c r="H52" i="12" s="1"/>
  <c r="I52" i="12" s="1"/>
  <c r="G51" i="12"/>
  <c r="H51" i="12" s="1"/>
  <c r="I51" i="12" s="1"/>
  <c r="G50" i="12"/>
  <c r="H50" i="12" s="1"/>
  <c r="I50" i="12" s="1"/>
  <c r="G49" i="12"/>
  <c r="H49" i="12" s="1"/>
  <c r="I49" i="12" s="1"/>
  <c r="G48" i="12"/>
  <c r="H48" i="12" s="1"/>
  <c r="I48" i="12" s="1"/>
  <c r="G47" i="12"/>
  <c r="H47" i="12" s="1"/>
  <c r="I47" i="12" s="1"/>
  <c r="G46" i="12"/>
  <c r="H46" i="12" s="1"/>
  <c r="I46" i="12" s="1"/>
  <c r="G45" i="12"/>
  <c r="H45" i="12" s="1"/>
  <c r="I45" i="12" s="1"/>
  <c r="G44" i="12"/>
  <c r="H44" i="12" s="1"/>
  <c r="I44" i="12" s="1"/>
  <c r="G43" i="12"/>
  <c r="H43" i="12" s="1"/>
  <c r="I43" i="12" s="1"/>
  <c r="G42" i="12"/>
  <c r="H42" i="12" s="1"/>
  <c r="I42" i="12" s="1"/>
  <c r="G41" i="12"/>
  <c r="H41" i="12" s="1"/>
  <c r="I41" i="12" s="1"/>
  <c r="G40" i="12"/>
  <c r="H40" i="12" s="1"/>
  <c r="I40" i="12" s="1"/>
  <c r="G39" i="12"/>
  <c r="H39" i="12" s="1"/>
  <c r="I39" i="12" s="1"/>
  <c r="G38" i="12"/>
  <c r="H38" i="12" s="1"/>
  <c r="I38" i="12" s="1"/>
  <c r="G37" i="12"/>
  <c r="H37" i="12" s="1"/>
  <c r="I37" i="12" s="1"/>
  <c r="G36" i="12"/>
  <c r="H36" i="12" s="1"/>
  <c r="I36" i="12" s="1"/>
  <c r="G35" i="12"/>
  <c r="H35" i="12"/>
  <c r="I35" i="12" s="1"/>
  <c r="G34" i="12"/>
  <c r="H34" i="12" s="1"/>
  <c r="I34" i="12" s="1"/>
  <c r="H33" i="12"/>
  <c r="I33" i="12" s="1"/>
  <c r="G32" i="12"/>
  <c r="H32" i="12" s="1"/>
  <c r="I32" i="12" s="1"/>
  <c r="G31" i="12"/>
  <c r="H31" i="12" s="1"/>
  <c r="I31" i="12" s="1"/>
  <c r="G30" i="12"/>
  <c r="H30" i="12" s="1"/>
  <c r="I30" i="12" s="1"/>
  <c r="G29" i="12"/>
  <c r="H29" i="12" s="1"/>
  <c r="I29" i="12" s="1"/>
  <c r="G28" i="12"/>
  <c r="H28" i="12" s="1"/>
  <c r="I28" i="12" s="1"/>
  <c r="G27" i="12"/>
  <c r="H27" i="12" s="1"/>
  <c r="I27" i="12" s="1"/>
  <c r="G26" i="12"/>
  <c r="H26" i="12" s="1"/>
  <c r="I26" i="12" s="1"/>
  <c r="G25" i="12"/>
  <c r="H25" i="12" s="1"/>
  <c r="I25" i="12" s="1"/>
  <c r="G24" i="12"/>
  <c r="H24" i="12" s="1"/>
  <c r="I24" i="12" s="1"/>
  <c r="G23" i="12"/>
  <c r="H23" i="12" s="1"/>
  <c r="I23" i="12" s="1"/>
  <c r="G22" i="12"/>
  <c r="H22" i="12" s="1"/>
  <c r="I22" i="12" s="1"/>
  <c r="G21" i="12"/>
  <c r="H21" i="12" s="1"/>
  <c r="I21" i="12" s="1"/>
  <c r="I20" i="12"/>
  <c r="G19" i="12"/>
  <c r="H19" i="12" s="1"/>
  <c r="I19" i="12" s="1"/>
  <c r="G18" i="12"/>
  <c r="H18" i="12" s="1"/>
  <c r="I18" i="12" s="1"/>
  <c r="G17" i="12"/>
  <c r="H17" i="12" s="1"/>
  <c r="I17" i="12" s="1"/>
  <c r="G16" i="12"/>
  <c r="H16" i="12"/>
  <c r="I16" i="12" s="1"/>
  <c r="G15" i="12"/>
  <c r="H15" i="12" s="1"/>
  <c r="I15" i="12" s="1"/>
  <c r="G14" i="12"/>
  <c r="H14" i="12" s="1"/>
  <c r="I14" i="12" s="1"/>
  <c r="E12" i="12"/>
  <c r="B12" i="12"/>
  <c r="G47" i="11"/>
  <c r="H47" i="11" s="1"/>
  <c r="I47" i="11" s="1"/>
  <c r="C47" i="11"/>
  <c r="G46" i="11"/>
  <c r="H46" i="11" s="1"/>
  <c r="I46" i="11" s="1"/>
  <c r="C46" i="11"/>
  <c r="G45" i="11"/>
  <c r="H45" i="11" s="1"/>
  <c r="I45" i="11" s="1"/>
  <c r="C45" i="11"/>
  <c r="G43" i="11"/>
  <c r="H43" i="11" s="1"/>
  <c r="I43" i="11" s="1"/>
  <c r="C43" i="11"/>
  <c r="G42" i="11"/>
  <c r="H42" i="11" s="1"/>
  <c r="I42" i="11" s="1"/>
  <c r="C42" i="11"/>
  <c r="G41" i="11"/>
  <c r="H41" i="11" s="1"/>
  <c r="I41" i="11" s="1"/>
  <c r="C41" i="11"/>
  <c r="G40" i="11"/>
  <c r="H40" i="11" s="1"/>
  <c r="I40" i="11" s="1"/>
  <c r="C40" i="11"/>
  <c r="G39" i="11"/>
  <c r="H39" i="11" s="1"/>
  <c r="I39" i="11" s="1"/>
  <c r="C39" i="11"/>
  <c r="G38" i="11"/>
  <c r="H38" i="11" s="1"/>
  <c r="I38" i="11" s="1"/>
  <c r="C38" i="11"/>
  <c r="G37" i="11"/>
  <c r="H37" i="11" s="1"/>
  <c r="I37" i="11" s="1"/>
  <c r="C37" i="11"/>
  <c r="G36" i="11"/>
  <c r="H36" i="11" s="1"/>
  <c r="I36" i="11" s="1"/>
  <c r="C36" i="11"/>
  <c r="G35" i="11"/>
  <c r="H35" i="11" s="1"/>
  <c r="I35" i="11" s="1"/>
  <c r="C35" i="11"/>
  <c r="G34" i="11"/>
  <c r="H34" i="11" s="1"/>
  <c r="I34" i="11" s="1"/>
  <c r="C34" i="11"/>
  <c r="G33" i="11"/>
  <c r="H33" i="11" s="1"/>
  <c r="I33" i="11" s="1"/>
  <c r="C33" i="11"/>
  <c r="G32" i="11"/>
  <c r="H32" i="11" s="1"/>
  <c r="I32" i="11" s="1"/>
  <c r="C32" i="11"/>
  <c r="G31" i="11"/>
  <c r="H31" i="11" s="1"/>
  <c r="I31" i="11" s="1"/>
  <c r="C31" i="11"/>
  <c r="G30" i="11"/>
  <c r="H30" i="11" s="1"/>
  <c r="I30" i="11" s="1"/>
  <c r="C30" i="11"/>
  <c r="G29" i="11"/>
  <c r="H29" i="11" s="1"/>
  <c r="I29" i="11" s="1"/>
  <c r="C29" i="11"/>
  <c r="G28" i="11"/>
  <c r="H28" i="11" s="1"/>
  <c r="I28" i="11" s="1"/>
  <c r="C28" i="11"/>
  <c r="G27" i="11"/>
  <c r="H27" i="11" s="1"/>
  <c r="I27" i="11" s="1"/>
  <c r="C27" i="11"/>
  <c r="G26" i="11"/>
  <c r="H26" i="11" s="1"/>
  <c r="I26" i="11" s="1"/>
  <c r="C26" i="11"/>
  <c r="G25" i="11"/>
  <c r="H25" i="11" s="1"/>
  <c r="I25" i="11" s="1"/>
  <c r="C25" i="11"/>
  <c r="G24" i="11"/>
  <c r="H24" i="11" s="1"/>
  <c r="I24" i="11" s="1"/>
  <c r="C24" i="11"/>
  <c r="G23" i="11"/>
  <c r="H23" i="11" s="1"/>
  <c r="I23" i="11" s="1"/>
  <c r="C23" i="11"/>
  <c r="G22" i="11"/>
  <c r="H22" i="11" s="1"/>
  <c r="I22" i="11" s="1"/>
  <c r="C22" i="11"/>
  <c r="G21" i="11"/>
  <c r="H21" i="11" s="1"/>
  <c r="I21" i="11" s="1"/>
  <c r="C21" i="11"/>
  <c r="G20" i="11"/>
  <c r="H20" i="11" s="1"/>
  <c r="I20" i="11" s="1"/>
  <c r="C20" i="11"/>
  <c r="G18" i="11"/>
  <c r="H18" i="11" s="1"/>
  <c r="I18" i="11" s="1"/>
  <c r="C18" i="11"/>
  <c r="G17" i="11"/>
  <c r="H17" i="11" s="1"/>
  <c r="I17" i="11" s="1"/>
  <c r="C17" i="11"/>
  <c r="G16" i="11"/>
  <c r="H16" i="11" s="1"/>
  <c r="I16" i="11" s="1"/>
  <c r="C16" i="11"/>
  <c r="G15" i="11"/>
  <c r="H15" i="11" s="1"/>
  <c r="I15" i="11" s="1"/>
  <c r="C15" i="11"/>
  <c r="G14" i="11"/>
  <c r="H14" i="11" s="1"/>
  <c r="I14" i="11" s="1"/>
  <c r="C14" i="11"/>
  <c r="I13" i="11"/>
  <c r="C13" i="11"/>
  <c r="H171" i="10"/>
  <c r="I171" i="10" s="1"/>
  <c r="C171" i="10"/>
  <c r="H170" i="10"/>
  <c r="I170" i="10" s="1"/>
  <c r="C170" i="10"/>
  <c r="H169" i="10"/>
  <c r="I169" i="10" s="1"/>
  <c r="C169" i="10"/>
  <c r="H168" i="10"/>
  <c r="I168" i="10" s="1"/>
  <c r="C168" i="10"/>
  <c r="H167" i="10"/>
  <c r="I167" i="10" s="1"/>
  <c r="C167" i="10"/>
  <c r="H166" i="10"/>
  <c r="I166" i="10"/>
  <c r="C166" i="10"/>
  <c r="H165" i="10"/>
  <c r="I165" i="10"/>
  <c r="C165" i="10"/>
  <c r="H164" i="10"/>
  <c r="I164" i="10" s="1"/>
  <c r="C164" i="10"/>
  <c r="H163" i="10"/>
  <c r="I163" i="10" s="1"/>
  <c r="C163" i="10"/>
  <c r="H162" i="10"/>
  <c r="I162" i="10" s="1"/>
  <c r="C162" i="10"/>
  <c r="H161" i="10"/>
  <c r="I161" i="10" s="1"/>
  <c r="C161" i="10"/>
  <c r="H160" i="10"/>
  <c r="I160" i="10" s="1"/>
  <c r="C160" i="10"/>
  <c r="H159" i="10"/>
  <c r="I159" i="10" s="1"/>
  <c r="C159" i="10"/>
  <c r="H158" i="10"/>
  <c r="I158" i="10"/>
  <c r="C158" i="10"/>
  <c r="H157" i="10"/>
  <c r="I157" i="10" s="1"/>
  <c r="C157" i="10"/>
  <c r="H156" i="10"/>
  <c r="I156" i="10" s="1"/>
  <c r="C156" i="10"/>
  <c r="H155" i="10"/>
  <c r="I155" i="10" s="1"/>
  <c r="C155" i="10"/>
  <c r="H154" i="10"/>
  <c r="I154" i="10" s="1"/>
  <c r="C154" i="10"/>
  <c r="H153" i="10"/>
  <c r="I153" i="10" s="1"/>
  <c r="C153" i="10"/>
  <c r="H152" i="10"/>
  <c r="I152" i="10" s="1"/>
  <c r="C152" i="10"/>
  <c r="H151" i="10"/>
  <c r="I151" i="10" s="1"/>
  <c r="C151" i="10"/>
  <c r="H150" i="10"/>
  <c r="I150" i="10" s="1"/>
  <c r="C150" i="10"/>
  <c r="H149" i="10"/>
  <c r="I149" i="10" s="1"/>
  <c r="C149" i="10"/>
  <c r="H148" i="10"/>
  <c r="I148" i="10" s="1"/>
  <c r="C148" i="10"/>
  <c r="H147" i="10"/>
  <c r="I147" i="10" s="1"/>
  <c r="C147" i="10"/>
  <c r="H146" i="10"/>
  <c r="I146" i="10" s="1"/>
  <c r="C146" i="10"/>
  <c r="H145" i="10"/>
  <c r="I145" i="10" s="1"/>
  <c r="C145" i="10"/>
  <c r="H144" i="10"/>
  <c r="I144" i="10" s="1"/>
  <c r="C144" i="10"/>
  <c r="H143" i="10"/>
  <c r="I143" i="10" s="1"/>
  <c r="C143" i="10"/>
  <c r="H142" i="10"/>
  <c r="I142" i="10" s="1"/>
  <c r="C142" i="10"/>
  <c r="H141" i="10"/>
  <c r="I141" i="10" s="1"/>
  <c r="C141" i="10"/>
  <c r="H140" i="10"/>
  <c r="I140" i="10"/>
  <c r="C140" i="10"/>
  <c r="H139" i="10"/>
  <c r="I139" i="10" s="1"/>
  <c r="C139" i="10"/>
  <c r="H138" i="10"/>
  <c r="I138" i="10" s="1"/>
  <c r="C138" i="10"/>
  <c r="H137" i="10"/>
  <c r="I137" i="10" s="1"/>
  <c r="C137" i="10"/>
  <c r="H136" i="10"/>
  <c r="I136" i="10" s="1"/>
  <c r="C136" i="10"/>
  <c r="H135" i="10"/>
  <c r="I135" i="10" s="1"/>
  <c r="C135" i="10"/>
  <c r="H134" i="10"/>
  <c r="I134" i="10" s="1"/>
  <c r="C134" i="10"/>
  <c r="H133" i="10"/>
  <c r="I133" i="10"/>
  <c r="C133" i="10"/>
  <c r="H132" i="10"/>
  <c r="I132" i="10" s="1"/>
  <c r="C132" i="10"/>
  <c r="H131" i="10"/>
  <c r="I131" i="10" s="1"/>
  <c r="C131" i="10"/>
  <c r="H130" i="10"/>
  <c r="I130" i="10" s="1"/>
  <c r="C130" i="10"/>
  <c r="H129" i="10"/>
  <c r="I129" i="10" s="1"/>
  <c r="C129" i="10"/>
  <c r="H128" i="10"/>
  <c r="I128" i="10" s="1"/>
  <c r="C128" i="10"/>
  <c r="H127" i="10"/>
  <c r="I127" i="10" s="1"/>
  <c r="C127" i="10"/>
  <c r="H126" i="10"/>
  <c r="I126" i="10" s="1"/>
  <c r="C126" i="10"/>
  <c r="H125" i="10"/>
  <c r="I125" i="10" s="1"/>
  <c r="C125" i="10"/>
  <c r="H124" i="10"/>
  <c r="I124" i="10"/>
  <c r="C124" i="10"/>
  <c r="H123" i="10"/>
  <c r="I123" i="10" s="1"/>
  <c r="C123" i="10"/>
  <c r="H122" i="10"/>
  <c r="I122" i="10" s="1"/>
  <c r="C122" i="10"/>
  <c r="H121" i="10"/>
  <c r="I121" i="10" s="1"/>
  <c r="C121" i="10"/>
  <c r="H120" i="10"/>
  <c r="I120" i="10" s="1"/>
  <c r="C120" i="10"/>
  <c r="H119" i="10"/>
  <c r="I119" i="10" s="1"/>
  <c r="C119" i="10"/>
  <c r="H118" i="10"/>
  <c r="I118" i="10" s="1"/>
  <c r="C118" i="10"/>
  <c r="H117" i="10"/>
  <c r="I117" i="10"/>
  <c r="C117" i="10"/>
  <c r="H116" i="10"/>
  <c r="I116" i="10"/>
  <c r="C116" i="10"/>
  <c r="H115" i="10"/>
  <c r="I115" i="10" s="1"/>
  <c r="C115" i="10"/>
  <c r="H114" i="10"/>
  <c r="I114" i="10" s="1"/>
  <c r="C114" i="10"/>
  <c r="H113" i="10"/>
  <c r="I113" i="10" s="1"/>
  <c r="C113" i="10"/>
  <c r="H112" i="10"/>
  <c r="I112" i="10" s="1"/>
  <c r="C112" i="10"/>
  <c r="H111" i="10"/>
  <c r="I111" i="10" s="1"/>
  <c r="C111" i="10"/>
  <c r="H110" i="10"/>
  <c r="I110" i="10"/>
  <c r="C110" i="10"/>
  <c r="E109" i="10"/>
  <c r="B109" i="10"/>
  <c r="H108" i="10"/>
  <c r="I108" i="10" s="1"/>
  <c r="C108" i="10"/>
  <c r="H107" i="10"/>
  <c r="I107" i="10" s="1"/>
  <c r="C107" i="10"/>
  <c r="H106" i="10"/>
  <c r="I106" i="10"/>
  <c r="C106" i="10"/>
  <c r="H105" i="10"/>
  <c r="I105" i="10" s="1"/>
  <c r="C105" i="10"/>
  <c r="H104" i="10"/>
  <c r="I104" i="10" s="1"/>
  <c r="C104" i="10"/>
  <c r="H103" i="10"/>
  <c r="I103" i="10" s="1"/>
  <c r="C103" i="10"/>
  <c r="H102" i="10"/>
  <c r="I102" i="10" s="1"/>
  <c r="C102" i="10"/>
  <c r="H101" i="10"/>
  <c r="I101" i="10" s="1"/>
  <c r="C101" i="10"/>
  <c r="H100" i="10"/>
  <c r="I100" i="10" s="1"/>
  <c r="C100" i="10"/>
  <c r="H99" i="10"/>
  <c r="I99" i="10"/>
  <c r="C99" i="10"/>
  <c r="H98" i="10"/>
  <c r="I98" i="10" s="1"/>
  <c r="C98" i="10"/>
  <c r="H97" i="10"/>
  <c r="I97" i="10"/>
  <c r="C97" i="10"/>
  <c r="H96" i="10"/>
  <c r="I96" i="10" s="1"/>
  <c r="C96" i="10"/>
  <c r="H95" i="10"/>
  <c r="I95" i="10" s="1"/>
  <c r="C95" i="10"/>
  <c r="H94" i="10"/>
  <c r="I94" i="10" s="1"/>
  <c r="C94" i="10"/>
  <c r="H93" i="10"/>
  <c r="I93" i="10" s="1"/>
  <c r="C93" i="10"/>
  <c r="H92" i="10"/>
  <c r="I92" i="10" s="1"/>
  <c r="C92" i="10"/>
  <c r="H91" i="10"/>
  <c r="I91" i="10" s="1"/>
  <c r="C91" i="10"/>
  <c r="H90" i="10"/>
  <c r="I90" i="10"/>
  <c r="C90" i="10"/>
  <c r="H89" i="10"/>
  <c r="I89" i="10"/>
  <c r="C89" i="10"/>
  <c r="H88" i="10"/>
  <c r="I88" i="10" s="1"/>
  <c r="C88" i="10"/>
  <c r="H87" i="10"/>
  <c r="I87" i="10" s="1"/>
  <c r="C87" i="10"/>
  <c r="H86" i="10"/>
  <c r="I86" i="10" s="1"/>
  <c r="C86" i="10"/>
  <c r="H85" i="10"/>
  <c r="I85" i="10" s="1"/>
  <c r="C85" i="10"/>
  <c r="H84" i="10"/>
  <c r="I84" i="10" s="1"/>
  <c r="C84" i="10"/>
  <c r="H83" i="10"/>
  <c r="I83" i="10"/>
  <c r="C83" i="10"/>
  <c r="H82" i="10"/>
  <c r="I82" i="10"/>
  <c r="C82" i="10"/>
  <c r="H81" i="10"/>
  <c r="I81" i="10" s="1"/>
  <c r="C81" i="10"/>
  <c r="H80" i="10"/>
  <c r="I80" i="10" s="1"/>
  <c r="C80" i="10"/>
  <c r="H79" i="10"/>
  <c r="I79" i="10" s="1"/>
  <c r="C79" i="10"/>
  <c r="H78" i="10"/>
  <c r="I78" i="10" s="1"/>
  <c r="C78" i="10"/>
  <c r="H77" i="10"/>
  <c r="I77" i="10" s="1"/>
  <c r="C77" i="10"/>
  <c r="H76" i="10"/>
  <c r="I76" i="10" s="1"/>
  <c r="C76" i="10"/>
  <c r="H75" i="10"/>
  <c r="I75" i="10"/>
  <c r="C75" i="10"/>
  <c r="H74" i="10"/>
  <c r="I74" i="10" s="1"/>
  <c r="C74" i="10"/>
  <c r="H73" i="10"/>
  <c r="I73" i="10" s="1"/>
  <c r="C73" i="10"/>
  <c r="H72" i="10"/>
  <c r="I72" i="10" s="1"/>
  <c r="C72" i="10"/>
  <c r="H71" i="10"/>
  <c r="I71" i="10" s="1"/>
  <c r="C71" i="10"/>
  <c r="H70" i="10"/>
  <c r="I70" i="10" s="1"/>
  <c r="C70" i="10"/>
  <c r="H69" i="10"/>
  <c r="I69" i="10" s="1"/>
  <c r="C69" i="10"/>
  <c r="H68" i="10"/>
  <c r="I68" i="10" s="1"/>
  <c r="C68" i="10"/>
  <c r="H67" i="10"/>
  <c r="I67" i="10" s="1"/>
  <c r="C67" i="10"/>
  <c r="H66" i="10"/>
  <c r="I66" i="10" s="1"/>
  <c r="C66" i="10"/>
  <c r="H65" i="10"/>
  <c r="I65" i="10" s="1"/>
  <c r="C65" i="10"/>
  <c r="H64" i="10"/>
  <c r="I64" i="10" s="1"/>
  <c r="C64" i="10"/>
  <c r="H63" i="10"/>
  <c r="I63" i="10" s="1"/>
  <c r="C63" i="10"/>
  <c r="H62" i="10"/>
  <c r="I62" i="10"/>
  <c r="C62" i="10"/>
  <c r="E61" i="10"/>
  <c r="B61" i="10"/>
  <c r="H60" i="10"/>
  <c r="I60" i="10"/>
  <c r="C60" i="10"/>
  <c r="H59" i="10"/>
  <c r="I59" i="10" s="1"/>
  <c r="C59" i="10"/>
  <c r="H58" i="10"/>
  <c r="I58" i="10" s="1"/>
  <c r="C58" i="10"/>
  <c r="H57" i="10"/>
  <c r="I57" i="10" s="1"/>
  <c r="C57" i="10"/>
  <c r="H56" i="10"/>
  <c r="I56" i="10" s="1"/>
  <c r="C56" i="10"/>
  <c r="H55" i="10"/>
  <c r="I55" i="10" s="1"/>
  <c r="C55" i="10"/>
  <c r="H54" i="10"/>
  <c r="I54" i="10"/>
  <c r="C54" i="10"/>
  <c r="H53" i="10"/>
  <c r="I53" i="10"/>
  <c r="C53" i="10"/>
  <c r="H52" i="10"/>
  <c r="I52" i="10" s="1"/>
  <c r="C52" i="10"/>
  <c r="H51" i="10"/>
  <c r="I51" i="10" s="1"/>
  <c r="C51" i="10"/>
  <c r="H50" i="10"/>
  <c r="I50" i="10" s="1"/>
  <c r="C50" i="10"/>
  <c r="H49" i="10"/>
  <c r="I49" i="10" s="1"/>
  <c r="C49" i="10"/>
  <c r="H48" i="10"/>
  <c r="I48" i="10" s="1"/>
  <c r="C48" i="10"/>
  <c r="H47" i="10"/>
  <c r="I47" i="10" s="1"/>
  <c r="C47" i="10"/>
  <c r="H46" i="10"/>
  <c r="I46" i="10"/>
  <c r="C46" i="10"/>
  <c r="H45" i="10"/>
  <c r="I45" i="10" s="1"/>
  <c r="C45" i="10"/>
  <c r="H44" i="10"/>
  <c r="I44" i="10" s="1"/>
  <c r="C44" i="10"/>
  <c r="H43" i="10"/>
  <c r="I43" i="10" s="1"/>
  <c r="C43" i="10"/>
  <c r="H42" i="10"/>
  <c r="I42" i="10" s="1"/>
  <c r="C42" i="10"/>
  <c r="H41" i="10"/>
  <c r="I41" i="10" s="1"/>
  <c r="C41" i="10"/>
  <c r="H40" i="10"/>
  <c r="I40" i="10" s="1"/>
  <c r="C40" i="10"/>
  <c r="H39" i="10"/>
  <c r="I39" i="10" s="1"/>
  <c r="C39" i="10"/>
  <c r="H38" i="10"/>
  <c r="I38" i="10" s="1"/>
  <c r="C38" i="10"/>
  <c r="H37" i="10"/>
  <c r="I37" i="10" s="1"/>
  <c r="C37" i="10"/>
  <c r="H36" i="10"/>
  <c r="I36" i="10" s="1"/>
  <c r="C36" i="10"/>
  <c r="H35" i="10"/>
  <c r="I35" i="10" s="1"/>
  <c r="C35" i="10"/>
  <c r="H34" i="10"/>
  <c r="I34" i="10" s="1"/>
  <c r="C34" i="10"/>
  <c r="H33" i="10"/>
  <c r="I33" i="10" s="1"/>
  <c r="C33" i="10"/>
  <c r="H32" i="10"/>
  <c r="I32" i="10" s="1"/>
  <c r="C32" i="10"/>
  <c r="H31" i="10"/>
  <c r="I31" i="10" s="1"/>
  <c r="C31" i="10"/>
  <c r="H30" i="10"/>
  <c r="I30" i="10" s="1"/>
  <c r="C30" i="10"/>
  <c r="H29" i="10"/>
  <c r="I29" i="10" s="1"/>
  <c r="C29" i="10"/>
  <c r="H28" i="10"/>
  <c r="I28" i="10" s="1"/>
  <c r="C28" i="10"/>
  <c r="H27" i="10"/>
  <c r="I27" i="10" s="1"/>
  <c r="C27" i="10"/>
  <c r="H26" i="10"/>
  <c r="I26" i="10" s="1"/>
  <c r="C26" i="10"/>
  <c r="H25" i="10"/>
  <c r="I25" i="10" s="1"/>
  <c r="C25" i="10"/>
  <c r="H24" i="10"/>
  <c r="I24" i="10" s="1"/>
  <c r="C24" i="10"/>
  <c r="H23" i="10"/>
  <c r="I23" i="10" s="1"/>
  <c r="C23" i="10"/>
  <c r="H22" i="10"/>
  <c r="I22" i="10" s="1"/>
  <c r="C22" i="10"/>
  <c r="H21" i="10"/>
  <c r="I21" i="10" s="1"/>
  <c r="C21" i="10"/>
  <c r="H20" i="10"/>
  <c r="I20" i="10"/>
  <c r="C20" i="10"/>
  <c r="H19" i="10"/>
  <c r="I19" i="10" s="1"/>
  <c r="C19" i="10"/>
  <c r="H18" i="10"/>
  <c r="I18" i="10" s="1"/>
  <c r="C18" i="10"/>
  <c r="E17" i="10"/>
  <c r="B17" i="10"/>
  <c r="H16" i="10"/>
  <c r="I16" i="10" s="1"/>
  <c r="C16" i="10"/>
  <c r="H15" i="10"/>
  <c r="I15" i="10" s="1"/>
  <c r="C15" i="10"/>
  <c r="H14" i="10"/>
  <c r="I14" i="10" s="1"/>
  <c r="C14" i="10"/>
  <c r="H13" i="10"/>
  <c r="I13" i="10" s="1"/>
  <c r="C13" i="10"/>
  <c r="E12" i="10"/>
  <c r="B12" i="10"/>
  <c r="B11" i="10" s="1"/>
  <c r="G60" i="8"/>
  <c r="H60" i="8" s="1"/>
  <c r="I60" i="8" s="1"/>
  <c r="G59" i="8"/>
  <c r="H59" i="8" s="1"/>
  <c r="I59" i="8" s="1"/>
  <c r="C59" i="8"/>
  <c r="G58" i="8"/>
  <c r="H58" i="8" s="1"/>
  <c r="I58" i="8" s="1"/>
  <c r="C58" i="8"/>
  <c r="G57" i="8"/>
  <c r="H57" i="8" s="1"/>
  <c r="I57" i="8" s="1"/>
  <c r="C57" i="8"/>
  <c r="G56" i="8"/>
  <c r="H56" i="8" s="1"/>
  <c r="I56" i="8" s="1"/>
  <c r="C56" i="8"/>
  <c r="G55" i="8"/>
  <c r="H55" i="8" s="1"/>
  <c r="I55" i="8" s="1"/>
  <c r="C55" i="8"/>
  <c r="G54" i="8"/>
  <c r="H54" i="8" s="1"/>
  <c r="I54" i="8" s="1"/>
  <c r="C54" i="8"/>
  <c r="G53" i="8"/>
  <c r="H53" i="8" s="1"/>
  <c r="I53" i="8" s="1"/>
  <c r="C53" i="8"/>
  <c r="G52" i="8"/>
  <c r="H52" i="8" s="1"/>
  <c r="I52" i="8" s="1"/>
  <c r="C52" i="8"/>
  <c r="G51" i="8"/>
  <c r="H51" i="8" s="1"/>
  <c r="I51" i="8" s="1"/>
  <c r="C51" i="8"/>
  <c r="G50" i="8"/>
  <c r="H50" i="8" s="1"/>
  <c r="I50" i="8" s="1"/>
  <c r="C50" i="8"/>
  <c r="G49" i="8"/>
  <c r="H49" i="8" s="1"/>
  <c r="I49" i="8" s="1"/>
  <c r="C49" i="8"/>
  <c r="G48" i="8"/>
  <c r="H48" i="8" s="1"/>
  <c r="C48" i="8"/>
  <c r="E47" i="8"/>
  <c r="B47" i="8"/>
  <c r="G46" i="8"/>
  <c r="H46" i="8" s="1"/>
  <c r="I46" i="8" s="1"/>
  <c r="C46" i="8"/>
  <c r="G45" i="8"/>
  <c r="H45" i="8" s="1"/>
  <c r="I45" i="8" s="1"/>
  <c r="C45" i="8"/>
  <c r="G44" i="8"/>
  <c r="H44" i="8" s="1"/>
  <c r="I44" i="8" s="1"/>
  <c r="C44" i="8"/>
  <c r="G43" i="8"/>
  <c r="H43" i="8" s="1"/>
  <c r="I43" i="8" s="1"/>
  <c r="C43" i="8"/>
  <c r="G42" i="8"/>
  <c r="H42" i="8" s="1"/>
  <c r="I42" i="8" s="1"/>
  <c r="G41" i="8"/>
  <c r="H41" i="8" s="1"/>
  <c r="I41" i="8" s="1"/>
  <c r="C41" i="8"/>
  <c r="G40" i="8"/>
  <c r="H40" i="8" s="1"/>
  <c r="I40" i="8" s="1"/>
  <c r="C40" i="8"/>
  <c r="G39" i="8"/>
  <c r="H39" i="8" s="1"/>
  <c r="I39" i="8" s="1"/>
  <c r="C39" i="8"/>
  <c r="G38" i="8"/>
  <c r="H38" i="8" s="1"/>
  <c r="I38" i="8" s="1"/>
  <c r="C38" i="8"/>
  <c r="G37" i="8"/>
  <c r="H37" i="8" s="1"/>
  <c r="I37" i="8" s="1"/>
  <c r="C37" i="8"/>
  <c r="G36" i="8"/>
  <c r="H36" i="8" s="1"/>
  <c r="I36" i="8" s="1"/>
  <c r="C36" i="8"/>
  <c r="G35" i="8"/>
  <c r="C35" i="8"/>
  <c r="G34" i="8"/>
  <c r="C34" i="8"/>
  <c r="E33" i="8"/>
  <c r="B33" i="8"/>
  <c r="G32" i="8"/>
  <c r="H32" i="8" s="1"/>
  <c r="I32" i="8" s="1"/>
  <c r="C32" i="8"/>
  <c r="G31" i="8"/>
  <c r="H31" i="8" s="1"/>
  <c r="I31" i="8" s="1"/>
  <c r="C31" i="8"/>
  <c r="G30" i="8"/>
  <c r="H30" i="8" s="1"/>
  <c r="I30" i="8" s="1"/>
  <c r="C30" i="8"/>
  <c r="G29" i="8"/>
  <c r="H29" i="8" s="1"/>
  <c r="I29" i="8" s="1"/>
  <c r="C29" i="8"/>
  <c r="G28" i="8"/>
  <c r="H28" i="8" s="1"/>
  <c r="I28" i="8" s="1"/>
  <c r="C28" i="8"/>
  <c r="G27" i="8"/>
  <c r="H27" i="8" s="1"/>
  <c r="I27" i="8" s="1"/>
  <c r="C27" i="8"/>
  <c r="G26" i="8"/>
  <c r="H26" i="8" s="1"/>
  <c r="I26" i="8" s="1"/>
  <c r="C26" i="8"/>
  <c r="G25" i="8"/>
  <c r="H25" i="8" s="1"/>
  <c r="I25" i="8" s="1"/>
  <c r="C25" i="8"/>
  <c r="G24" i="8"/>
  <c r="H24" i="8" s="1"/>
  <c r="I24" i="8" s="1"/>
  <c r="C24" i="8"/>
  <c r="G23" i="8"/>
  <c r="H23" i="8" s="1"/>
  <c r="I23" i="8" s="1"/>
  <c r="C23" i="8"/>
  <c r="G22" i="8"/>
  <c r="H22" i="8" s="1"/>
  <c r="I22" i="8" s="1"/>
  <c r="C22" i="8"/>
  <c r="G21" i="8"/>
  <c r="H21" i="8" s="1"/>
  <c r="I21" i="8" s="1"/>
  <c r="C21" i="8"/>
  <c r="G20" i="8"/>
  <c r="H20" i="8" s="1"/>
  <c r="I20" i="8" s="1"/>
  <c r="C20" i="8"/>
  <c r="G19" i="8"/>
  <c r="H19" i="8" s="1"/>
  <c r="I19" i="8" s="1"/>
  <c r="C19" i="8"/>
  <c r="G18" i="8"/>
  <c r="H18" i="8" s="1"/>
  <c r="I18" i="8" s="1"/>
  <c r="C18" i="8"/>
  <c r="G17" i="8"/>
  <c r="H17" i="8" s="1"/>
  <c r="I17" i="8" s="1"/>
  <c r="C17" i="8"/>
  <c r="G16" i="8"/>
  <c r="H16" i="8" s="1"/>
  <c r="I16" i="8" s="1"/>
  <c r="C16" i="8"/>
  <c r="G15" i="8"/>
  <c r="H15" i="8" s="1"/>
  <c r="I15" i="8" s="1"/>
  <c r="C15" i="8"/>
  <c r="G14" i="8"/>
  <c r="C14" i="8"/>
  <c r="H13" i="8"/>
  <c r="C13" i="8"/>
  <c r="E12" i="8"/>
  <c r="B12" i="8"/>
  <c r="H42" i="7"/>
  <c r="I42" i="7" s="1"/>
  <c r="C42" i="7"/>
  <c r="H41" i="7"/>
  <c r="I41" i="7" s="1"/>
  <c r="C41" i="7"/>
  <c r="H40" i="7"/>
  <c r="I40" i="7" s="1"/>
  <c r="C40" i="7"/>
  <c r="H39" i="7"/>
  <c r="I39" i="7" s="1"/>
  <c r="C39" i="7"/>
  <c r="H38" i="7"/>
  <c r="I38" i="7" s="1"/>
  <c r="C38" i="7"/>
  <c r="H37" i="7"/>
  <c r="I37" i="7" s="1"/>
  <c r="C37" i="7"/>
  <c r="H36" i="7"/>
  <c r="I36" i="7" s="1"/>
  <c r="C36" i="7"/>
  <c r="H35" i="7"/>
  <c r="I35" i="7" s="1"/>
  <c r="C35" i="7"/>
  <c r="H33" i="7"/>
  <c r="I33" i="7" s="1"/>
  <c r="C33" i="7"/>
  <c r="H32" i="7"/>
  <c r="I32" i="7" s="1"/>
  <c r="C32" i="7"/>
  <c r="H31" i="7"/>
  <c r="I31" i="7" s="1"/>
  <c r="C31" i="7"/>
  <c r="H30" i="7"/>
  <c r="I30" i="7" s="1"/>
  <c r="C30" i="7"/>
  <c r="H29" i="7"/>
  <c r="I29" i="7" s="1"/>
  <c r="C29" i="7"/>
  <c r="H28" i="7"/>
  <c r="I28" i="7" s="1"/>
  <c r="C28" i="7"/>
  <c r="H27" i="7"/>
  <c r="I27" i="7" s="1"/>
  <c r="C27" i="7"/>
  <c r="H26" i="7"/>
  <c r="I26" i="7" s="1"/>
  <c r="C26" i="7"/>
  <c r="H25" i="7"/>
  <c r="I25" i="7" s="1"/>
  <c r="C25" i="7"/>
  <c r="H24" i="7"/>
  <c r="I24" i="7" s="1"/>
  <c r="C24" i="7"/>
  <c r="H23" i="7"/>
  <c r="I23" i="7" s="1"/>
  <c r="C23" i="7"/>
  <c r="H22" i="7"/>
  <c r="I22" i="7" s="1"/>
  <c r="C22" i="7"/>
  <c r="H21" i="7"/>
  <c r="I21" i="7" s="1"/>
  <c r="C21" i="7"/>
  <c r="H19" i="7"/>
  <c r="I19" i="7" s="1"/>
  <c r="C19" i="7"/>
  <c r="H18" i="7"/>
  <c r="I18" i="7" s="1"/>
  <c r="C18" i="7"/>
  <c r="H17" i="7"/>
  <c r="C17" i="7"/>
  <c r="H16" i="7"/>
  <c r="I16" i="7" s="1"/>
  <c r="C16" i="7"/>
  <c r="H15" i="7"/>
  <c r="I15" i="7" s="1"/>
  <c r="C15" i="7"/>
  <c r="H14" i="7"/>
  <c r="I14" i="7" s="1"/>
  <c r="C14" i="7"/>
  <c r="H13" i="7"/>
  <c r="I13" i="7" s="1"/>
  <c r="C13" i="7"/>
  <c r="G16" i="5"/>
  <c r="H16" i="5" s="1"/>
  <c r="I16" i="5" s="1"/>
  <c r="C16" i="5"/>
  <c r="G15" i="5"/>
  <c r="H15" i="5" s="1"/>
  <c r="C15" i="5"/>
  <c r="E14" i="5"/>
  <c r="B14" i="5"/>
  <c r="C13" i="5"/>
  <c r="E12" i="5"/>
  <c r="B12" i="5"/>
  <c r="H14" i="4"/>
  <c r="I14" i="4" s="1"/>
  <c r="H15" i="4"/>
  <c r="I15" i="4" s="1"/>
  <c r="H16" i="4"/>
  <c r="I16" i="4" s="1"/>
  <c r="H17" i="4"/>
  <c r="I17" i="4" s="1"/>
  <c r="H18" i="4"/>
  <c r="I18" i="4" s="1"/>
  <c r="H19" i="4"/>
  <c r="I19" i="4" s="1"/>
  <c r="H21" i="4"/>
  <c r="H22" i="4"/>
  <c r="I22" i="4" s="1"/>
  <c r="H23" i="4"/>
  <c r="I23" i="4" s="1"/>
  <c r="H24" i="4"/>
  <c r="I24" i="4" s="1"/>
  <c r="H27" i="4"/>
  <c r="I27" i="4" s="1"/>
  <c r="H28" i="4"/>
  <c r="I28" i="4" s="1"/>
  <c r="H29" i="4"/>
  <c r="I29" i="4" s="1"/>
  <c r="H30" i="4"/>
  <c r="I30"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8" i="4"/>
  <c r="I48" i="4" s="1"/>
  <c r="H49" i="4"/>
  <c r="I49" i="4" s="1"/>
  <c r="H50" i="4"/>
  <c r="I50" i="4" s="1"/>
  <c r="H51" i="4"/>
  <c r="I51" i="4" s="1"/>
  <c r="H52" i="4"/>
  <c r="I52" i="4" s="1"/>
  <c r="H53" i="4"/>
  <c r="I53" i="4" s="1"/>
  <c r="H55" i="4"/>
  <c r="I55" i="4" s="1"/>
  <c r="I54" i="4" s="1"/>
  <c r="H56" i="4"/>
  <c r="I56" i="4" s="1"/>
  <c r="H59" i="4"/>
  <c r="H61" i="4"/>
  <c r="I61" i="4" s="1"/>
  <c r="H62" i="4"/>
  <c r="I62" i="4" s="1"/>
  <c r="H63" i="4"/>
  <c r="I63" i="4" s="1"/>
  <c r="H64" i="4"/>
  <c r="I64" i="4" s="1"/>
  <c r="H66" i="4"/>
  <c r="I66" i="4" s="1"/>
  <c r="H67" i="4"/>
  <c r="I67" i="4" s="1"/>
  <c r="H70" i="4"/>
  <c r="I70" i="4" s="1"/>
  <c r="H71" i="4"/>
  <c r="I71" i="4" s="1"/>
  <c r="H74" i="4"/>
  <c r="I74" i="4" s="1"/>
  <c r="H75" i="4"/>
  <c r="I75" i="4" s="1"/>
  <c r="H76" i="4"/>
  <c r="I76" i="4" s="1"/>
  <c r="H77" i="4"/>
  <c r="I77" i="4" s="1"/>
  <c r="H78" i="4"/>
  <c r="I78" i="4" s="1"/>
  <c r="H79" i="4"/>
  <c r="I79" i="4" s="1"/>
  <c r="H81" i="4"/>
  <c r="I81" i="4" s="1"/>
  <c r="H82" i="4"/>
  <c r="I82" i="4" s="1"/>
  <c r="H83" i="4"/>
  <c r="I83" i="4" s="1"/>
  <c r="H84" i="4"/>
  <c r="I84" i="4" s="1"/>
  <c r="H85" i="4"/>
  <c r="I85" i="4" s="1"/>
  <c r="H86" i="4"/>
  <c r="I86" i="4" s="1"/>
  <c r="H87" i="4"/>
  <c r="I87" i="4" s="1"/>
  <c r="H88" i="4"/>
  <c r="I88" i="4" s="1"/>
  <c r="H89" i="4"/>
  <c r="I89" i="4" s="1"/>
  <c r="H90" i="4"/>
  <c r="I90" i="4" s="1"/>
  <c r="H91" i="4"/>
  <c r="I91" i="4" s="1"/>
  <c r="H92" i="4"/>
  <c r="I92" i="4" s="1"/>
  <c r="H93" i="4"/>
  <c r="I93" i="4" s="1"/>
  <c r="H94" i="4"/>
  <c r="I94" i="4" s="1"/>
  <c r="H96" i="4"/>
  <c r="I96" i="4" s="1"/>
  <c r="H97" i="4"/>
  <c r="I97" i="4" s="1"/>
  <c r="H98" i="4"/>
  <c r="I98" i="4" s="1"/>
  <c r="H100" i="4"/>
  <c r="I100" i="4" s="1"/>
  <c r="H101" i="4"/>
  <c r="I101" i="4" s="1"/>
  <c r="H102" i="4"/>
  <c r="I102" i="4" s="1"/>
  <c r="H105" i="4"/>
  <c r="I105" i="4" s="1"/>
  <c r="H106" i="4"/>
  <c r="I106" i="4" s="1"/>
  <c r="H107" i="4"/>
  <c r="I107" i="4" s="1"/>
  <c r="H110" i="4"/>
  <c r="I110" i="4" s="1"/>
  <c r="H111" i="4"/>
  <c r="I111" i="4" s="1"/>
  <c r="H112" i="4"/>
  <c r="I112" i="4" s="1"/>
  <c r="H113" i="4"/>
  <c r="I113" i="4" s="1"/>
  <c r="H114" i="4"/>
  <c r="I114" i="4" s="1"/>
  <c r="H115" i="4"/>
  <c r="I115" i="4" s="1"/>
  <c r="H117" i="4"/>
  <c r="I117" i="4" s="1"/>
  <c r="H118" i="4"/>
  <c r="I118" i="4" s="1"/>
  <c r="H119" i="4"/>
  <c r="I119" i="4" s="1"/>
  <c r="H120" i="4"/>
  <c r="I120" i="4" s="1"/>
  <c r="H121" i="4"/>
  <c r="I121" i="4" s="1"/>
  <c r="H123" i="4"/>
  <c r="I123" i="4" s="1"/>
  <c r="H124" i="4"/>
  <c r="I124" i="4" s="1"/>
  <c r="H127" i="4"/>
  <c r="I127" i="4" s="1"/>
  <c r="H128" i="4"/>
  <c r="I128" i="4" s="1"/>
  <c r="H129" i="4"/>
  <c r="I129" i="4" s="1"/>
  <c r="H130" i="4"/>
  <c r="I130" i="4" s="1"/>
  <c r="H131" i="4"/>
  <c r="I131" i="4" s="1"/>
  <c r="H133" i="4"/>
  <c r="I133" i="4" s="1"/>
  <c r="H134" i="4"/>
  <c r="I134" i="4" s="1"/>
  <c r="H135" i="4"/>
  <c r="I135" i="4" s="1"/>
  <c r="H136" i="4"/>
  <c r="I136" i="4" s="1"/>
  <c r="H137" i="4"/>
  <c r="I137" i="4" s="1"/>
  <c r="H138" i="4"/>
  <c r="I138" i="4" s="1"/>
  <c r="H140" i="4"/>
  <c r="I140" i="4" s="1"/>
  <c r="H141" i="4"/>
  <c r="I141" i="4" s="1"/>
  <c r="H142" i="4"/>
  <c r="I142" i="4" s="1"/>
  <c r="H144" i="4"/>
  <c r="I144" i="4" s="1"/>
  <c r="H145" i="4"/>
  <c r="I145" i="4" s="1"/>
  <c r="H146" i="4"/>
  <c r="I146" i="4" s="1"/>
  <c r="H147" i="4"/>
  <c r="I147" i="4" s="1"/>
  <c r="H150" i="4"/>
  <c r="I150" i="4" s="1"/>
  <c r="H151" i="4"/>
  <c r="I151" i="4" s="1"/>
  <c r="H152" i="4"/>
  <c r="I152" i="4" s="1"/>
  <c r="H153" i="4"/>
  <c r="I153" i="4" s="1"/>
  <c r="H154" i="4"/>
  <c r="I154" i="4" s="1"/>
  <c r="H155" i="4"/>
  <c r="I155" i="4" s="1"/>
  <c r="H156" i="4"/>
  <c r="I156" i="4" s="1"/>
  <c r="H157" i="4"/>
  <c r="I157" i="4" s="1"/>
  <c r="H158" i="4"/>
  <c r="I158" i="4" s="1"/>
  <c r="H159" i="4"/>
  <c r="I159" i="4" s="1"/>
  <c r="H161" i="4"/>
  <c r="I161" i="4" s="1"/>
  <c r="H162" i="4"/>
  <c r="I162" i="4" s="1"/>
  <c r="H163" i="4"/>
  <c r="I163" i="4" s="1"/>
  <c r="H164" i="4"/>
  <c r="I164" i="4" s="1"/>
  <c r="H165" i="4"/>
  <c r="I165" i="4" s="1"/>
  <c r="H166" i="4"/>
  <c r="I166" i="4" s="1"/>
  <c r="H167" i="4"/>
  <c r="I167" i="4" s="1"/>
  <c r="H170" i="4"/>
  <c r="I170" i="4" s="1"/>
  <c r="H171" i="4"/>
  <c r="I171" i="4" s="1"/>
  <c r="H172" i="4"/>
  <c r="I172" i="4" s="1"/>
  <c r="H173" i="4"/>
  <c r="I173" i="4" s="1"/>
  <c r="H174" i="4"/>
  <c r="I174" i="4" s="1"/>
  <c r="H175" i="4"/>
  <c r="I175" i="4" s="1"/>
  <c r="H177" i="4"/>
  <c r="I177" i="4" s="1"/>
  <c r="H178" i="4"/>
  <c r="I178" i="4" s="1"/>
  <c r="H179" i="4"/>
  <c r="I179" i="4" s="1"/>
  <c r="H180" i="4"/>
  <c r="I180" i="4" s="1"/>
  <c r="H182" i="4"/>
  <c r="I182" i="4" s="1"/>
  <c r="H183" i="4"/>
  <c r="I183" i="4" s="1"/>
  <c r="H184" i="4"/>
  <c r="I184" i="4" s="1"/>
  <c r="H187" i="4"/>
  <c r="I187" i="4" s="1"/>
  <c r="H188" i="4"/>
  <c r="I188" i="4" s="1"/>
  <c r="H189" i="4"/>
  <c r="I189" i="4" s="1"/>
  <c r="H190" i="4"/>
  <c r="I190" i="4" s="1"/>
  <c r="H191" i="4"/>
  <c r="I191" i="4" s="1"/>
  <c r="H194" i="4"/>
  <c r="I194" i="4" s="1"/>
  <c r="H195" i="4"/>
  <c r="I195" i="4" s="1"/>
  <c r="H196" i="4"/>
  <c r="I196" i="4" s="1"/>
  <c r="H197" i="4"/>
  <c r="I197" i="4" s="1"/>
  <c r="H199" i="4"/>
  <c r="I199" i="4" s="1"/>
  <c r="H200" i="4"/>
  <c r="I200" i="4" s="1"/>
  <c r="H201" i="4"/>
  <c r="I201" i="4" s="1"/>
  <c r="H202" i="4"/>
  <c r="I202" i="4" s="1"/>
  <c r="H203" i="4"/>
  <c r="I203" i="4" s="1"/>
  <c r="H204" i="4"/>
  <c r="I204" i="4" s="1"/>
  <c r="H205" i="4"/>
  <c r="I205" i="4" s="1"/>
  <c r="H206" i="4"/>
  <c r="I206" i="4" s="1"/>
  <c r="H208" i="4"/>
  <c r="I208" i="4" s="1"/>
  <c r="H209" i="4"/>
  <c r="I209" i="4" s="1"/>
  <c r="H210" i="4"/>
  <c r="I210" i="4" s="1"/>
  <c r="H211" i="4"/>
  <c r="I211" i="4" s="1"/>
  <c r="H213" i="4"/>
  <c r="I213" i="4" s="1"/>
  <c r="I212" i="4" s="1"/>
  <c r="H216" i="4"/>
  <c r="I216" i="4" s="1"/>
  <c r="H217" i="4"/>
  <c r="I217" i="4" s="1"/>
  <c r="H220" i="4"/>
  <c r="I220" i="4" s="1"/>
  <c r="H222" i="4"/>
  <c r="I222" i="4" s="1"/>
  <c r="H223" i="4"/>
  <c r="I223" i="4" s="1"/>
  <c r="H226" i="4"/>
  <c r="I226" i="4" s="1"/>
  <c r="H227" i="4"/>
  <c r="I227" i="4" s="1"/>
  <c r="H228" i="4"/>
  <c r="I228" i="4" s="1"/>
  <c r="H229" i="4"/>
  <c r="I229" i="4" s="1"/>
  <c r="H230" i="4"/>
  <c r="I230" i="4" s="1"/>
  <c r="H232" i="4"/>
  <c r="I232" i="4" s="1"/>
  <c r="H233" i="4"/>
  <c r="I233" i="4" s="1"/>
  <c r="H234" i="4"/>
  <c r="I234" i="4" s="1"/>
  <c r="H235" i="4"/>
  <c r="I235" i="4" s="1"/>
  <c r="H236" i="4"/>
  <c r="I236" i="4" s="1"/>
  <c r="H238" i="4"/>
  <c r="I238" i="4" s="1"/>
  <c r="H239" i="4"/>
  <c r="I239" i="4" s="1"/>
  <c r="C14" i="4"/>
  <c r="C15" i="4"/>
  <c r="C16" i="4"/>
  <c r="C17" i="4"/>
  <c r="C18" i="4"/>
  <c r="C19" i="4"/>
  <c r="C21" i="4"/>
  <c r="C22" i="4"/>
  <c r="C23" i="4"/>
  <c r="C24" i="4"/>
  <c r="C27" i="4"/>
  <c r="C28" i="4"/>
  <c r="C29" i="4"/>
  <c r="C30" i="4"/>
  <c r="C32" i="4"/>
  <c r="C33" i="4"/>
  <c r="C34" i="4"/>
  <c r="C35" i="4"/>
  <c r="C36" i="4"/>
  <c r="C37" i="4"/>
  <c r="C38" i="4"/>
  <c r="C39" i="4"/>
  <c r="C40" i="4"/>
  <c r="C41" i="4"/>
  <c r="C42" i="4"/>
  <c r="C43" i="4"/>
  <c r="C44" i="4"/>
  <c r="C45" i="4"/>
  <c r="C46" i="4"/>
  <c r="C48" i="4"/>
  <c r="C49" i="4"/>
  <c r="C50" i="4"/>
  <c r="C51" i="4"/>
  <c r="C52" i="4"/>
  <c r="C53" i="4"/>
  <c r="C55" i="4"/>
  <c r="C56" i="4"/>
  <c r="C59" i="4"/>
  <c r="C61" i="4"/>
  <c r="C62" i="4"/>
  <c r="C63" i="4"/>
  <c r="C64" i="4"/>
  <c r="C66" i="4"/>
  <c r="C67" i="4"/>
  <c r="C70" i="4"/>
  <c r="C71" i="4"/>
  <c r="C74" i="4"/>
  <c r="C75" i="4"/>
  <c r="C76" i="4"/>
  <c r="C77" i="4"/>
  <c r="C78" i="4"/>
  <c r="C79" i="4"/>
  <c r="C81" i="4"/>
  <c r="C82" i="4"/>
  <c r="C83" i="4"/>
  <c r="C84" i="4"/>
  <c r="C85" i="4"/>
  <c r="C86" i="4"/>
  <c r="C87" i="4"/>
  <c r="C88" i="4"/>
  <c r="C89" i="4"/>
  <c r="C90" i="4"/>
  <c r="C91" i="4"/>
  <c r="C92" i="4"/>
  <c r="C93" i="4"/>
  <c r="C94" i="4"/>
  <c r="C96" i="4"/>
  <c r="C97" i="4"/>
  <c r="C98" i="4"/>
  <c r="C100" i="4"/>
  <c r="C101" i="4"/>
  <c r="C102" i="4"/>
  <c r="C105" i="4"/>
  <c r="C106" i="4"/>
  <c r="C107" i="4"/>
  <c r="C110" i="4"/>
  <c r="C111" i="4"/>
  <c r="C112" i="4"/>
  <c r="C113" i="4"/>
  <c r="C114" i="4"/>
  <c r="C115" i="4"/>
  <c r="C117" i="4"/>
  <c r="C118" i="4"/>
  <c r="C119" i="4"/>
  <c r="C120" i="4"/>
  <c r="C121" i="4"/>
  <c r="C123" i="4"/>
  <c r="C124" i="4"/>
  <c r="C127" i="4"/>
  <c r="C128" i="4"/>
  <c r="C129" i="4"/>
  <c r="C130" i="4"/>
  <c r="C131" i="4"/>
  <c r="C133" i="4"/>
  <c r="C134" i="4"/>
  <c r="C135" i="4"/>
  <c r="C136" i="4"/>
  <c r="C137" i="4"/>
  <c r="C138" i="4"/>
  <c r="C140" i="4"/>
  <c r="C141" i="4"/>
  <c r="C142" i="4"/>
  <c r="C144" i="4"/>
  <c r="C145" i="4"/>
  <c r="C146" i="4"/>
  <c r="C147" i="4"/>
  <c r="C150" i="4"/>
  <c r="C151" i="4"/>
  <c r="C152" i="4"/>
  <c r="C153" i="4"/>
  <c r="C154" i="4"/>
  <c r="C155" i="4"/>
  <c r="C156" i="4"/>
  <c r="C157" i="4"/>
  <c r="C158" i="4"/>
  <c r="C159" i="4"/>
  <c r="C161" i="4"/>
  <c r="C162" i="4"/>
  <c r="C163" i="4"/>
  <c r="C164" i="4"/>
  <c r="C165" i="4"/>
  <c r="C166" i="4"/>
  <c r="C167" i="4"/>
  <c r="C170" i="4"/>
  <c r="C171" i="4"/>
  <c r="C172" i="4"/>
  <c r="C173" i="4"/>
  <c r="C174" i="4"/>
  <c r="C175" i="4"/>
  <c r="C177" i="4"/>
  <c r="C178" i="4"/>
  <c r="C179" i="4"/>
  <c r="C180" i="4"/>
  <c r="C182" i="4"/>
  <c r="C183" i="4"/>
  <c r="C184" i="4"/>
  <c r="C187" i="4"/>
  <c r="C188" i="4"/>
  <c r="C189" i="4"/>
  <c r="C190" i="4"/>
  <c r="C191" i="4"/>
  <c r="C194" i="4"/>
  <c r="C195" i="4"/>
  <c r="C196" i="4"/>
  <c r="C197" i="4"/>
  <c r="C199" i="4"/>
  <c r="C200" i="4"/>
  <c r="C201" i="4"/>
  <c r="C202" i="4"/>
  <c r="C203" i="4"/>
  <c r="C204" i="4"/>
  <c r="C205" i="4"/>
  <c r="C206" i="4"/>
  <c r="C208" i="4"/>
  <c r="C209" i="4"/>
  <c r="C210" i="4"/>
  <c r="C211" i="4"/>
  <c r="C213" i="4"/>
  <c r="C216" i="4"/>
  <c r="C217" i="4"/>
  <c r="C220" i="4"/>
  <c r="C221" i="4"/>
  <c r="C222" i="4"/>
  <c r="C223" i="4"/>
  <c r="C226" i="4"/>
  <c r="C227" i="4"/>
  <c r="C228" i="4"/>
  <c r="C229" i="4"/>
  <c r="C230" i="4"/>
  <c r="C232" i="4"/>
  <c r="C233" i="4"/>
  <c r="C234" i="4"/>
  <c r="C235" i="4"/>
  <c r="C236" i="4"/>
  <c r="C238" i="4"/>
  <c r="C239" i="4"/>
  <c r="E13" i="4"/>
  <c r="E12" i="4" s="1"/>
  <c r="E20" i="4"/>
  <c r="E26" i="4"/>
  <c r="E31" i="4"/>
  <c r="E47" i="4"/>
  <c r="E54" i="4"/>
  <c r="E60" i="4"/>
  <c r="E57" i="4" s="1"/>
  <c r="E65" i="4"/>
  <c r="E69" i="4"/>
  <c r="E68" i="4" s="1"/>
  <c r="E73" i="4"/>
  <c r="E80" i="4"/>
  <c r="E95" i="4"/>
  <c r="E99" i="4"/>
  <c r="E104" i="4"/>
  <c r="E103" i="4" s="1"/>
  <c r="E109" i="4"/>
  <c r="E108" i="4" s="1"/>
  <c r="E116" i="4"/>
  <c r="E122" i="4"/>
  <c r="E126" i="4"/>
  <c r="E132" i="4"/>
  <c r="E139" i="4"/>
  <c r="E143" i="4"/>
  <c r="E149" i="4"/>
  <c r="E160" i="4"/>
  <c r="E169" i="4"/>
  <c r="E176" i="4"/>
  <c r="E181" i="4"/>
  <c r="E186" i="4"/>
  <c r="E185" i="4" s="1"/>
  <c r="E193" i="4"/>
  <c r="E198" i="4"/>
  <c r="E207" i="4"/>
  <c r="E212" i="4"/>
  <c r="E215" i="4"/>
  <c r="E214" i="4" s="1"/>
  <c r="E219" i="4"/>
  <c r="E225" i="4"/>
  <c r="E231" i="4"/>
  <c r="E237" i="4"/>
  <c r="B13" i="4"/>
  <c r="B12" i="4" s="1"/>
  <c r="B20" i="4"/>
  <c r="B26" i="4"/>
  <c r="B31" i="4"/>
  <c r="B47" i="4"/>
  <c r="B54" i="4"/>
  <c r="B60" i="4"/>
  <c r="B65" i="4"/>
  <c r="B69" i="4"/>
  <c r="B68" i="4" s="1"/>
  <c r="B73" i="4"/>
  <c r="B80" i="4"/>
  <c r="B95" i="4"/>
  <c r="B99" i="4"/>
  <c r="B104" i="4"/>
  <c r="B103" i="4" s="1"/>
  <c r="B109" i="4"/>
  <c r="B116" i="4"/>
  <c r="B122" i="4"/>
  <c r="B126" i="4"/>
  <c r="B132" i="4"/>
  <c r="B139" i="4"/>
  <c r="B143" i="4"/>
  <c r="B149" i="4"/>
  <c r="B160" i="4"/>
  <c r="B169" i="4"/>
  <c r="B176" i="4"/>
  <c r="B181" i="4"/>
  <c r="B186" i="4"/>
  <c r="B185" i="4" s="1"/>
  <c r="B193" i="4"/>
  <c r="B198" i="4"/>
  <c r="B207" i="4"/>
  <c r="B212" i="4"/>
  <c r="B215" i="4"/>
  <c r="B214" i="4" s="1"/>
  <c r="B219" i="4"/>
  <c r="B218" i="4" s="1"/>
  <c r="B225" i="4"/>
  <c r="B224" i="4" s="1"/>
  <c r="B231" i="4"/>
  <c r="B237" i="4"/>
  <c r="I13" i="5"/>
  <c r="I12" i="5" s="1"/>
  <c r="H12" i="5"/>
  <c r="H234" i="12"/>
  <c r="I234" i="12" s="1"/>
  <c r="E11" i="10"/>
  <c r="H13" i="12"/>
  <c r="H34" i="8"/>
  <c r="I34" i="8" s="1"/>
  <c r="C364" i="14" l="1"/>
  <c r="C363" i="14" s="1"/>
  <c r="I364" i="14"/>
  <c r="B474" i="14"/>
  <c r="B348" i="14"/>
  <c r="E536" i="14"/>
  <c r="B544" i="14"/>
  <c r="H351" i="14"/>
  <c r="I489" i="14"/>
  <c r="B221" i="14"/>
  <c r="I231" i="14"/>
  <c r="E94" i="14"/>
  <c r="I222" i="14"/>
  <c r="B374" i="14"/>
  <c r="H153" i="14"/>
  <c r="I586" i="14"/>
  <c r="I585" i="14" s="1"/>
  <c r="I584" i="14" s="1"/>
  <c r="H585" i="14"/>
  <c r="H584" i="14" s="1"/>
  <c r="I537" i="14"/>
  <c r="B166" i="14"/>
  <c r="H440" i="14"/>
  <c r="H231" i="14"/>
  <c r="I235" i="14"/>
  <c r="I163" i="14"/>
  <c r="I162" i="14" s="1"/>
  <c r="E348" i="14"/>
  <c r="E587" i="14"/>
  <c r="C613" i="14"/>
  <c r="H435" i="14"/>
  <c r="B405" i="14"/>
  <c r="B485" i="14"/>
  <c r="B12" i="14"/>
  <c r="I440" i="14"/>
  <c r="H445" i="14"/>
  <c r="H444" i="14" s="1"/>
  <c r="I480" i="14"/>
  <c r="E544" i="14"/>
  <c r="B363" i="14"/>
  <c r="B94" i="14"/>
  <c r="I541" i="14"/>
  <c r="I536" i="14" s="1"/>
  <c r="B599" i="14"/>
  <c r="H531" i="14"/>
  <c r="I532" i="14"/>
  <c r="I531" i="14" s="1"/>
  <c r="I559" i="14"/>
  <c r="H558" i="14"/>
  <c r="I372" i="14"/>
  <c r="I368" i="14" s="1"/>
  <c r="I363" i="14" s="1"/>
  <c r="H368" i="14"/>
  <c r="I591" i="14"/>
  <c r="I588" i="14" s="1"/>
  <c r="H588" i="14"/>
  <c r="H173" i="14"/>
  <c r="I174" i="14"/>
  <c r="I173" i="14" s="1"/>
  <c r="I426" i="14"/>
  <c r="I424" i="14" s="1"/>
  <c r="H424" i="14"/>
  <c r="I613" i="14"/>
  <c r="I509" i="14"/>
  <c r="I508" i="14" s="1"/>
  <c r="H508" i="14"/>
  <c r="I520" i="14"/>
  <c r="I519" i="14" s="1"/>
  <c r="H519" i="14"/>
  <c r="H518" i="14" s="1"/>
  <c r="H79" i="14"/>
  <c r="H465" i="14"/>
  <c r="I466" i="14"/>
  <c r="I465" i="14" s="1"/>
  <c r="I596" i="14"/>
  <c r="I595" i="14" s="1"/>
  <c r="H595" i="14"/>
  <c r="I449" i="14"/>
  <c r="I477" i="14"/>
  <c r="I475" i="14" s="1"/>
  <c r="I474" i="14" s="1"/>
  <c r="H475" i="14"/>
  <c r="I379" i="14"/>
  <c r="I375" i="14" s="1"/>
  <c r="H375" i="14"/>
  <c r="I408" i="14"/>
  <c r="H277" i="14"/>
  <c r="I134" i="14"/>
  <c r="H489" i="14"/>
  <c r="I545" i="14"/>
  <c r="H134" i="14"/>
  <c r="H545" i="14"/>
  <c r="H449" i="14"/>
  <c r="H448" i="14" s="1"/>
  <c r="H235" i="14"/>
  <c r="I436" i="14"/>
  <c r="I435" i="14" s="1"/>
  <c r="I434" i="14" s="1"/>
  <c r="H408" i="14"/>
  <c r="H225" i="14"/>
  <c r="I307" i="14"/>
  <c r="I600" i="14"/>
  <c r="I404" i="14"/>
  <c r="J404" i="14"/>
  <c r="I446" i="14"/>
  <c r="I445" i="14" s="1"/>
  <c r="I444" i="14" s="1"/>
  <c r="H222" i="14"/>
  <c r="E12" i="14"/>
  <c r="I351" i="14"/>
  <c r="I225" i="14"/>
  <c r="I221" i="14" s="1"/>
  <c r="H364" i="14"/>
  <c r="I42" i="14"/>
  <c r="H541" i="14"/>
  <c r="H108" i="14"/>
  <c r="E166" i="14"/>
  <c r="H537" i="14"/>
  <c r="I95" i="14"/>
  <c r="H480" i="14"/>
  <c r="H474" i="14" s="1"/>
  <c r="I154" i="14"/>
  <c r="I153" i="14" s="1"/>
  <c r="I139" i="14" s="1"/>
  <c r="H568" i="14"/>
  <c r="H567" i="14" s="1"/>
  <c r="H600" i="14"/>
  <c r="I568" i="14"/>
  <c r="I567" i="14" s="1"/>
  <c r="H140" i="14"/>
  <c r="B587" i="14"/>
  <c r="H363" i="14"/>
  <c r="I13" i="26"/>
  <c r="D30" i="52" s="1"/>
  <c r="C30" i="52"/>
  <c r="I13" i="20"/>
  <c r="D28" i="52" s="1"/>
  <c r="C28" i="52"/>
  <c r="E27" i="52"/>
  <c r="I17" i="7"/>
  <c r="I13" i="33"/>
  <c r="E26" i="52" s="1"/>
  <c r="G26" i="52" s="1"/>
  <c r="I15" i="28"/>
  <c r="I12" i="28"/>
  <c r="E11" i="28"/>
  <c r="H32" i="28"/>
  <c r="I38" i="28"/>
  <c r="I32" i="28" s="1"/>
  <c r="H12" i="28"/>
  <c r="B11" i="28"/>
  <c r="H15" i="28"/>
  <c r="I22" i="28"/>
  <c r="H22" i="28"/>
  <c r="H30" i="29"/>
  <c r="B11" i="29"/>
  <c r="I30" i="29"/>
  <c r="I14" i="29"/>
  <c r="I12" i="29"/>
  <c r="I56" i="29"/>
  <c r="H14" i="29"/>
  <c r="H11" i="29" s="1"/>
  <c r="H56" i="29"/>
  <c r="E11" i="29"/>
  <c r="H61" i="10"/>
  <c r="H17" i="10"/>
  <c r="H109" i="10"/>
  <c r="I12" i="10"/>
  <c r="I17" i="10"/>
  <c r="I109" i="10"/>
  <c r="H12" i="10"/>
  <c r="H11" i="10" s="1"/>
  <c r="H12" i="32"/>
  <c r="H27" i="32"/>
  <c r="I28" i="32"/>
  <c r="I27" i="32" s="1"/>
  <c r="H22" i="32"/>
  <c r="I23" i="32"/>
  <c r="I22" i="32" s="1"/>
  <c r="I13" i="32"/>
  <c r="I12" i="32" s="1"/>
  <c r="I11" i="32" s="1"/>
  <c r="B11" i="22"/>
  <c r="I32" i="22"/>
  <c r="I31" i="22" s="1"/>
  <c r="H31" i="22"/>
  <c r="I23" i="22"/>
  <c r="H12" i="22"/>
  <c r="I13" i="22"/>
  <c r="I12" i="22" s="1"/>
  <c r="H23" i="22"/>
  <c r="E12" i="15"/>
  <c r="E95" i="15"/>
  <c r="B12" i="15"/>
  <c r="B95" i="15"/>
  <c r="I91" i="15"/>
  <c r="H96" i="15"/>
  <c r="H56" i="15"/>
  <c r="I58" i="15"/>
  <c r="I56" i="15" s="1"/>
  <c r="I127" i="15"/>
  <c r="I111" i="15"/>
  <c r="I15" i="15"/>
  <c r="I13" i="15" s="1"/>
  <c r="H13" i="15"/>
  <c r="I17" i="15"/>
  <c r="H91" i="15"/>
  <c r="I97" i="15"/>
  <c r="I96" i="15" s="1"/>
  <c r="H17" i="15"/>
  <c r="H111" i="15"/>
  <c r="H127" i="15"/>
  <c r="I13" i="27"/>
  <c r="I13" i="16"/>
  <c r="I12" i="16" s="1"/>
  <c r="D21" i="52" s="1"/>
  <c r="H12" i="16"/>
  <c r="H14" i="5"/>
  <c r="I15" i="5"/>
  <c r="I14" i="5" s="1"/>
  <c r="C21" i="52" s="1"/>
  <c r="B11" i="35"/>
  <c r="E11" i="35"/>
  <c r="I32" i="35"/>
  <c r="H31" i="35"/>
  <c r="H12" i="35"/>
  <c r="I14" i="35"/>
  <c r="H26" i="35"/>
  <c r="B11" i="18"/>
  <c r="I13" i="18"/>
  <c r="H12" i="18"/>
  <c r="I26" i="18"/>
  <c r="H25" i="18"/>
  <c r="I29" i="18"/>
  <c r="H28" i="18"/>
  <c r="I13" i="8"/>
  <c r="C47" i="8"/>
  <c r="H47" i="8"/>
  <c r="I47" i="8" s="1"/>
  <c r="H14" i="8"/>
  <c r="H12" i="8" s="1"/>
  <c r="H35" i="8"/>
  <c r="I35" i="8" s="1"/>
  <c r="I33" i="8" s="1"/>
  <c r="I48" i="8"/>
  <c r="B11" i="34"/>
  <c r="C14" i="34"/>
  <c r="G14" i="34"/>
  <c r="H14" i="34" s="1"/>
  <c r="I14" i="34" s="1"/>
  <c r="C13" i="34"/>
  <c r="E11" i="34"/>
  <c r="H81" i="34"/>
  <c r="H64" i="34"/>
  <c r="I23" i="34"/>
  <c r="H23" i="34"/>
  <c r="C24" i="34"/>
  <c r="I15" i="34"/>
  <c r="I65" i="34"/>
  <c r="I64" i="34" s="1"/>
  <c r="I83" i="34"/>
  <c r="I81" i="34" s="1"/>
  <c r="C65" i="34"/>
  <c r="I132" i="38"/>
  <c r="H132" i="38"/>
  <c r="B11" i="38"/>
  <c r="E11" i="38"/>
  <c r="H122" i="38"/>
  <c r="I122" i="38" s="1"/>
  <c r="I112" i="38" s="1"/>
  <c r="I33" i="38"/>
  <c r="H33" i="38"/>
  <c r="H95" i="37"/>
  <c r="B11" i="37"/>
  <c r="H46" i="37"/>
  <c r="H12" i="38"/>
  <c r="H116" i="37"/>
  <c r="I117" i="37"/>
  <c r="I116" i="37" s="1"/>
  <c r="H12" i="37"/>
  <c r="I13" i="37"/>
  <c r="I12" i="37" s="1"/>
  <c r="I47" i="37"/>
  <c r="I46" i="37" s="1"/>
  <c r="I97" i="37"/>
  <c r="I95" i="37" s="1"/>
  <c r="E11" i="12"/>
  <c r="C11" i="19"/>
  <c r="F11" i="19"/>
  <c r="J197" i="19"/>
  <c r="I195" i="19"/>
  <c r="J127" i="19"/>
  <c r="I126" i="19"/>
  <c r="J51" i="19"/>
  <c r="I49" i="19"/>
  <c r="J13" i="19"/>
  <c r="I37" i="19"/>
  <c r="J37" i="19" s="1"/>
  <c r="B11" i="12"/>
  <c r="H12" i="12"/>
  <c r="H58" i="12"/>
  <c r="I233" i="12"/>
  <c r="I160" i="12"/>
  <c r="H233" i="12"/>
  <c r="I13" i="12"/>
  <c r="I12" i="12" s="1"/>
  <c r="I60" i="12"/>
  <c r="I58" i="12" s="1"/>
  <c r="H161" i="12"/>
  <c r="I161" i="12" s="1"/>
  <c r="I27" i="41"/>
  <c r="I26" i="41" s="1"/>
  <c r="H26" i="41"/>
  <c r="I15" i="41"/>
  <c r="I14" i="41" s="1"/>
  <c r="H14" i="41"/>
  <c r="I30" i="41"/>
  <c r="I29" i="41" s="1"/>
  <c r="H29" i="41"/>
  <c r="I13" i="41"/>
  <c r="I12" i="41" s="1"/>
  <c r="E14" i="52" s="1"/>
  <c r="H18" i="40"/>
  <c r="I18" i="40" s="1"/>
  <c r="H22" i="40"/>
  <c r="I22" i="40" s="1"/>
  <c r="H26" i="40"/>
  <c r="I26" i="40" s="1"/>
  <c r="H30" i="40"/>
  <c r="I30" i="40" s="1"/>
  <c r="H34" i="40"/>
  <c r="I34" i="40" s="1"/>
  <c r="H39" i="40"/>
  <c r="I39" i="40" s="1"/>
  <c r="H44" i="40"/>
  <c r="I44" i="40" s="1"/>
  <c r="H17" i="40"/>
  <c r="I17" i="40" s="1"/>
  <c r="H21" i="40"/>
  <c r="I21" i="40" s="1"/>
  <c r="H25" i="40"/>
  <c r="I25" i="40" s="1"/>
  <c r="H29" i="40"/>
  <c r="I29" i="40" s="1"/>
  <c r="H33" i="40"/>
  <c r="I33" i="40" s="1"/>
  <c r="H37" i="40"/>
  <c r="I37" i="40" s="1"/>
  <c r="H43" i="40"/>
  <c r="I43" i="40" s="1"/>
  <c r="H15" i="40"/>
  <c r="I15" i="40" s="1"/>
  <c r="H19" i="40"/>
  <c r="I19" i="40" s="1"/>
  <c r="H23" i="40"/>
  <c r="I23" i="40" s="1"/>
  <c r="H27" i="40"/>
  <c r="I27" i="40" s="1"/>
  <c r="H31" i="40"/>
  <c r="I31" i="40" s="1"/>
  <c r="H35" i="40"/>
  <c r="I35" i="40" s="1"/>
  <c r="H40" i="40"/>
  <c r="I40" i="40" s="1"/>
  <c r="I13" i="40"/>
  <c r="H54" i="39"/>
  <c r="I54" i="39" s="1"/>
  <c r="H13" i="39"/>
  <c r="H12" i="39" s="1"/>
  <c r="E12" i="39"/>
  <c r="E40" i="39"/>
  <c r="E45" i="39"/>
  <c r="H18" i="39"/>
  <c r="I18" i="39" s="1"/>
  <c r="H21" i="39"/>
  <c r="I21" i="39" s="1"/>
  <c r="H52" i="39"/>
  <c r="I52" i="39" s="1"/>
  <c r="H16" i="39"/>
  <c r="I16" i="39" s="1"/>
  <c r="H24" i="39"/>
  <c r="I24" i="39" s="1"/>
  <c r="H28" i="39"/>
  <c r="I28" i="39" s="1"/>
  <c r="H32" i="39"/>
  <c r="I32" i="39" s="1"/>
  <c r="H46" i="39"/>
  <c r="H33" i="39"/>
  <c r="I33" i="39" s="1"/>
  <c r="H37" i="39"/>
  <c r="I37" i="39" s="1"/>
  <c r="H47" i="39"/>
  <c r="I47" i="39" s="1"/>
  <c r="H51" i="39"/>
  <c r="I51" i="39" s="1"/>
  <c r="H55" i="39"/>
  <c r="I55" i="39" s="1"/>
  <c r="H20" i="39"/>
  <c r="I20" i="39" s="1"/>
  <c r="H17" i="39"/>
  <c r="I17" i="39" s="1"/>
  <c r="H36" i="39"/>
  <c r="I36" i="39" s="1"/>
  <c r="H29" i="39"/>
  <c r="I29" i="39" s="1"/>
  <c r="H41" i="39"/>
  <c r="H15" i="39"/>
  <c r="H26" i="39"/>
  <c r="I26" i="39" s="1"/>
  <c r="H30" i="39"/>
  <c r="I30" i="39" s="1"/>
  <c r="H42" i="39"/>
  <c r="I42" i="39" s="1"/>
  <c r="H50" i="39"/>
  <c r="I50" i="39" s="1"/>
  <c r="H49" i="39"/>
  <c r="I49" i="39" s="1"/>
  <c r="H34" i="39"/>
  <c r="I34" i="39" s="1"/>
  <c r="H53" i="39"/>
  <c r="I53" i="39" s="1"/>
  <c r="H56" i="39"/>
  <c r="I56" i="39" s="1"/>
  <c r="H19" i="39"/>
  <c r="I19" i="39" s="1"/>
  <c r="H22" i="39"/>
  <c r="I22" i="39" s="1"/>
  <c r="H35" i="39"/>
  <c r="I35" i="39" s="1"/>
  <c r="H38" i="39"/>
  <c r="I38" i="39" s="1"/>
  <c r="H43" i="39"/>
  <c r="I43" i="39" s="1"/>
  <c r="H44" i="39"/>
  <c r="I44" i="39" s="1"/>
  <c r="H48" i="39"/>
  <c r="I48" i="39" s="1"/>
  <c r="E130" i="30"/>
  <c r="E168" i="30"/>
  <c r="E64" i="30"/>
  <c r="E105" i="30"/>
  <c r="E127" i="30"/>
  <c r="E165" i="30"/>
  <c r="B150" i="30"/>
  <c r="E150" i="30"/>
  <c r="I155" i="30"/>
  <c r="I162" i="30"/>
  <c r="I159" i="30" s="1"/>
  <c r="I135" i="30"/>
  <c r="B76" i="30"/>
  <c r="I106" i="30"/>
  <c r="I105" i="30" s="1"/>
  <c r="I98" i="30"/>
  <c r="I102" i="30"/>
  <c r="I91" i="30"/>
  <c r="I95" i="30"/>
  <c r="H83" i="30"/>
  <c r="E76" i="30"/>
  <c r="I77" i="30"/>
  <c r="H148" i="30"/>
  <c r="I145" i="30" s="1"/>
  <c r="I61" i="30"/>
  <c r="B68" i="30"/>
  <c r="E68" i="30"/>
  <c r="I72" i="30"/>
  <c r="I69" i="30"/>
  <c r="I55" i="30"/>
  <c r="E52" i="30"/>
  <c r="I23" i="30"/>
  <c r="B12" i="30"/>
  <c r="E12" i="30"/>
  <c r="E145" i="30"/>
  <c r="I13" i="30"/>
  <c r="B159" i="30"/>
  <c r="B52" i="30"/>
  <c r="E112" i="30"/>
  <c r="B22" i="30"/>
  <c r="H151" i="30"/>
  <c r="I152" i="30"/>
  <c r="I151" i="30" s="1"/>
  <c r="E159" i="30"/>
  <c r="H166" i="30"/>
  <c r="I167" i="30"/>
  <c r="I166" i="30" s="1"/>
  <c r="I165" i="30" s="1"/>
  <c r="H42" i="30"/>
  <c r="I45" i="30"/>
  <c r="I42" i="30" s="1"/>
  <c r="H72" i="30"/>
  <c r="I54" i="30"/>
  <c r="I53" i="30" s="1"/>
  <c r="C55" i="30"/>
  <c r="C61" i="30"/>
  <c r="H87" i="30"/>
  <c r="I88" i="30"/>
  <c r="I87" i="30" s="1"/>
  <c r="H102" i="30"/>
  <c r="C106" i="30"/>
  <c r="H131" i="30"/>
  <c r="I134" i="30"/>
  <c r="I131" i="30" s="1"/>
  <c r="H172" i="30"/>
  <c r="I173" i="30"/>
  <c r="I172" i="30" s="1"/>
  <c r="C59" i="30"/>
  <c r="B145" i="30"/>
  <c r="H155" i="30"/>
  <c r="H113" i="30"/>
  <c r="I114" i="30"/>
  <c r="I113" i="30" s="1"/>
  <c r="H124" i="30"/>
  <c r="I125" i="30"/>
  <c r="I124" i="30" s="1"/>
  <c r="H59" i="30"/>
  <c r="I60" i="30"/>
  <c r="I59" i="30" s="1"/>
  <c r="H28" i="30"/>
  <c r="I30" i="30"/>
  <c r="I28" i="30" s="1"/>
  <c r="H48" i="30"/>
  <c r="I51" i="30"/>
  <c r="I48" i="30" s="1"/>
  <c r="H65" i="30"/>
  <c r="H64" i="30" s="1"/>
  <c r="I67" i="30"/>
  <c r="I65" i="30" s="1"/>
  <c r="I64" i="30" s="1"/>
  <c r="I84" i="30"/>
  <c r="I83" i="30" s="1"/>
  <c r="B90" i="30"/>
  <c r="H169" i="30"/>
  <c r="I170" i="30"/>
  <c r="I169" i="30" s="1"/>
  <c r="H61" i="30"/>
  <c r="E22" i="30"/>
  <c r="E90" i="30"/>
  <c r="B112" i="30"/>
  <c r="H115" i="30"/>
  <c r="I120" i="30"/>
  <c r="I115" i="30" s="1"/>
  <c r="H121" i="30"/>
  <c r="I122" i="30"/>
  <c r="I121" i="30" s="1"/>
  <c r="H128" i="30"/>
  <c r="H176" i="30"/>
  <c r="I177" i="30"/>
  <c r="I176" i="30" s="1"/>
  <c r="H162" i="30"/>
  <c r="H146" i="30"/>
  <c r="H16" i="30"/>
  <c r="H106" i="30"/>
  <c r="H105" i="30" s="1"/>
  <c r="H160" i="30"/>
  <c r="H95" i="30"/>
  <c r="H91" i="30"/>
  <c r="H13" i="30"/>
  <c r="H23" i="30"/>
  <c r="H135" i="30"/>
  <c r="H55" i="30"/>
  <c r="H69" i="30"/>
  <c r="H77" i="30"/>
  <c r="H98" i="30"/>
  <c r="I55" i="21"/>
  <c r="I54" i="21" s="1"/>
  <c r="H54" i="21"/>
  <c r="I124" i="21"/>
  <c r="E129" i="21"/>
  <c r="I146" i="21"/>
  <c r="E151" i="21"/>
  <c r="E174" i="21"/>
  <c r="E184" i="21"/>
  <c r="E12" i="21"/>
  <c r="I175" i="21"/>
  <c r="E66" i="21"/>
  <c r="E177" i="21"/>
  <c r="B184" i="21"/>
  <c r="I185" i="21"/>
  <c r="I189" i="21"/>
  <c r="I178" i="21"/>
  <c r="E137" i="21"/>
  <c r="I160" i="21"/>
  <c r="B137" i="21"/>
  <c r="I156" i="21"/>
  <c r="I152" i="21"/>
  <c r="I138" i="21"/>
  <c r="I126" i="21"/>
  <c r="E98" i="21"/>
  <c r="I110" i="21"/>
  <c r="I119" i="21"/>
  <c r="I99" i="21"/>
  <c r="I105" i="21"/>
  <c r="I114" i="21"/>
  <c r="B98" i="21"/>
  <c r="I97" i="21"/>
  <c r="H96" i="21"/>
  <c r="H95" i="21" s="1"/>
  <c r="I88" i="21"/>
  <c r="I92" i="21"/>
  <c r="I71" i="21"/>
  <c r="I75" i="21"/>
  <c r="I63" i="21"/>
  <c r="I60" i="21"/>
  <c r="I67" i="21"/>
  <c r="B155" i="21"/>
  <c r="I57" i="21"/>
  <c r="I43" i="21"/>
  <c r="I15" i="21"/>
  <c r="I19" i="21"/>
  <c r="I24" i="21"/>
  <c r="I30" i="21"/>
  <c r="H29" i="21"/>
  <c r="H105" i="21"/>
  <c r="H148" i="21"/>
  <c r="H60" i="21"/>
  <c r="B70" i="21"/>
  <c r="H156" i="21"/>
  <c r="H175" i="21"/>
  <c r="E23" i="21"/>
  <c r="H110" i="21"/>
  <c r="I14" i="21"/>
  <c r="B23" i="21"/>
  <c r="H124" i="21"/>
  <c r="C169" i="21"/>
  <c r="H194" i="21"/>
  <c r="I195" i="21"/>
  <c r="H130" i="21"/>
  <c r="H129" i="21" s="1"/>
  <c r="I135" i="21"/>
  <c r="H189" i="21"/>
  <c r="H178" i="21"/>
  <c r="H49" i="21"/>
  <c r="H43" i="21"/>
  <c r="E53" i="21"/>
  <c r="C63" i="21"/>
  <c r="H169" i="21"/>
  <c r="C130" i="21"/>
  <c r="H152" i="21"/>
  <c r="E155" i="21"/>
  <c r="H160" i="21"/>
  <c r="H75" i="21"/>
  <c r="E113" i="21"/>
  <c r="H63" i="21"/>
  <c r="H92" i="21"/>
  <c r="H172" i="21"/>
  <c r="H57" i="21"/>
  <c r="B53" i="21"/>
  <c r="H67" i="21"/>
  <c r="H66" i="21" s="1"/>
  <c r="H24" i="21"/>
  <c r="H99" i="21"/>
  <c r="E70" i="21"/>
  <c r="B113" i="21"/>
  <c r="H114" i="21"/>
  <c r="H71" i="21"/>
  <c r="H88" i="21"/>
  <c r="H19" i="21"/>
  <c r="H138" i="21"/>
  <c r="H15" i="21"/>
  <c r="H12" i="21" s="1"/>
  <c r="H146" i="21"/>
  <c r="H119" i="21"/>
  <c r="H185" i="21"/>
  <c r="H126" i="21"/>
  <c r="E148" i="4"/>
  <c r="B168" i="4"/>
  <c r="H54" i="4"/>
  <c r="B108" i="4"/>
  <c r="B57" i="4"/>
  <c r="B148" i="4"/>
  <c r="E224" i="4"/>
  <c r="E168" i="4"/>
  <c r="I59" i="4"/>
  <c r="I58" i="4" s="1"/>
  <c r="H58" i="4"/>
  <c r="E218" i="4"/>
  <c r="I207" i="4"/>
  <c r="I231" i="4"/>
  <c r="I219" i="4"/>
  <c r="I218" i="4" s="1"/>
  <c r="I215" i="4"/>
  <c r="I214" i="4" s="1"/>
  <c r="I181" i="4"/>
  <c r="I198" i="4"/>
  <c r="I237" i="4"/>
  <c r="I225" i="4"/>
  <c r="I193" i="4"/>
  <c r="I186" i="4"/>
  <c r="I185" i="4" s="1"/>
  <c r="I139" i="4"/>
  <c r="I169" i="4"/>
  <c r="I176" i="4"/>
  <c r="I122" i="4"/>
  <c r="I149" i="4"/>
  <c r="I116" i="4"/>
  <c r="I143" i="4"/>
  <c r="I132" i="4"/>
  <c r="I126" i="4"/>
  <c r="I109" i="4"/>
  <c r="H26" i="4"/>
  <c r="I69" i="4"/>
  <c r="I68" i="4" s="1"/>
  <c r="I104" i="4"/>
  <c r="I103" i="4" s="1"/>
  <c r="I99" i="4"/>
  <c r="I80" i="4"/>
  <c r="I95" i="4"/>
  <c r="I73" i="4"/>
  <c r="H116" i="4"/>
  <c r="H237" i="4"/>
  <c r="B25" i="4"/>
  <c r="I60" i="4"/>
  <c r="H65" i="4"/>
  <c r="E125" i="4"/>
  <c r="I65" i="4"/>
  <c r="I31" i="4"/>
  <c r="I21" i="4"/>
  <c r="I20" i="4" s="1"/>
  <c r="H20" i="4"/>
  <c r="I47" i="4"/>
  <c r="I26" i="4"/>
  <c r="H143" i="4"/>
  <c r="E192" i="4"/>
  <c r="H231" i="4"/>
  <c r="H69" i="4"/>
  <c r="H68" i="4" s="1"/>
  <c r="H95" i="4"/>
  <c r="H104" i="4"/>
  <c r="H103" i="4" s="1"/>
  <c r="H109" i="4"/>
  <c r="H108" i="4" s="1"/>
  <c r="B192" i="4"/>
  <c r="H215" i="4"/>
  <c r="E72" i="4"/>
  <c r="H219" i="4"/>
  <c r="B125" i="4"/>
  <c r="H47" i="4"/>
  <c r="H60" i="4"/>
  <c r="B72" i="4"/>
  <c r="H122" i="4"/>
  <c r="H169" i="4"/>
  <c r="H126" i="4"/>
  <c r="H149" i="4"/>
  <c r="H99" i="4"/>
  <c r="H139" i="4"/>
  <c r="H193" i="4"/>
  <c r="H73" i="4"/>
  <c r="H160" i="4"/>
  <c r="H31" i="4"/>
  <c r="H225" i="4"/>
  <c r="H80" i="4"/>
  <c r="H132" i="4"/>
  <c r="E25" i="4"/>
  <c r="I13" i="4"/>
  <c r="I12" i="4" s="1"/>
  <c r="H181" i="4"/>
  <c r="H212" i="4"/>
  <c r="H176" i="4"/>
  <c r="H186" i="4"/>
  <c r="H207" i="4"/>
  <c r="H13" i="4"/>
  <c r="H198" i="4"/>
  <c r="I11" i="45"/>
  <c r="E12" i="52" s="1"/>
  <c r="I232" i="24"/>
  <c r="I231" i="24" s="1"/>
  <c r="I230" i="24" s="1"/>
  <c r="B12" i="24"/>
  <c r="I206" i="24"/>
  <c r="E102" i="24"/>
  <c r="E242" i="24"/>
  <c r="E156" i="24"/>
  <c r="E233" i="24"/>
  <c r="I14" i="24"/>
  <c r="I13" i="24" s="1"/>
  <c r="H13" i="24"/>
  <c r="B185" i="24"/>
  <c r="B233" i="24"/>
  <c r="B156" i="24"/>
  <c r="B11" i="24" s="1"/>
  <c r="B242" i="24"/>
  <c r="H111" i="24"/>
  <c r="I191" i="24"/>
  <c r="I47" i="24"/>
  <c r="I161" i="24"/>
  <c r="I160" i="24" s="1"/>
  <c r="H160" i="24"/>
  <c r="H47" i="24"/>
  <c r="I104" i="24"/>
  <c r="I103" i="24" s="1"/>
  <c r="H103" i="24"/>
  <c r="I257" i="24"/>
  <c r="I256" i="24" s="1"/>
  <c r="I255" i="24" s="1"/>
  <c r="H256" i="24"/>
  <c r="H255" i="24" s="1"/>
  <c r="I236" i="24"/>
  <c r="I234" i="24" s="1"/>
  <c r="H234" i="24"/>
  <c r="H249" i="24"/>
  <c r="I250" i="24"/>
  <c r="I249" i="24" s="1"/>
  <c r="I151" i="24"/>
  <c r="I150" i="24" s="1"/>
  <c r="H150" i="24"/>
  <c r="I148" i="24"/>
  <c r="I147" i="24" s="1"/>
  <c r="H147" i="24"/>
  <c r="G157" i="24"/>
  <c r="H159" i="24"/>
  <c r="E185" i="24"/>
  <c r="I203" i="24"/>
  <c r="I201" i="24" s="1"/>
  <c r="H201" i="24"/>
  <c r="H206" i="24"/>
  <c r="I240" i="24"/>
  <c r="I239" i="24" s="1"/>
  <c r="H239" i="24"/>
  <c r="H243" i="24"/>
  <c r="I244" i="24"/>
  <c r="I243" i="24" s="1"/>
  <c r="I242" i="24" s="1"/>
  <c r="I140" i="24"/>
  <c r="I139" i="24" s="1"/>
  <c r="H139" i="24"/>
  <c r="H186" i="24"/>
  <c r="I187" i="24"/>
  <c r="I186" i="24" s="1"/>
  <c r="I181" i="24"/>
  <c r="I180" i="24" s="1"/>
  <c r="H180" i="24"/>
  <c r="I86" i="24"/>
  <c r="I85" i="24" s="1"/>
  <c r="H85" i="24"/>
  <c r="H12" i="24" s="1"/>
  <c r="I111" i="24"/>
  <c r="I153" i="24"/>
  <c r="I152" i="24" s="1"/>
  <c r="H152" i="24"/>
  <c r="H210" i="24"/>
  <c r="I211" i="24"/>
  <c r="I210" i="24" s="1"/>
  <c r="I205" i="24" s="1"/>
  <c r="H191" i="24"/>
  <c r="I108" i="14"/>
  <c r="H158" i="14"/>
  <c r="H157" i="14" s="1"/>
  <c r="I159" i="14"/>
  <c r="I158" i="14" s="1"/>
  <c r="I157" i="14" s="1"/>
  <c r="I326" i="14"/>
  <c r="I325" i="14" s="1"/>
  <c r="I206" i="14"/>
  <c r="I205" i="14" s="1"/>
  <c r="H205" i="14"/>
  <c r="I350" i="14"/>
  <c r="I349" i="14" s="1"/>
  <c r="H349" i="14"/>
  <c r="H13" i="14"/>
  <c r="H42" i="14"/>
  <c r="H95" i="14"/>
  <c r="H94" i="14" s="1"/>
  <c r="H261" i="14"/>
  <c r="H234" i="14" s="1"/>
  <c r="I394" i="14"/>
  <c r="H392" i="14"/>
  <c r="I80" i="14"/>
  <c r="I79" i="14" s="1"/>
  <c r="I167" i="14"/>
  <c r="I360" i="14"/>
  <c r="I357" i="14" s="1"/>
  <c r="H357" i="14"/>
  <c r="H326" i="14"/>
  <c r="H325" i="14" s="1"/>
  <c r="I261" i="14"/>
  <c r="I14" i="14"/>
  <c r="I13" i="14" s="1"/>
  <c r="H307" i="14"/>
  <c r="I284" i="14"/>
  <c r="I283" i="14" s="1"/>
  <c r="H283" i="14"/>
  <c r="I558" i="14"/>
  <c r="H613" i="14"/>
  <c r="H599" i="14" s="1"/>
  <c r="H167" i="14"/>
  <c r="E221" i="14"/>
  <c r="I277" i="14"/>
  <c r="I487" i="14"/>
  <c r="I486" i="14" s="1"/>
  <c r="H486" i="14"/>
  <c r="I53" i="43"/>
  <c r="I13" i="43"/>
  <c r="I12" i="43" s="1"/>
  <c r="I70" i="43"/>
  <c r="H19" i="43"/>
  <c r="H11" i="43" s="1"/>
  <c r="I20" i="43"/>
  <c r="I19" i="43" s="1"/>
  <c r="H70" i="43"/>
  <c r="H53" i="43"/>
  <c r="I127" i="42"/>
  <c r="I18" i="42"/>
  <c r="H127" i="42"/>
  <c r="H85" i="42"/>
  <c r="I85" i="42"/>
  <c r="H18" i="42"/>
  <c r="H12" i="42"/>
  <c r="I13" i="42"/>
  <c r="I12" i="42" s="1"/>
  <c r="I11" i="42" s="1"/>
  <c r="C11" i="52" s="1"/>
  <c r="I12" i="36"/>
  <c r="H12" i="36"/>
  <c r="H15" i="36"/>
  <c r="I15" i="36"/>
  <c r="I19" i="36"/>
  <c r="H19" i="36"/>
  <c r="H12" i="23"/>
  <c r="H15" i="23"/>
  <c r="I15" i="23"/>
  <c r="I20" i="23"/>
  <c r="H20" i="23"/>
  <c r="I12" i="23"/>
  <c r="I11" i="23" s="1"/>
  <c r="B11" i="6"/>
  <c r="H23" i="6"/>
  <c r="H16" i="6"/>
  <c r="H12" i="6"/>
  <c r="I12" i="6"/>
  <c r="I23" i="6"/>
  <c r="I16" i="6"/>
  <c r="G27" i="13"/>
  <c r="H46" i="13"/>
  <c r="H27" i="13"/>
  <c r="I28" i="13"/>
  <c r="I27" i="13" s="1"/>
  <c r="H12" i="13"/>
  <c r="H11" i="13" s="1"/>
  <c r="I45" i="13"/>
  <c r="I44" i="13" s="1"/>
  <c r="I47" i="13"/>
  <c r="I46" i="13" s="1"/>
  <c r="H11" i="45"/>
  <c r="I12" i="34" l="1"/>
  <c r="I392" i="14"/>
  <c r="I587" i="14"/>
  <c r="E11" i="14"/>
  <c r="H221" i="14"/>
  <c r="I234" i="14"/>
  <c r="H139" i="14"/>
  <c r="H434" i="14"/>
  <c r="I544" i="14"/>
  <c r="I599" i="14"/>
  <c r="H544" i="14"/>
  <c r="I405" i="14"/>
  <c r="B11" i="14"/>
  <c r="H485" i="14"/>
  <c r="I518" i="14"/>
  <c r="H374" i="14"/>
  <c r="H166" i="14"/>
  <c r="H536" i="14"/>
  <c r="I94" i="14"/>
  <c r="I485" i="14"/>
  <c r="I166" i="14"/>
  <c r="H12" i="14"/>
  <c r="H405" i="14"/>
  <c r="I448" i="14"/>
  <c r="H348" i="14"/>
  <c r="H587" i="14"/>
  <c r="G30" i="52"/>
  <c r="G11" i="52"/>
  <c r="G28" i="52"/>
  <c r="D27" i="52"/>
  <c r="C27" i="52"/>
  <c r="H11" i="28"/>
  <c r="I11" i="28"/>
  <c r="E24" i="52" s="1"/>
  <c r="I11" i="29"/>
  <c r="D24" i="52" s="1"/>
  <c r="I11" i="10"/>
  <c r="C24" i="52" s="1"/>
  <c r="H11" i="32"/>
  <c r="E23" i="52"/>
  <c r="I11" i="22"/>
  <c r="D23" i="52" s="1"/>
  <c r="H11" i="22"/>
  <c r="E11" i="15"/>
  <c r="B11" i="15"/>
  <c r="I12" i="15"/>
  <c r="H95" i="15"/>
  <c r="I95" i="15"/>
  <c r="H12" i="15"/>
  <c r="E22" i="52"/>
  <c r="G22" i="52" s="1"/>
  <c r="G21" i="52"/>
  <c r="I26" i="35"/>
  <c r="H25" i="35"/>
  <c r="H11" i="18"/>
  <c r="D18" i="52" s="1"/>
  <c r="I14" i="8"/>
  <c r="I12" i="8" s="1"/>
  <c r="H33" i="8"/>
  <c r="H12" i="34"/>
  <c r="H11" i="34" s="1"/>
  <c r="I11" i="34"/>
  <c r="E17" i="52" s="1"/>
  <c r="G17" i="52" s="1"/>
  <c r="I11" i="38"/>
  <c r="E16" i="52" s="1"/>
  <c r="G16" i="52" s="1"/>
  <c r="H112" i="38"/>
  <c r="H11" i="38" s="1"/>
  <c r="H11" i="37"/>
  <c r="I11" i="37"/>
  <c r="E15" i="52" s="1"/>
  <c r="J49" i="19"/>
  <c r="J126" i="19"/>
  <c r="J195" i="19"/>
  <c r="I12" i="19"/>
  <c r="I11" i="19" s="1"/>
  <c r="J12" i="19"/>
  <c r="I159" i="12"/>
  <c r="I11" i="12" s="1"/>
  <c r="C15" i="52" s="1"/>
  <c r="H159" i="12"/>
  <c r="H11" i="12" s="1"/>
  <c r="D14" i="52"/>
  <c r="I13" i="39"/>
  <c r="I12" i="39" s="1"/>
  <c r="I15" i="39"/>
  <c r="I14" i="39" s="1"/>
  <c r="I11" i="39" s="1"/>
  <c r="C14" i="52" s="1"/>
  <c r="G14" i="52" s="1"/>
  <c r="H14" i="39"/>
  <c r="I41" i="39"/>
  <c r="I40" i="39" s="1"/>
  <c r="H40" i="39"/>
  <c r="I46" i="39"/>
  <c r="I45" i="39" s="1"/>
  <c r="H45" i="39"/>
  <c r="E11" i="39"/>
  <c r="E11" i="30"/>
  <c r="B11" i="30"/>
  <c r="I150" i="30"/>
  <c r="I168" i="30"/>
  <c r="H168" i="30"/>
  <c r="H150" i="30"/>
  <c r="I130" i="30"/>
  <c r="H130" i="30"/>
  <c r="I112" i="30"/>
  <c r="H76" i="30"/>
  <c r="I90" i="30"/>
  <c r="I76" i="30"/>
  <c r="H68" i="30"/>
  <c r="I68" i="30"/>
  <c r="I52" i="30"/>
  <c r="I22" i="30"/>
  <c r="I12" i="30"/>
  <c r="H12" i="30"/>
  <c r="H52" i="30"/>
  <c r="H159" i="30"/>
  <c r="H165" i="30"/>
  <c r="H145" i="30"/>
  <c r="H22" i="30"/>
  <c r="H127" i="30"/>
  <c r="H112" i="30"/>
  <c r="H90" i="30"/>
  <c r="H184" i="21"/>
  <c r="I29" i="21"/>
  <c r="I66" i="21"/>
  <c r="I194" i="21"/>
  <c r="I177" i="21"/>
  <c r="I96" i="21"/>
  <c r="I174" i="21"/>
  <c r="I151" i="21"/>
  <c r="I130" i="21"/>
  <c r="I13" i="21"/>
  <c r="I12" i="21" s="1"/>
  <c r="I155" i="21"/>
  <c r="H137" i="21"/>
  <c r="I137" i="21"/>
  <c r="H98" i="21"/>
  <c r="I98" i="21"/>
  <c r="I113" i="21"/>
  <c r="I70" i="21"/>
  <c r="I53" i="21"/>
  <c r="H177" i="21"/>
  <c r="H151" i="21"/>
  <c r="H174" i="21"/>
  <c r="B11" i="21"/>
  <c r="H70" i="21"/>
  <c r="H53" i="21"/>
  <c r="H155" i="21"/>
  <c r="E11" i="21"/>
  <c r="H23" i="21"/>
  <c r="H113" i="21"/>
  <c r="I108" i="4"/>
  <c r="I168" i="4"/>
  <c r="H12" i="4"/>
  <c r="H148" i="4"/>
  <c r="H224" i="4"/>
  <c r="H168" i="4"/>
  <c r="I224" i="4"/>
  <c r="I148" i="4"/>
  <c r="H57" i="4"/>
  <c r="I57" i="4"/>
  <c r="I192" i="4"/>
  <c r="I125" i="4"/>
  <c r="I72" i="4"/>
  <c r="I25" i="4"/>
  <c r="H125" i="4"/>
  <c r="B11" i="4"/>
  <c r="H214" i="4"/>
  <c r="H185" i="4"/>
  <c r="H218" i="4"/>
  <c r="H25" i="4"/>
  <c r="H192" i="4"/>
  <c r="H72" i="4"/>
  <c r="E11" i="4"/>
  <c r="E11" i="24"/>
  <c r="H205" i="24"/>
  <c r="H102" i="24"/>
  <c r="I12" i="24"/>
  <c r="H242" i="24"/>
  <c r="H233" i="24"/>
  <c r="I102" i="24"/>
  <c r="I185" i="24"/>
  <c r="H146" i="24"/>
  <c r="I233" i="24"/>
  <c r="I159" i="24"/>
  <c r="I157" i="24" s="1"/>
  <c r="I156" i="24" s="1"/>
  <c r="H157" i="24"/>
  <c r="H156" i="24" s="1"/>
  <c r="H185" i="24"/>
  <c r="I146" i="24"/>
  <c r="I276" i="14"/>
  <c r="I348" i="14"/>
  <c r="I374" i="14"/>
  <c r="I12" i="14"/>
  <c r="H276" i="14"/>
  <c r="I11" i="43"/>
  <c r="D11" i="52" s="1"/>
  <c r="H11" i="42"/>
  <c r="I11" i="36"/>
  <c r="E10" i="52" s="1"/>
  <c r="H11" i="36"/>
  <c r="H11" i="23"/>
  <c r="D10" i="52"/>
  <c r="H11" i="6"/>
  <c r="I11" i="6"/>
  <c r="C10" i="52" s="1"/>
  <c r="I11" i="13"/>
  <c r="C9" i="52" s="1"/>
  <c r="G9" i="52" s="1"/>
  <c r="H11" i="14" l="1"/>
  <c r="G10" i="52"/>
  <c r="G27" i="52"/>
  <c r="G24" i="52"/>
  <c r="I11" i="15"/>
  <c r="C23" i="52" s="1"/>
  <c r="G23" i="52" s="1"/>
  <c r="H11" i="15"/>
  <c r="H11" i="35"/>
  <c r="E18" i="52" s="1"/>
  <c r="C18" i="52"/>
  <c r="G18" i="52" s="1"/>
  <c r="J11" i="19"/>
  <c r="D15" i="52" s="1"/>
  <c r="G15" i="52" s="1"/>
  <c r="H11" i="39"/>
  <c r="H11" i="30"/>
  <c r="I11" i="30"/>
  <c r="I129" i="21"/>
  <c r="I184" i="21"/>
  <c r="I23" i="21"/>
  <c r="I95" i="21"/>
  <c r="I11" i="21"/>
  <c r="D13" i="52" s="1"/>
  <c r="H11" i="21"/>
  <c r="I11" i="4"/>
  <c r="C13" i="52" s="1"/>
  <c r="H11" i="4"/>
  <c r="H11" i="24"/>
  <c r="I11" i="24"/>
  <c r="D12" i="52" s="1"/>
  <c r="G12" i="52" s="1"/>
  <c r="I11" i="14"/>
  <c r="D8" i="52" l="1"/>
  <c r="C8" i="52"/>
  <c r="E13" i="52" l="1"/>
  <c r="G13" i="52" s="1"/>
  <c r="G8" i="52" s="1"/>
  <c r="E8" i="5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Vija Romane</author>
  </authors>
  <commentList>
    <comment ref="D43" authorId="0" shapeId="0" xr:uid="{00000000-0006-0000-0200-000001000000}">
      <text>
        <r>
          <rPr>
            <b/>
            <sz val="9"/>
            <color indexed="81"/>
            <rFont val="Tahoma"/>
            <family val="2"/>
            <charset val="186"/>
          </rPr>
          <t>Vija Romane:</t>
        </r>
        <r>
          <rPr>
            <sz val="9"/>
            <color indexed="81"/>
            <rFont val="Tahoma"/>
            <family val="2"/>
            <charset val="186"/>
          </rPr>
          <t xml:space="preserve">
strādāja 2. janvārī, no 4.01.21 - DNL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3" authorId="0" shapeId="0" xr:uid="{2F879417-939E-424B-90AE-F2BC238B7F2A}">
      <text>
        <r>
          <rPr>
            <b/>
            <sz val="9"/>
            <color indexed="81"/>
            <rFont val="Tahoma"/>
            <family val="2"/>
          </rPr>
          <t>Liene Ābola:</t>
        </r>
        <r>
          <rPr>
            <sz val="9"/>
            <color indexed="81"/>
            <rFont val="Tahoma"/>
            <family val="2"/>
          </rPr>
          <t xml:space="preserve">
Samazināts VSAOI</t>
        </r>
      </text>
    </comment>
    <comment ref="I15" authorId="0" shapeId="0" xr:uid="{1DE278E3-0898-4462-9580-7BCF6EE2FA9F}">
      <text>
        <r>
          <rPr>
            <b/>
            <sz val="9"/>
            <color indexed="81"/>
            <rFont val="Tahoma"/>
            <family val="2"/>
          </rPr>
          <t>Liene Ābola:</t>
        </r>
        <r>
          <rPr>
            <sz val="9"/>
            <color indexed="81"/>
            <rFont val="Tahoma"/>
            <family val="2"/>
          </rPr>
          <t xml:space="preserve">
Samazināts VSAOI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6" authorId="0" shapeId="0" xr:uid="{EC5D7D0D-E4C8-4785-9CC6-E092C45A7E1E}">
      <text>
        <r>
          <rPr>
            <b/>
            <sz val="9"/>
            <color indexed="81"/>
            <rFont val="Tahoma"/>
            <family val="2"/>
          </rPr>
          <t>Liene Ābola:</t>
        </r>
        <r>
          <rPr>
            <sz val="9"/>
            <color indexed="81"/>
            <rFont val="Tahoma"/>
            <family val="2"/>
          </rPr>
          <t xml:space="preserve">
Samazināts VSAOI</t>
        </r>
      </text>
    </comment>
    <comment ref="I36" authorId="0" shapeId="0" xr:uid="{30C19457-D10A-44E4-9564-C98B09E8EEE6}">
      <text>
        <r>
          <rPr>
            <b/>
            <sz val="9"/>
            <color indexed="81"/>
            <rFont val="Tahoma"/>
            <family val="2"/>
          </rPr>
          <t>Liene Ābola:</t>
        </r>
        <r>
          <rPr>
            <sz val="9"/>
            <color indexed="81"/>
            <rFont val="Tahoma"/>
            <family val="2"/>
          </rPr>
          <t xml:space="preserve">
Samazināts VSAOI</t>
        </r>
      </text>
    </comment>
    <comment ref="I60" authorId="0" shapeId="0" xr:uid="{FA2EAA26-9FC8-492A-B971-6F625690C326}">
      <text>
        <r>
          <rPr>
            <b/>
            <sz val="9"/>
            <color indexed="81"/>
            <rFont val="Tahoma"/>
            <family val="2"/>
          </rPr>
          <t>Liene Ābola:</t>
        </r>
        <r>
          <rPr>
            <sz val="9"/>
            <color indexed="81"/>
            <rFont val="Tahoma"/>
            <family val="2"/>
          </rPr>
          <t xml:space="preserve">
Samazināts VSAOI</t>
        </r>
      </text>
    </comment>
    <comment ref="I61" authorId="0" shapeId="0" xr:uid="{922B4419-9EB3-44C9-88ED-B77089768E7F}">
      <text>
        <r>
          <rPr>
            <b/>
            <sz val="9"/>
            <color indexed="81"/>
            <rFont val="Tahoma"/>
            <family val="2"/>
          </rPr>
          <t>Liene Ābola:</t>
        </r>
        <r>
          <rPr>
            <sz val="9"/>
            <color indexed="81"/>
            <rFont val="Tahoma"/>
            <family val="2"/>
          </rPr>
          <t xml:space="preserve">
Samazināts VSAOI</t>
        </r>
      </text>
    </comment>
    <comment ref="I62" authorId="0" shapeId="0" xr:uid="{871597B0-D784-468D-8A01-B76FA6938BF0}">
      <text>
        <r>
          <rPr>
            <b/>
            <sz val="9"/>
            <color indexed="81"/>
            <rFont val="Tahoma"/>
            <family val="2"/>
          </rPr>
          <t>Liene Ābola:</t>
        </r>
        <r>
          <rPr>
            <sz val="9"/>
            <color indexed="81"/>
            <rFont val="Tahoma"/>
            <family val="2"/>
          </rPr>
          <t xml:space="preserve">
Samazināts VSAOI</t>
        </r>
      </text>
    </comment>
    <comment ref="I67" authorId="0" shapeId="0" xr:uid="{8C243FFA-7FA5-486C-B4D7-4695969B1183}">
      <text>
        <r>
          <rPr>
            <b/>
            <sz val="9"/>
            <color indexed="81"/>
            <rFont val="Tahoma"/>
            <family val="2"/>
          </rPr>
          <t>Liene Ābola:</t>
        </r>
        <r>
          <rPr>
            <sz val="9"/>
            <color indexed="81"/>
            <rFont val="Tahoma"/>
            <family val="2"/>
          </rPr>
          <t xml:space="preserve">
Samazināts VSAOI</t>
        </r>
      </text>
    </comment>
    <comment ref="I85" authorId="0" shapeId="0" xr:uid="{C3E57F79-C0F7-41D2-A509-9F2164C80FA5}">
      <text>
        <r>
          <rPr>
            <b/>
            <sz val="9"/>
            <color indexed="81"/>
            <rFont val="Tahoma"/>
            <family val="2"/>
          </rPr>
          <t>Liene Ābola:</t>
        </r>
        <r>
          <rPr>
            <sz val="9"/>
            <color indexed="81"/>
            <rFont val="Tahoma"/>
            <family val="2"/>
          </rPr>
          <t xml:space="preserve">
Samazināts VSAOI</t>
        </r>
      </text>
    </comment>
    <comment ref="I92" authorId="0" shapeId="0" xr:uid="{B4A8CEC2-597A-49FF-8896-EF2B9AD3FFC7}">
      <text>
        <r>
          <rPr>
            <b/>
            <sz val="9"/>
            <color indexed="81"/>
            <rFont val="Tahoma"/>
            <family val="2"/>
          </rPr>
          <t>Liene Ābola:</t>
        </r>
        <r>
          <rPr>
            <sz val="9"/>
            <color indexed="81"/>
            <rFont val="Tahoma"/>
            <family val="2"/>
          </rPr>
          <t xml:space="preserve">
Samazināts VSAOI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24" authorId="0" shapeId="0" xr:uid="{2A118A07-7FA0-4904-AC00-D77731409364}">
      <text>
        <r>
          <rPr>
            <b/>
            <sz val="9"/>
            <color indexed="81"/>
            <rFont val="Tahoma"/>
            <family val="2"/>
          </rPr>
          <t>Liene Ābola:</t>
        </r>
        <r>
          <rPr>
            <sz val="9"/>
            <color indexed="81"/>
            <rFont val="Tahoma"/>
            <family val="2"/>
          </rPr>
          <t xml:space="preserve">
Samazināts VSAOI</t>
        </r>
      </text>
    </comment>
    <comment ref="I26" authorId="0" shapeId="0" xr:uid="{725A2EBC-84DD-488B-8E69-A020C7EF595B}">
      <text>
        <r>
          <rPr>
            <b/>
            <sz val="9"/>
            <color indexed="81"/>
            <rFont val="Tahoma"/>
            <family val="2"/>
          </rPr>
          <t>Liene Ābola:</t>
        </r>
        <r>
          <rPr>
            <sz val="9"/>
            <color indexed="81"/>
            <rFont val="Tahoma"/>
            <family val="2"/>
          </rPr>
          <t xml:space="preserve">
Samazināts VSAOI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23" authorId="0" shapeId="0" xr:uid="{118FFE3F-A129-47C5-8DB6-4588D870169A}">
      <text>
        <r>
          <rPr>
            <b/>
            <sz val="9"/>
            <color indexed="81"/>
            <rFont val="Tahoma"/>
            <family val="2"/>
          </rPr>
          <t>Liene Ābola:</t>
        </r>
        <r>
          <rPr>
            <sz val="9"/>
            <color indexed="81"/>
            <rFont val="Tahoma"/>
            <family val="2"/>
          </rPr>
          <t xml:space="preserve">
Samazināts VSAOI</t>
        </r>
      </text>
    </comment>
    <comment ref="I27" authorId="0" shapeId="0" xr:uid="{104FAB60-0402-4AC9-89D4-2389E9A6DD19}">
      <text>
        <r>
          <rPr>
            <b/>
            <sz val="9"/>
            <color indexed="81"/>
            <rFont val="Tahoma"/>
            <family val="2"/>
          </rPr>
          <t>Liene Ābola:</t>
        </r>
        <r>
          <rPr>
            <sz val="9"/>
            <color indexed="81"/>
            <rFont val="Tahoma"/>
            <family val="2"/>
          </rPr>
          <t xml:space="preserve">
Samazināts VSAOI</t>
        </r>
      </text>
    </comment>
    <comment ref="I29" authorId="0" shapeId="0" xr:uid="{326C3554-AC07-47DD-B5CD-789BFA4074CF}">
      <text>
        <r>
          <rPr>
            <b/>
            <sz val="9"/>
            <color indexed="81"/>
            <rFont val="Tahoma"/>
            <family val="2"/>
          </rPr>
          <t>Liene Ābola:</t>
        </r>
        <r>
          <rPr>
            <sz val="9"/>
            <color indexed="81"/>
            <rFont val="Tahoma"/>
            <family val="2"/>
          </rPr>
          <t xml:space="preserve">
Samazināts VSAOI</t>
        </r>
      </text>
    </comment>
    <comment ref="I44" authorId="0" shapeId="0" xr:uid="{BB7C7644-90B1-4AA8-A9B2-BF76CD2BE68E}">
      <text>
        <r>
          <rPr>
            <b/>
            <sz val="9"/>
            <color indexed="81"/>
            <rFont val="Tahoma"/>
            <family val="2"/>
          </rPr>
          <t>Liene Ābola:</t>
        </r>
        <r>
          <rPr>
            <sz val="9"/>
            <color indexed="81"/>
            <rFont val="Tahoma"/>
            <family val="2"/>
          </rPr>
          <t xml:space="preserve">
Samazināts VSAOI</t>
        </r>
      </text>
    </comment>
    <comment ref="I65" authorId="0" shapeId="0" xr:uid="{CE769A3C-133A-4D16-A9F0-08BD11896767}">
      <text>
        <r>
          <rPr>
            <b/>
            <sz val="9"/>
            <color indexed="81"/>
            <rFont val="Tahoma"/>
            <family val="2"/>
          </rPr>
          <t>Liene Ābola:</t>
        </r>
        <r>
          <rPr>
            <sz val="9"/>
            <color indexed="81"/>
            <rFont val="Tahoma"/>
            <family val="2"/>
          </rPr>
          <t xml:space="preserve">
Samazināts VSAOI</t>
        </r>
      </text>
    </comment>
    <comment ref="I66" authorId="0" shapeId="0" xr:uid="{048CE1F5-737F-402C-974D-3AB5EEE35BDE}">
      <text>
        <r>
          <rPr>
            <b/>
            <sz val="9"/>
            <color indexed="81"/>
            <rFont val="Tahoma"/>
            <family val="2"/>
          </rPr>
          <t>Liene Ābola:</t>
        </r>
        <r>
          <rPr>
            <sz val="9"/>
            <color indexed="81"/>
            <rFont val="Tahoma"/>
            <family val="2"/>
          </rPr>
          <t xml:space="preserve">
Samazināts VSAOI</t>
        </r>
      </text>
    </comment>
    <comment ref="I73" authorId="0" shapeId="0" xr:uid="{7E6B4CD7-61A0-4A96-B13D-25E543DEC5ED}">
      <text>
        <r>
          <rPr>
            <b/>
            <sz val="9"/>
            <color indexed="81"/>
            <rFont val="Tahoma"/>
            <family val="2"/>
          </rPr>
          <t>Liene Ābola:</t>
        </r>
        <r>
          <rPr>
            <sz val="9"/>
            <color indexed="81"/>
            <rFont val="Tahoma"/>
            <family val="2"/>
          </rPr>
          <t xml:space="preserve">
Samazināts VSAOI</t>
        </r>
      </text>
    </comment>
    <comment ref="I80" authorId="0" shapeId="0" xr:uid="{ADFD22BE-02DC-4FDC-A752-7A90BB4CC2FF}">
      <text>
        <r>
          <rPr>
            <b/>
            <sz val="9"/>
            <color indexed="81"/>
            <rFont val="Tahoma"/>
            <family val="2"/>
          </rPr>
          <t>Liene Ābola:</t>
        </r>
        <r>
          <rPr>
            <sz val="9"/>
            <color indexed="81"/>
            <rFont val="Tahoma"/>
            <family val="2"/>
          </rPr>
          <t xml:space="preserve">
Samazināts VSAOI</t>
        </r>
      </text>
    </comment>
    <comment ref="I104" authorId="0" shapeId="0" xr:uid="{5B795920-5901-476D-A210-882E1020BC61}">
      <text>
        <r>
          <rPr>
            <b/>
            <sz val="9"/>
            <color indexed="81"/>
            <rFont val="Tahoma"/>
            <family val="2"/>
          </rPr>
          <t>Liene Ābola:</t>
        </r>
        <r>
          <rPr>
            <sz val="9"/>
            <color indexed="81"/>
            <rFont val="Tahoma"/>
            <family val="2"/>
          </rPr>
          <t xml:space="preserve">
Samazināts VSAOI</t>
        </r>
      </text>
    </comment>
    <comment ref="I110" authorId="0" shapeId="0" xr:uid="{8EBB2429-8462-42B4-8395-7D6B3B512CA8}">
      <text>
        <r>
          <rPr>
            <b/>
            <sz val="9"/>
            <color indexed="81"/>
            <rFont val="Tahoma"/>
            <family val="2"/>
          </rPr>
          <t>Liene Ābola:</t>
        </r>
        <r>
          <rPr>
            <sz val="9"/>
            <color indexed="81"/>
            <rFont val="Tahoma"/>
            <family val="2"/>
          </rPr>
          <t xml:space="preserve">
Samazināts VSAOI</t>
        </r>
      </text>
    </comment>
    <comment ref="I111" authorId="0" shapeId="0" xr:uid="{0E586F4A-B2B9-435B-8979-43B75221A9F9}">
      <text>
        <r>
          <rPr>
            <b/>
            <sz val="9"/>
            <color indexed="81"/>
            <rFont val="Tahoma"/>
            <family val="2"/>
          </rPr>
          <t>Liene Ābola:</t>
        </r>
        <r>
          <rPr>
            <sz val="9"/>
            <color indexed="81"/>
            <rFont val="Tahoma"/>
            <family val="2"/>
          </rPr>
          <t xml:space="preserve">
Samazināts VSAOI</t>
        </r>
      </text>
    </comment>
    <comment ref="I132" authorId="0" shapeId="0" xr:uid="{B1A83799-C631-434F-A743-FCAE36EA2C2A}">
      <text>
        <r>
          <rPr>
            <b/>
            <sz val="9"/>
            <color indexed="81"/>
            <rFont val="Tahoma"/>
            <family val="2"/>
          </rPr>
          <t>Liene Ābola:</t>
        </r>
        <r>
          <rPr>
            <sz val="9"/>
            <color indexed="81"/>
            <rFont val="Tahoma"/>
            <family val="2"/>
          </rPr>
          <t xml:space="preserve">
Samazināts VSAOI</t>
        </r>
      </text>
    </comment>
    <comment ref="I138" authorId="0" shapeId="0" xr:uid="{7ACAE86B-D0DE-4054-BCED-C21E64489F28}">
      <text>
        <r>
          <rPr>
            <b/>
            <sz val="9"/>
            <color indexed="81"/>
            <rFont val="Tahoma"/>
            <family val="2"/>
          </rPr>
          <t>Liene Ābola:</t>
        </r>
        <r>
          <rPr>
            <sz val="9"/>
            <color indexed="81"/>
            <rFont val="Tahoma"/>
            <family val="2"/>
          </rPr>
          <t xml:space="preserve">
Samazin;ats VSAOI</t>
        </r>
      </text>
    </comment>
    <comment ref="I142" authorId="0" shapeId="0" xr:uid="{3697D9FB-737A-480F-B342-D8591514DB57}">
      <text>
        <r>
          <rPr>
            <b/>
            <sz val="9"/>
            <color indexed="81"/>
            <rFont val="Tahoma"/>
            <family val="2"/>
          </rPr>
          <t>Liene Ābola:</t>
        </r>
        <r>
          <rPr>
            <sz val="9"/>
            <color indexed="81"/>
            <rFont val="Tahoma"/>
            <family val="2"/>
          </rPr>
          <t xml:space="preserve">
Samazināts VSAOI</t>
        </r>
      </text>
    </comment>
    <comment ref="I145" authorId="0" shapeId="0" xr:uid="{DAEC9AAA-1B2E-42FB-B1C5-E55D2F090A0B}">
      <text>
        <r>
          <rPr>
            <b/>
            <sz val="9"/>
            <color indexed="81"/>
            <rFont val="Tahoma"/>
            <family val="2"/>
          </rPr>
          <t>Liene Ābola:</t>
        </r>
        <r>
          <rPr>
            <sz val="9"/>
            <color indexed="81"/>
            <rFont val="Tahoma"/>
            <family val="2"/>
          </rPr>
          <t xml:space="preserve">
Samazināts VSAOI</t>
        </r>
      </text>
    </comment>
    <comment ref="I146" authorId="0" shapeId="0" xr:uid="{69C92B35-2EB5-49E4-8C15-D730FF2031E3}">
      <text>
        <r>
          <rPr>
            <b/>
            <sz val="9"/>
            <color indexed="81"/>
            <rFont val="Tahoma"/>
            <family val="2"/>
          </rPr>
          <t>Liene Ābola:</t>
        </r>
        <r>
          <rPr>
            <sz val="9"/>
            <color indexed="81"/>
            <rFont val="Tahoma"/>
            <family val="2"/>
          </rPr>
          <t xml:space="preserve">
Samazināts VSAOI</t>
        </r>
      </text>
    </comment>
    <comment ref="I152" authorId="0" shapeId="0" xr:uid="{8B72153C-0311-44E6-8345-40203BF11E25}">
      <text>
        <r>
          <rPr>
            <b/>
            <sz val="9"/>
            <color indexed="81"/>
            <rFont val="Tahoma"/>
            <family val="2"/>
          </rPr>
          <t>Liene Ābola:</t>
        </r>
        <r>
          <rPr>
            <sz val="9"/>
            <color indexed="81"/>
            <rFont val="Tahoma"/>
            <family val="2"/>
          </rPr>
          <t xml:space="preserve">
Samazināts VSAOI</t>
        </r>
      </text>
    </comment>
    <comment ref="I153" authorId="0" shapeId="0" xr:uid="{BAA319F1-ECD0-44D6-AEF8-6C75F91994F0}">
      <text>
        <r>
          <rPr>
            <b/>
            <sz val="9"/>
            <color indexed="81"/>
            <rFont val="Tahoma"/>
            <family val="2"/>
          </rPr>
          <t>Liene Ābola:</t>
        </r>
        <r>
          <rPr>
            <sz val="9"/>
            <color indexed="81"/>
            <rFont val="Tahoma"/>
            <family val="2"/>
          </rPr>
          <t xml:space="preserve">
Samazināts VSAOI</t>
        </r>
      </text>
    </comment>
    <comment ref="I156" authorId="0" shapeId="0" xr:uid="{7A70ADB3-90B3-4B28-9609-5D4E99DED2C6}">
      <text>
        <r>
          <rPr>
            <b/>
            <sz val="9"/>
            <color indexed="81"/>
            <rFont val="Tahoma"/>
            <family val="2"/>
          </rPr>
          <t>Liene Ābola:</t>
        </r>
        <r>
          <rPr>
            <sz val="9"/>
            <color indexed="81"/>
            <rFont val="Tahoma"/>
            <family val="2"/>
          </rPr>
          <t xml:space="preserve">
Samazināts VSAOI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9" authorId="0" shapeId="0" xr:uid="{FD8A3D80-16D9-48FC-88D8-EDA4F90669B9}">
      <text>
        <r>
          <rPr>
            <b/>
            <sz val="9"/>
            <color indexed="81"/>
            <rFont val="Tahoma"/>
            <family val="2"/>
          </rPr>
          <t>Liene Ābola:</t>
        </r>
        <r>
          <rPr>
            <sz val="9"/>
            <color indexed="81"/>
            <rFont val="Tahoma"/>
            <family val="2"/>
          </rPr>
          <t xml:space="preserve">
Samazināts VSAOI</t>
        </r>
      </text>
    </comment>
    <comment ref="I23" authorId="0" shapeId="0" xr:uid="{B21A4281-4EF1-4EA6-9817-64098EC60EB4}">
      <text>
        <r>
          <rPr>
            <b/>
            <sz val="9"/>
            <color indexed="81"/>
            <rFont val="Tahoma"/>
            <family val="2"/>
          </rPr>
          <t>Liene Ābola:</t>
        </r>
        <r>
          <rPr>
            <sz val="9"/>
            <color indexed="81"/>
            <rFont val="Tahoma"/>
            <family val="2"/>
          </rPr>
          <t xml:space="preserve">
Samazināts VSAOI</t>
        </r>
      </text>
    </comment>
    <comment ref="I59" authorId="0" shapeId="0" xr:uid="{08124B02-4781-40F6-A118-F07002A968DF}">
      <text>
        <r>
          <rPr>
            <b/>
            <sz val="9"/>
            <color indexed="81"/>
            <rFont val="Tahoma"/>
            <family val="2"/>
          </rPr>
          <t>Liene Ābola:</t>
        </r>
        <r>
          <rPr>
            <sz val="9"/>
            <color indexed="81"/>
            <rFont val="Tahoma"/>
            <family val="2"/>
          </rPr>
          <t xml:space="preserve">
Samazināts VSAOI</t>
        </r>
      </text>
    </comment>
    <comment ref="I63" authorId="0" shapeId="0" xr:uid="{E1A7E142-55A0-4990-8D14-ECCE4B623EEE}">
      <text>
        <r>
          <rPr>
            <b/>
            <sz val="9"/>
            <color indexed="81"/>
            <rFont val="Tahoma"/>
            <family val="2"/>
          </rPr>
          <t>Liene Ābola:</t>
        </r>
        <r>
          <rPr>
            <sz val="9"/>
            <color indexed="81"/>
            <rFont val="Tahoma"/>
            <family val="2"/>
          </rPr>
          <t xml:space="preserve">
Samazināts VSAOI</t>
        </r>
      </text>
    </comment>
    <comment ref="I67" authorId="0" shapeId="0" xr:uid="{94D1930B-5A4F-41B7-BBDD-34F71C9B2911}">
      <text>
        <r>
          <rPr>
            <b/>
            <sz val="9"/>
            <color indexed="81"/>
            <rFont val="Tahoma"/>
            <family val="2"/>
          </rPr>
          <t>Liene Ābola:</t>
        </r>
        <r>
          <rPr>
            <sz val="9"/>
            <color indexed="81"/>
            <rFont val="Tahoma"/>
            <family val="2"/>
          </rPr>
          <t xml:space="preserve">
Samazināts VSAOI</t>
        </r>
      </text>
    </comment>
    <comment ref="I72" authorId="0" shapeId="0" xr:uid="{6E589DA8-0C86-4939-BA2F-DE4EBBDFD3EA}">
      <text>
        <r>
          <rPr>
            <b/>
            <sz val="9"/>
            <color indexed="81"/>
            <rFont val="Tahoma"/>
            <family val="2"/>
          </rPr>
          <t>Liene Ābola:</t>
        </r>
        <r>
          <rPr>
            <sz val="9"/>
            <color indexed="81"/>
            <rFont val="Tahoma"/>
            <family val="2"/>
          </rPr>
          <t xml:space="preserve">
Samazināts VSAOI</t>
        </r>
      </text>
    </comment>
    <comment ref="I74" authorId="0" shapeId="0" xr:uid="{EE32E32A-D293-4F59-BB01-44985FAEA183}">
      <text>
        <r>
          <rPr>
            <b/>
            <sz val="9"/>
            <color indexed="81"/>
            <rFont val="Tahoma"/>
            <family val="2"/>
          </rPr>
          <t>Liene Ābola:</t>
        </r>
        <r>
          <rPr>
            <sz val="9"/>
            <color indexed="81"/>
            <rFont val="Tahoma"/>
            <family val="2"/>
          </rPr>
          <t xml:space="preserve">
Samazināts VSAOI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9" authorId="0" shapeId="0" xr:uid="{5F627ADA-CE82-4510-B90B-38166D1559F3}">
      <text>
        <r>
          <rPr>
            <b/>
            <sz val="9"/>
            <color indexed="81"/>
            <rFont val="Tahoma"/>
            <family val="2"/>
          </rPr>
          <t>Liene Ābola:</t>
        </r>
        <r>
          <rPr>
            <sz val="9"/>
            <color indexed="81"/>
            <rFont val="Tahoma"/>
            <family val="2"/>
          </rPr>
          <t xml:space="preserve">
Samazināts VSAOI</t>
        </r>
      </text>
    </comment>
    <comment ref="I27" authorId="0" shapeId="0" xr:uid="{3DB065EF-48D4-4444-8586-19292687F25D}">
      <text>
        <r>
          <rPr>
            <b/>
            <sz val="9"/>
            <color indexed="81"/>
            <rFont val="Tahoma"/>
            <family val="2"/>
          </rPr>
          <t>Liene Ābola:</t>
        </r>
        <r>
          <rPr>
            <sz val="9"/>
            <color indexed="81"/>
            <rFont val="Tahoma"/>
            <family val="2"/>
          </rPr>
          <t xml:space="preserve">
Samazināts VSAOI</t>
        </r>
      </text>
    </comment>
    <comment ref="I33" authorId="0" shapeId="0" xr:uid="{B020EDB6-1095-462A-9B0B-1F8EFE5D9B5D}">
      <text>
        <r>
          <rPr>
            <b/>
            <sz val="9"/>
            <color indexed="81"/>
            <rFont val="Tahoma"/>
            <family val="2"/>
          </rPr>
          <t>Liene Ābola:</t>
        </r>
        <r>
          <rPr>
            <sz val="9"/>
            <color indexed="81"/>
            <rFont val="Tahoma"/>
            <family val="2"/>
          </rPr>
          <t xml:space="preserve">
Samazināts VSAOI</t>
        </r>
      </text>
    </comment>
    <comment ref="I34" authorId="0" shapeId="0" xr:uid="{EE8CD97C-2259-4D0D-B4F7-8AB9BF2FA4F2}">
      <text>
        <r>
          <rPr>
            <b/>
            <sz val="9"/>
            <color indexed="81"/>
            <rFont val="Tahoma"/>
            <family val="2"/>
          </rPr>
          <t>Liene Ābola:</t>
        </r>
        <r>
          <rPr>
            <sz val="9"/>
            <color indexed="81"/>
            <rFont val="Tahoma"/>
            <family val="2"/>
          </rPr>
          <t xml:space="preserve">
Samazināts VSAOI</t>
        </r>
      </text>
    </comment>
  </commentList>
</comments>
</file>

<file path=xl/sharedStrings.xml><?xml version="1.0" encoding="utf-8"?>
<sst xmlns="http://schemas.openxmlformats.org/spreadsheetml/2006/main" count="5348" uniqueCount="938">
  <si>
    <t>KOPĀ</t>
  </si>
  <si>
    <t>Piezīmes</t>
  </si>
  <si>
    <t>Izdevumi  par virsstundām kopā ar VSOAI, EUR</t>
  </si>
  <si>
    <t xml:space="preserve"> Darba stundas  normālā darba laika  ietvaros:</t>
  </si>
  <si>
    <t>Mēnešalga no kuras rēķina stundas likmi</t>
  </si>
  <si>
    <t>* Iesniedzot datus pārskatam katrai ārstniecības iestādei jānodrošina, ka ikmēneša darba laika uzskaites tabelē, kura tiek apsiprināta ar iestādes vadītāja parakstu, ir iespējams izsekot Jūsu iesniegtai informācijai - darbinieka saistībai ar Covid-19</t>
  </si>
  <si>
    <t>Nodarbināto skaits mēnesī</t>
  </si>
  <si>
    <t xml:space="preserve">** apakšpozīcijās sniedz atsevišķu informāciju par katru nodarbināto, kurš ir strādājis virsstundas sakarā ar Latvijā izsludināto ārkārtējo situāciju ar mērķi ierobežot Covid-19 izplatību </t>
  </si>
  <si>
    <t>Apmaksājamais laiks mēnesī, stundas (tai skaitā summētā darba laika ietvaros)</t>
  </si>
  <si>
    <t>Apmaksājamā 100% piemaksa par nostrādātām virsstundām virs normālā  darba laika  (tai skaitā summētā darba laika ietvaros)</t>
  </si>
  <si>
    <t>virsstundas - virs  normālā darba laika, kas saistītas ar darbu  ar Covid-19</t>
  </si>
  <si>
    <t>novembrī  -  119  stundas (ņemot vērā laika periodu no 9.novembra - 30.novembrim)</t>
  </si>
  <si>
    <t xml:space="preserve"> decembrī -  158 stundas</t>
  </si>
  <si>
    <t>Pārskats par  darba veicējiem (ārstniecības personām) , virs normālā darba laika nostrādātām stundām, apmaksājamām stundām un izdevumiem, sakarā ar Latvijā izsludināto ārkārtējo situāciju ar mērķi ierobežot Covid-19 izplatību no 2020.gada 9.novembra *</t>
  </si>
  <si>
    <t>Kopā**</t>
  </si>
  <si>
    <t>* Atbilstoši 2020.gada 6.novembra MK rīkojuma Nr.655 "Par ārkārtējās situācijas izsludināšanu" 9.punktam tiek atļauts papildus virsstundu darbs un virsstundu darba apmaksai nepieciešamos papildu finanšu līdzekļus var pieprasīt no valsts budžeta programmas 02.00.00 "Līdzekļi neparedzētiem gadījumiem"</t>
  </si>
  <si>
    <t>Ārsti, zobārsti  un funkcionālie speciālisti, kopā, tai skaitā:***</t>
  </si>
  <si>
    <t>Ārstniecības un pacientu aprūpes personas un funkcionālo speciālistu asistenti, kopā, tai skaitā:***</t>
  </si>
  <si>
    <t>Ārstniecības un pacientu aprūpes atbalsta personas, māsu palīgi, zobārstu aistenti, kopā, tai skaitā:***</t>
  </si>
  <si>
    <t>Pārējie darbinieki, kuri tieši iesaistīti darbā ar Covid-19, kopā, tai skaitā:***</t>
  </si>
  <si>
    <t>Infektoloģijas māsa</t>
  </si>
  <si>
    <t>Infekciju nodaļa(35 stundas nedēļā)</t>
  </si>
  <si>
    <t>Māsas palīgs</t>
  </si>
  <si>
    <t>Sanitārs</t>
  </si>
  <si>
    <t>ANESTEZIOLOĢIJAS UN INTENSĪVĀS TERAPIJAS NODAĻA(35 stundas nedēļā)</t>
  </si>
  <si>
    <t>Anesteziologs, reanimatologs (dežūrārsts)</t>
  </si>
  <si>
    <t xml:space="preserve">Intensīvās terapijas un anestēzijas māsa </t>
  </si>
  <si>
    <t>DZEMDĪBU UN GINEKOLOĢIJAS BLOKS</t>
  </si>
  <si>
    <t>Ginekologs, dzemdību speciālists (dež.ārsts)</t>
  </si>
  <si>
    <t>IEKŠĶĪGO SLIMĪBU NODAĻA</t>
  </si>
  <si>
    <t>Internists (dežūrārsts)</t>
  </si>
  <si>
    <t>Terapijas māsa (dež.māsa)</t>
  </si>
  <si>
    <t>KARDIOLOĢIJAS NODAĻA</t>
  </si>
  <si>
    <t>Medicīnas māsa (dež.māsa)</t>
  </si>
  <si>
    <t>Ķirurģijas nodaļa un dienas stacionārs - Talsu filiāles</t>
  </si>
  <si>
    <t>Medicīnas māsa</t>
  </si>
  <si>
    <t>NEIROLOĢIJAS NODAĻA</t>
  </si>
  <si>
    <t>Neirologs (dežūrārsts)</t>
  </si>
  <si>
    <t>UZŅEMŠANAS NODAĻA</t>
  </si>
  <si>
    <t>PALIATĪVĀS APRŪPES NODAĻA</t>
  </si>
  <si>
    <t>TRAUMATOLOĢIJAS NODAĻA</t>
  </si>
  <si>
    <t>Uzņemšanas nodaļa- Talsu filiāles</t>
  </si>
  <si>
    <t>Dežūrārsts</t>
  </si>
  <si>
    <t>6.7470</t>
  </si>
  <si>
    <t>5.9380</t>
  </si>
  <si>
    <t>1 SIA "Ziemeļkurzemes reģionālā slimnīca" personāls strādā summētu darba laiku (saskaņā ar noslēgto koplīgumu un darba līgumiem), kas nozīmē, ka darbinieki strādā 6 darba dienas nedēļā. Tas ir 40 stundas nedēļā jeb 165 stundas janvārī personālam bez kaitīguma, un 35 stundas nedeļā jeb 145 stundasjanvārī personalm ar kaitīgumu</t>
  </si>
  <si>
    <t>4.6230</t>
  </si>
  <si>
    <t>10.8560</t>
  </si>
  <si>
    <t>6.2300</t>
  </si>
  <si>
    <t>6.4040</t>
  </si>
  <si>
    <t>4.9520</t>
  </si>
  <si>
    <t>10.6230</t>
  </si>
  <si>
    <t>11.1660</t>
  </si>
  <si>
    <t>9.6040</t>
  </si>
  <si>
    <t>9.2670</t>
  </si>
  <si>
    <t>6.1310</t>
  </si>
  <si>
    <t>4.3290</t>
  </si>
  <si>
    <t>4.0420</t>
  </si>
  <si>
    <t>5.3960</t>
  </si>
  <si>
    <t>8.4580</t>
  </si>
  <si>
    <t>6.5100</t>
  </si>
  <si>
    <t>5.8880</t>
  </si>
  <si>
    <t>Internists</t>
  </si>
  <si>
    <t xml:space="preserve">Internists </t>
  </si>
  <si>
    <t>6.6470</t>
  </si>
  <si>
    <t>5.9630</t>
  </si>
  <si>
    <t>Traumatologs (dežūrārsts)</t>
  </si>
  <si>
    <t>BĒRNU NODAĻA</t>
  </si>
  <si>
    <t>Pediatrs (dežūrārsts)</t>
  </si>
  <si>
    <t>ĶIRURĢIJAS NODAĻA</t>
  </si>
  <si>
    <t>Ķirurgs (dežūrārsts)</t>
  </si>
  <si>
    <r>
      <t>Stundas likme (aprēķināta atbilstoši mēnešalgai vai darba līgumā noteiktā stundas likme)</t>
    </r>
    <r>
      <rPr>
        <vertAlign val="superscript"/>
        <sz val="10"/>
        <rFont val="Times New Roman"/>
        <family val="1"/>
        <charset val="186"/>
      </rPr>
      <t>2</t>
    </r>
  </si>
  <si>
    <r>
      <t xml:space="preserve">  līdz normālam darba laikam </t>
    </r>
    <r>
      <rPr>
        <vertAlign val="superscript"/>
        <sz val="10"/>
        <rFont val="Times New Roman"/>
        <family val="1"/>
        <charset val="186"/>
      </rPr>
      <t>1</t>
    </r>
  </si>
  <si>
    <t>Radiologa asistents</t>
  </si>
  <si>
    <t>Dežūrārsts (ķirurgs)</t>
  </si>
  <si>
    <t>Anestezioloģijas un intensīvās terapijas nodaļa - Talsu filiāles(35 stundas nedēļā)</t>
  </si>
  <si>
    <t>Diagnostikas nodaļa - Talsu filiāles(35 stundas nedēļā)</t>
  </si>
  <si>
    <t>3=4+5</t>
  </si>
  <si>
    <t>9=8 + VSOAI(23.59%)</t>
  </si>
  <si>
    <r>
      <t>Stundas likme (aprēķināta atbilstoši mēnešalgai vai darba līgumā noteiktā stundas likme)</t>
    </r>
    <r>
      <rPr>
        <vertAlign val="superscript"/>
        <sz val="13"/>
        <rFont val="Times New Roman"/>
        <family val="1"/>
        <charset val="186"/>
      </rPr>
      <t>2</t>
    </r>
  </si>
  <si>
    <r>
      <t xml:space="preserve">  līdz normālam darba laikam </t>
    </r>
    <r>
      <rPr>
        <vertAlign val="superscript"/>
        <sz val="13"/>
        <rFont val="Times New Roman"/>
        <family val="1"/>
        <charset val="186"/>
      </rPr>
      <t>1</t>
    </r>
  </si>
  <si>
    <t>7=8+9</t>
  </si>
  <si>
    <t>14=13 + VSOAI</t>
  </si>
  <si>
    <t>ārsts</t>
  </si>
  <si>
    <t>māsa</t>
  </si>
  <si>
    <r>
      <rPr>
        <vertAlign val="superscript"/>
        <sz val="12"/>
        <color theme="1"/>
        <rFont val="Times New Roman"/>
        <family val="1"/>
        <charset val="186"/>
      </rPr>
      <t>1</t>
    </r>
    <r>
      <rPr>
        <sz val="12"/>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</si>
  <si>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r>
      <rPr>
        <vertAlign val="superscript"/>
        <sz val="14"/>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t>
    </r>
  </si>
  <si>
    <t>Pārskats par darba veicējiem (ārstniecības personām), virs normālā darba laika nostrādātām stundām, apmaksājamām stundām un izdevumiem, sakarā ar Latvijā izsludināto ārkārtējo situāciju ar mērķi ierobežot Covid-19 izplatību no 2020.gada 9.novembra *</t>
  </si>
  <si>
    <t>Apmaksājamā 100% piemaksa par nostrādātām virsstundām virs normālā darba laika (tai skaitā summētā darba laika ietvaros)</t>
  </si>
  <si>
    <t>Izdevumi par virsstundām kopā ar VSAOI, EUR</t>
  </si>
  <si>
    <r>
      <t>līdz normālam darba laikam</t>
    </r>
    <r>
      <rPr>
        <vertAlign val="superscript"/>
        <sz val="13"/>
        <rFont val="Times New Roman"/>
        <family val="1"/>
        <charset val="186"/>
      </rPr>
      <t>1</t>
    </r>
  </si>
  <si>
    <t>virsstundas - virs normālā darba laika, kas saistītas ar darbu ar Covid-19</t>
  </si>
  <si>
    <t>14=13 + VSAOI</t>
  </si>
  <si>
    <t>Ārsti, zobārsti un funkcionālie speciālisti, kopā, tai skaitā:***</t>
  </si>
  <si>
    <t>Galvenais ārsts</t>
  </si>
  <si>
    <t>Galvenā ārsta vietnieks</t>
  </si>
  <si>
    <t>Ārsts infektologs-hepatologs</t>
  </si>
  <si>
    <t>Galvenās māsas vietnieks ķirurģiskajā aprūpē</t>
  </si>
  <si>
    <t>Galvenās māsas vietnieks neatliekamajā un vispārīgajā aprūpē</t>
  </si>
  <si>
    <t>Ambulatorā infekciju kontroles māsa</t>
  </si>
  <si>
    <t>Ārsta epidemiologa palīgs</t>
  </si>
  <si>
    <t>Vecākā infekciju kontroles māsa</t>
  </si>
  <si>
    <t>Virsmāsa</t>
  </si>
  <si>
    <t>Ārstniecības un pacientu aprūpes atbalsta personas, māsu palīgi, zobārstu asistenti, kopā, tai skaitā:***</t>
  </si>
  <si>
    <t>Galvenā grāmatveža vietnieks</t>
  </si>
  <si>
    <t>Grāmatvedis</t>
  </si>
  <si>
    <t>Vecākais grāmatvedis</t>
  </si>
  <si>
    <t>Cilvēkresursu datu analītiķis</t>
  </si>
  <si>
    <t>Vecākais personāla speciālists</t>
  </si>
  <si>
    <t>Projektu vadītājs</t>
  </si>
  <si>
    <t>Aptiekas vadītāja vietnieks</t>
  </si>
  <si>
    <t>Farmaceita asistents</t>
  </si>
  <si>
    <t>Vecākais uzskaitvedis</t>
  </si>
  <si>
    <t>Noliktavas pārzinis</t>
  </si>
  <si>
    <t>Vecākais statistiķis</t>
  </si>
  <si>
    <t>vecākais veselības aprūpes datu analītiķis</t>
  </si>
  <si>
    <t>Vecākais veselības aprūpes statistiķis</t>
  </si>
  <si>
    <t>Veselības aprūpes datu analītiķis</t>
  </si>
  <si>
    <t>Veselības aprūpes statistiķis</t>
  </si>
  <si>
    <t>Informācijas sistēmu administrators</t>
  </si>
  <si>
    <t>Informācijas tehnoloģiju speciālists</t>
  </si>
  <si>
    <t>Sistēmu analītiķis</t>
  </si>
  <si>
    <t>Saimniecības pārzinis</t>
  </si>
  <si>
    <r>
      <rPr>
        <vertAlign val="superscript"/>
        <sz val="12"/>
        <color theme="1"/>
        <rFont val="Times New Roman"/>
        <family val="1"/>
        <charset val="186"/>
      </rPr>
      <t>1</t>
    </r>
    <r>
      <rPr>
        <sz val="12"/>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</si>
  <si>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t>Darba stundas normālā darba laika ietvaros:</t>
  </si>
  <si>
    <t>* Iesniedzot datus pārskatam katrai ārstniecības iestādei jānodrošina, ka ikmēneša darba laika uzskaites tabelē, kura tiek apstiprināta ar iestādes vadītāja parakstu, ir iespējams izsekot Jūsu iesniegtai informācijai - darbinieka saistībai ar Covid-19</t>
  </si>
  <si>
    <t>Iestādes vadītājs ____________________ (paraksts)</t>
  </si>
  <si>
    <t xml:space="preserve">Medicīnas māsa </t>
  </si>
  <si>
    <r>
      <rPr>
        <sz val="13"/>
        <rFont val="Times New Roman"/>
        <family val="1"/>
        <charset val="186"/>
      </rPr>
      <t>Māsu palīgs</t>
    </r>
    <r>
      <rPr>
        <sz val="13"/>
        <color rgb="FFFF0000"/>
        <rFont val="Times New Roman"/>
        <family val="1"/>
        <charset val="186"/>
      </rPr>
      <t xml:space="preserve"> </t>
    </r>
  </si>
  <si>
    <t xml:space="preserve">Māsu palīgs </t>
  </si>
  <si>
    <r>
      <rPr>
        <sz val="13"/>
        <rFont val="Times New Roman"/>
        <family val="1"/>
        <charset val="186"/>
      </rPr>
      <t>Sanitārs</t>
    </r>
    <r>
      <rPr>
        <sz val="13"/>
        <color rgb="FFFF0000"/>
        <rFont val="Times New Roman"/>
        <family val="1"/>
        <charset val="186"/>
      </rPr>
      <t xml:space="preserve"> </t>
    </r>
  </si>
  <si>
    <t>garīgās veselības aprūpes  māsa</t>
  </si>
  <si>
    <t>medicinas māsa</t>
  </si>
  <si>
    <t>māsu palīgs</t>
  </si>
  <si>
    <t>sanitārs</t>
  </si>
  <si>
    <t>sanirāts</t>
  </si>
  <si>
    <r>
      <t xml:space="preserve">Iestādes nosaukums: </t>
    </r>
    <r>
      <rPr>
        <b/>
        <sz val="13"/>
        <color theme="1"/>
        <rFont val="Times New Roman"/>
        <family val="1"/>
        <charset val="186"/>
      </rPr>
      <t>VSIA „Daugavpils psihoneiroloģiskā slimnīca”</t>
    </r>
  </si>
  <si>
    <t>Daugavpils psihoneiroloģiskā slimnīca</t>
  </si>
  <si>
    <t>1.Nodaļas vadītājs, psihiatrs</t>
  </si>
  <si>
    <t>4.Nodaļas vadītājs, psihiatrs</t>
  </si>
  <si>
    <t>5.Nodaļas vadītājs, psihiatrs</t>
  </si>
  <si>
    <t>Garīgās veselības aprūpes māsa 1</t>
  </si>
  <si>
    <t>Garīgās veselības aprūpes māsa 2</t>
  </si>
  <si>
    <t>Garīgās veselības aprūpes māsa3</t>
  </si>
  <si>
    <t>Garīgās veselības aprūpes māsa4</t>
  </si>
  <si>
    <t>Garīgās veselības aprūpes māsa5</t>
  </si>
  <si>
    <t>Garīgās veselības aprūpes māsa6</t>
  </si>
  <si>
    <t>Garīgās veselības aprūpes māsa7</t>
  </si>
  <si>
    <t>Garīgās veselības aprūpes māsa8</t>
  </si>
  <si>
    <t>Garīgās veselības aprūpes māsa9</t>
  </si>
  <si>
    <t>Garīgās veselības aprūpes māsa10</t>
  </si>
  <si>
    <t>Garīgās veselības aprūpes māsa11</t>
  </si>
  <si>
    <t>Garīgās veselības aprūpes māsa12</t>
  </si>
  <si>
    <t>Garīgās veselības aprūpes māsa13</t>
  </si>
  <si>
    <t>Garīgās veselības aprūpes māsa14</t>
  </si>
  <si>
    <t>Garīgās veselības aprūpes māsa15</t>
  </si>
  <si>
    <t>Garīgās veselības aprūpes māsa16</t>
  </si>
  <si>
    <t>Garīgās veselības aprūpes māsa17</t>
  </si>
  <si>
    <t>Garīgās veselības aprūpes māsa18</t>
  </si>
  <si>
    <t>Garīgās veselības aprūpes māsa19</t>
  </si>
  <si>
    <t>Garīgās veselības aprūpes māsa20</t>
  </si>
  <si>
    <t>Garīgās veselības aprūpes māsa21</t>
  </si>
  <si>
    <t>Garīgās veselības aprūpes māsa22</t>
  </si>
  <si>
    <t>Garīgās veselības aprūpes māsa23</t>
  </si>
  <si>
    <t>Garīgās veselības aprūpes māsa24</t>
  </si>
  <si>
    <t>Garīgās veselības aprūpes māsa25</t>
  </si>
  <si>
    <t>Garīgās veselības aprūpes māsa26</t>
  </si>
  <si>
    <t>Garīgās veselības aprūpes māsa27</t>
  </si>
  <si>
    <t>Garīgās veselības aprūpes māsa28</t>
  </si>
  <si>
    <t>Garīgās veselības aprūpes māsa29</t>
  </si>
  <si>
    <t>Garīgās veselības aprūpes māsa30</t>
  </si>
  <si>
    <t>Garīgās veselības aprūpes māsa31</t>
  </si>
  <si>
    <t>Garīgās veselības aprūpes māsa32</t>
  </si>
  <si>
    <t>Garīgās veselības aprūpes māsa33</t>
  </si>
  <si>
    <t>Garīgās veselības aprūpes māsa34</t>
  </si>
  <si>
    <t>Garīgās veselības aprūpes māsa35</t>
  </si>
  <si>
    <t>Garīgās veselības aprūpes māsa36</t>
  </si>
  <si>
    <t>Garīgās veselības aprūpes māsa37</t>
  </si>
  <si>
    <t>Garīgās veselības aprūpes māsa38</t>
  </si>
  <si>
    <t>Māsas palīgs1</t>
  </si>
  <si>
    <t>Māsas palīgs2</t>
  </si>
  <si>
    <t>Māsas palīgs3</t>
  </si>
  <si>
    <t>Māsas palīgs4</t>
  </si>
  <si>
    <t>Māsas palīgs5</t>
  </si>
  <si>
    <t>Māsas palīgs6</t>
  </si>
  <si>
    <t>Māsas palīgs7</t>
  </si>
  <si>
    <t>Māsas palīgs8</t>
  </si>
  <si>
    <t>Māsas palīgs9</t>
  </si>
  <si>
    <t>Māsas palīgs10</t>
  </si>
  <si>
    <t>Māsas palīgs11</t>
  </si>
  <si>
    <t>Māsas palīgs12</t>
  </si>
  <si>
    <t>Māsas palīgs13</t>
  </si>
  <si>
    <t>Māsas palīgs14</t>
  </si>
  <si>
    <t>Māsas palīgs15</t>
  </si>
  <si>
    <t>Māsas palīgs16</t>
  </si>
  <si>
    <t>Māsas palīgs17</t>
  </si>
  <si>
    <t>Māsas palīgs18</t>
  </si>
  <si>
    <t>Māsas palīgs19</t>
  </si>
  <si>
    <t>Māsas palīgs20</t>
  </si>
  <si>
    <t>Māsas palīgs21</t>
  </si>
  <si>
    <t>Māsas palīgs22</t>
  </si>
  <si>
    <t>Māsas palīgs23</t>
  </si>
  <si>
    <t>Māsas palīgs24</t>
  </si>
  <si>
    <t>Māsas palīgs25</t>
  </si>
  <si>
    <t>Māsas palīgs26</t>
  </si>
  <si>
    <t>Māsas palīgs27</t>
  </si>
  <si>
    <t>Māsas palīgs28</t>
  </si>
  <si>
    <t>Māsas palīgs29</t>
  </si>
  <si>
    <t>Māsas palīgs30</t>
  </si>
  <si>
    <t>Māsas palīgs31</t>
  </si>
  <si>
    <t>Māsas palīgs32</t>
  </si>
  <si>
    <t>Māsas palīgs33</t>
  </si>
  <si>
    <t>Māsas palīgs34</t>
  </si>
  <si>
    <t>Sanitārs1</t>
  </si>
  <si>
    <t>Sanitārs2</t>
  </si>
  <si>
    <t>Automobiļa vadītājs</t>
  </si>
  <si>
    <t>Aknistes psihoneiroloģiskā slimnīca</t>
  </si>
  <si>
    <t>X</t>
  </si>
  <si>
    <t xml:space="preserve">Galvenā medicīnas māsa </t>
  </si>
  <si>
    <t xml:space="preserve">Gar.veselības māsa1 </t>
  </si>
  <si>
    <t>Gar.veselības māsa2</t>
  </si>
  <si>
    <t>Gar.veselības māsa3</t>
  </si>
  <si>
    <t>Gar.veselības māsa4</t>
  </si>
  <si>
    <t>Gar.veselības māsa5</t>
  </si>
  <si>
    <t>Gar.veselības māsa6</t>
  </si>
  <si>
    <t>Gar.veselības māsa7</t>
  </si>
  <si>
    <t>Gar.veselības māsa8</t>
  </si>
  <si>
    <t>Gar.veselības māsa9</t>
  </si>
  <si>
    <t>Gar.veselības māsa10</t>
  </si>
  <si>
    <t xml:space="preserve">Ārsta palīgs1 </t>
  </si>
  <si>
    <t>Ārsta palīgs2</t>
  </si>
  <si>
    <t xml:space="preserve">Māsas palīgs1 </t>
  </si>
  <si>
    <t xml:space="preserve">Sanitārs1 </t>
  </si>
  <si>
    <t>Sanitārs3</t>
  </si>
  <si>
    <t>Sanitārs4</t>
  </si>
  <si>
    <t>Sanitārs5</t>
  </si>
  <si>
    <t>Sanitārs6</t>
  </si>
  <si>
    <t xml:space="preserve">Gadījumu darbu strādnieks1 </t>
  </si>
  <si>
    <t>Gadījumu darbu strādnieks2</t>
  </si>
  <si>
    <t xml:space="preserve">Sētnieks </t>
  </si>
  <si>
    <t xml:space="preserve">   -Stundas likme aprēķināta saskaņā ar Valsts un pašvaldību institūciju amatpersonu un darbinieku atlīdzības likuma 14. pantu (11)... ja amatpersonai (darbiniekam) ir noteikts summētais darba laiks, stundas algas likmi aprēķina, dalot attiecīgajai amatpersonai (darbiniekam) noteikto mēnešalgas apmēru ar attiecīgā kalendāra gada vidējo darba stundu skaitu mēnesī.</t>
  </si>
  <si>
    <t>Iestādes vadītājs:</t>
  </si>
  <si>
    <t>Valdes priekšsēdētāja</t>
  </si>
  <si>
    <t>Sarmīte Ķikuste</t>
  </si>
  <si>
    <t>Izpildītājs: L.Krupeņko</t>
  </si>
  <si>
    <t>Tālr.65402262</t>
  </si>
  <si>
    <r>
      <t>Stundas likme (aprēķināta atbilstoši mēnešalgai vai darba līgumā noteiktā stundas likme)</t>
    </r>
    <r>
      <rPr>
        <vertAlign val="superscript"/>
        <sz val="13"/>
        <rFont val="Calibri"/>
        <family val="2"/>
        <charset val="186"/>
        <scheme val="minor"/>
      </rPr>
      <t>2</t>
    </r>
  </si>
  <si>
    <r>
      <t xml:space="preserve">  līdz normālam darba laikam </t>
    </r>
    <r>
      <rPr>
        <vertAlign val="superscript"/>
        <sz val="13"/>
        <rFont val="Calibri"/>
        <family val="2"/>
        <charset val="186"/>
        <scheme val="minor"/>
      </rPr>
      <t>1</t>
    </r>
  </si>
  <si>
    <t>Psihiatrs, nodaļas vadītājs</t>
  </si>
  <si>
    <t>Rezidents</t>
  </si>
  <si>
    <t>GVA māsa</t>
  </si>
  <si>
    <t>Virsmāsas vietniece</t>
  </si>
  <si>
    <t>Procedūru māsa</t>
  </si>
  <si>
    <t>Sociālais mentors</t>
  </si>
  <si>
    <t>ārsts stažieris</t>
  </si>
  <si>
    <t>fizioterapeits</t>
  </si>
  <si>
    <t xml:space="preserve"> māsa</t>
  </si>
  <si>
    <t xml:space="preserve"> māsu palīgs</t>
  </si>
  <si>
    <t xml:space="preserve">māsu palīgs </t>
  </si>
  <si>
    <t xml:space="preserve"> māsu palīgs </t>
  </si>
  <si>
    <t>montesori pedagogs</t>
  </si>
  <si>
    <t>klīniskais psihologs</t>
  </si>
  <si>
    <t>Iestādes nosaukums: Vidzemes slimnīca SIA</t>
  </si>
  <si>
    <t>0137</t>
  </si>
  <si>
    <t>0140</t>
  </si>
  <si>
    <t>0143</t>
  </si>
  <si>
    <t>0151</t>
  </si>
  <si>
    <t>0158</t>
  </si>
  <si>
    <t>0171</t>
  </si>
  <si>
    <t>0176</t>
  </si>
  <si>
    <t>0183</t>
  </si>
  <si>
    <t>0196</t>
  </si>
  <si>
    <t>0198</t>
  </si>
  <si>
    <t>0200</t>
  </si>
  <si>
    <t>0214</t>
  </si>
  <si>
    <t>0216</t>
  </si>
  <si>
    <t>0219</t>
  </si>
  <si>
    <t>0240</t>
  </si>
  <si>
    <t>0776</t>
  </si>
  <si>
    <t>0786</t>
  </si>
  <si>
    <t>0985</t>
  </si>
  <si>
    <t>1003</t>
  </si>
  <si>
    <t>1079</t>
  </si>
  <si>
    <t>1203</t>
  </si>
  <si>
    <t>1205</t>
  </si>
  <si>
    <t>1404</t>
  </si>
  <si>
    <t>1405</t>
  </si>
  <si>
    <t>1406</t>
  </si>
  <si>
    <t>1409</t>
  </si>
  <si>
    <t>1410</t>
  </si>
  <si>
    <t>1411</t>
  </si>
  <si>
    <t>1577</t>
  </si>
  <si>
    <t>1594</t>
  </si>
  <si>
    <t>1647</t>
  </si>
  <si>
    <t>1677</t>
  </si>
  <si>
    <t>0464</t>
  </si>
  <si>
    <t>0512</t>
  </si>
  <si>
    <t>1621</t>
  </si>
  <si>
    <t>0388</t>
  </si>
  <si>
    <t>0408</t>
  </si>
  <si>
    <t>1307</t>
  </si>
  <si>
    <t>1462</t>
  </si>
  <si>
    <t>0393</t>
  </si>
  <si>
    <t>0563</t>
  </si>
  <si>
    <t>0368</t>
  </si>
  <si>
    <t>0392</t>
  </si>
  <si>
    <t>0481</t>
  </si>
  <si>
    <t>0449</t>
  </si>
  <si>
    <t>0581</t>
  </si>
  <si>
    <t>0721</t>
  </si>
  <si>
    <t>1629</t>
  </si>
  <si>
    <t>0420</t>
  </si>
  <si>
    <t>0468</t>
  </si>
  <si>
    <t>0601</t>
  </si>
  <si>
    <t>0413</t>
  </si>
  <si>
    <t>0435</t>
  </si>
  <si>
    <t>0463</t>
  </si>
  <si>
    <t>0514</t>
  </si>
  <si>
    <t>0541</t>
  </si>
  <si>
    <t>1427</t>
  </si>
  <si>
    <t>1608</t>
  </si>
  <si>
    <t>0417</t>
  </si>
  <si>
    <t>0511</t>
  </si>
  <si>
    <t>0549</t>
  </si>
  <si>
    <t>0562</t>
  </si>
  <si>
    <t>0586</t>
  </si>
  <si>
    <t>0599</t>
  </si>
  <si>
    <t>0606</t>
  </si>
  <si>
    <t>1592</t>
  </si>
  <si>
    <t>0437</t>
  </si>
  <si>
    <t>0566</t>
  </si>
  <si>
    <t>0595</t>
  </si>
  <si>
    <t>0636</t>
  </si>
  <si>
    <t>0447</t>
  </si>
  <si>
    <t>0453</t>
  </si>
  <si>
    <t>0459</t>
  </si>
  <si>
    <t>0564</t>
  </si>
  <si>
    <t>1798</t>
  </si>
  <si>
    <t>0724</t>
  </si>
  <si>
    <t>0039</t>
  </si>
  <si>
    <t>0501</t>
  </si>
  <si>
    <t>0508</t>
  </si>
  <si>
    <t>0521</t>
  </si>
  <si>
    <t>1052</t>
  </si>
  <si>
    <t>1541</t>
  </si>
  <si>
    <t>1575</t>
  </si>
  <si>
    <t>1637</t>
  </si>
  <si>
    <t>0454</t>
  </si>
  <si>
    <t>0506</t>
  </si>
  <si>
    <t>0622</t>
  </si>
  <si>
    <t>1297</t>
  </si>
  <si>
    <t>0405</t>
  </si>
  <si>
    <t>0406</t>
  </si>
  <si>
    <t>0557</t>
  </si>
  <si>
    <t>1330</t>
  </si>
  <si>
    <t>0296</t>
  </si>
  <si>
    <t>0304</t>
  </si>
  <si>
    <t>0330</t>
  </si>
  <si>
    <t>1299</t>
  </si>
  <si>
    <t>0879</t>
  </si>
  <si>
    <t>0884</t>
  </si>
  <si>
    <t>1760</t>
  </si>
  <si>
    <t>0285</t>
  </si>
  <si>
    <t>0295</t>
  </si>
  <si>
    <t>0336</t>
  </si>
  <si>
    <t>0350</t>
  </si>
  <si>
    <t>1765</t>
  </si>
  <si>
    <t>0273</t>
  </si>
  <si>
    <t>0831</t>
  </si>
  <si>
    <t>1136</t>
  </si>
  <si>
    <t>0290</t>
  </si>
  <si>
    <t>0297</t>
  </si>
  <si>
    <t>0896</t>
  </si>
  <si>
    <t>1726</t>
  </si>
  <si>
    <t>0072</t>
  </si>
  <si>
    <t>0341</t>
  </si>
  <si>
    <t>0310</t>
  </si>
  <si>
    <t>0316</t>
  </si>
  <si>
    <t>0343</t>
  </si>
  <si>
    <t>0641</t>
  </si>
  <si>
    <t>1358</t>
  </si>
  <si>
    <t>1496</t>
  </si>
  <si>
    <t>1735</t>
  </si>
  <si>
    <t>1805</t>
  </si>
  <si>
    <t>1808</t>
  </si>
  <si>
    <t>0282</t>
  </si>
  <si>
    <t>0356</t>
  </si>
  <si>
    <t>0053</t>
  </si>
  <si>
    <t>0303</t>
  </si>
  <si>
    <t>1085</t>
  </si>
  <si>
    <t>1208</t>
  </si>
  <si>
    <t>1619</t>
  </si>
  <si>
    <t>1679</t>
  </si>
  <si>
    <t>0283</t>
  </si>
  <si>
    <t>0324</t>
  </si>
  <si>
    <t>1095</t>
  </si>
  <si>
    <t>1437</t>
  </si>
  <si>
    <t>1636</t>
  </si>
  <si>
    <t>1718</t>
  </si>
  <si>
    <t>1734</t>
  </si>
  <si>
    <t>1771</t>
  </si>
  <si>
    <t>1791</t>
  </si>
  <si>
    <t>0783</t>
  </si>
  <si>
    <t>0919</t>
  </si>
  <si>
    <t>1159</t>
  </si>
  <si>
    <t>1296</t>
  </si>
  <si>
    <t>1633</t>
  </si>
  <si>
    <t>0293</t>
  </si>
  <si>
    <t>0314</t>
  </si>
  <si>
    <t>0931</t>
  </si>
  <si>
    <t>1218</t>
  </si>
  <si>
    <t>1804</t>
  </si>
  <si>
    <t>0750</t>
  </si>
  <si>
    <t>1278</t>
  </si>
  <si>
    <t>1831</t>
  </si>
  <si>
    <t>0092</t>
  </si>
  <si>
    <t>0096</t>
  </si>
  <si>
    <r>
      <t>Stundas likme (aprēķināta atbilstoši mēnešalgai vai darba līgumā noteiktā stundas likme)</t>
    </r>
    <r>
      <rPr>
        <b/>
        <vertAlign val="superscript"/>
        <sz val="11"/>
        <rFont val="Times New Roman"/>
        <family val="1"/>
        <charset val="186"/>
      </rPr>
      <t>2</t>
    </r>
  </si>
  <si>
    <r>
      <t xml:space="preserve">  līdz normālam darba laikam </t>
    </r>
    <r>
      <rPr>
        <vertAlign val="superscript"/>
        <sz val="11"/>
        <rFont val="Times New Roman"/>
        <family val="1"/>
        <charset val="186"/>
      </rPr>
      <t>1</t>
    </r>
  </si>
  <si>
    <t>Nodaļas vadītājs-ārsts infektologs</t>
  </si>
  <si>
    <t>Radiologs diagnosts</t>
  </si>
  <si>
    <t>Laboratorijas ārsts</t>
  </si>
  <si>
    <t>Paraugu pieņemšanas, reģistrācijas un loģistikas daļas vadītājs</t>
  </si>
  <si>
    <t>Laboratorijas speciālists</t>
  </si>
  <si>
    <t>Virusoloģijas daļas vadītājs - laboratorijas speciālists</t>
  </si>
  <si>
    <t>Molekulārās diagnostikas daļas vadītājs - laboratorijas speciālists</t>
  </si>
  <si>
    <t>Laboratorijas speciālists (stažieris)</t>
  </si>
  <si>
    <t>Vecākais biomedicīnas laborants</t>
  </si>
  <si>
    <t>Biomedicīnas laborants</t>
  </si>
  <si>
    <t>Reģistrators</t>
  </si>
  <si>
    <t>Autovadītājs</t>
  </si>
  <si>
    <t>Medicīniskās palīdzības autovadītājs</t>
  </si>
  <si>
    <t>Statistikas datu bāzes analītiķis</t>
  </si>
  <si>
    <t>Galvenais statistiķis</t>
  </si>
  <si>
    <t>Galvenais statistiķis LIC</t>
  </si>
  <si>
    <t>Vecākais statistikas datu bāzes analītiķis (amb.sektors un NVD līgumattiecības)</t>
  </si>
  <si>
    <r>
      <t>Stundas likme (aprēķināta atbilstoši mēnešalgai vai darba līgumā noteiktā stundas likme)</t>
    </r>
    <r>
      <rPr>
        <vertAlign val="superscript"/>
        <sz val="12"/>
        <rFont val="Times New Roman"/>
        <family val="1"/>
        <charset val="186"/>
      </rPr>
      <t>2</t>
    </r>
  </si>
  <si>
    <r>
      <t xml:space="preserve">  līdz normālam darba laikam </t>
    </r>
    <r>
      <rPr>
        <vertAlign val="superscript"/>
        <sz val="12"/>
        <rFont val="Times New Roman"/>
        <family val="1"/>
        <charset val="186"/>
      </rPr>
      <t>1</t>
    </r>
  </si>
  <si>
    <t>Centrālā slimnīca "Uzņemšanas nodaļa"</t>
  </si>
  <si>
    <t xml:space="preserve">Ginekologs,dzemdību speciālists                                                                                                                                                                                                                                </t>
  </si>
  <si>
    <t xml:space="preserve">Kardiologs                                                                                                                                                                                                                                                     </t>
  </si>
  <si>
    <t xml:space="preserve">Ķirurgs                                                                                                                                                                                                                                                        </t>
  </si>
  <si>
    <t xml:space="preserve">Pediatrs                                                                                                                                                                                                                                                       </t>
  </si>
  <si>
    <t xml:space="preserve">Pneimonologs                                                                                                                                                                                                                                                   </t>
  </si>
  <si>
    <t xml:space="preserve">Traumatologs un ortopēds                                                                                                                                                                                                                                       </t>
  </si>
  <si>
    <t xml:space="preserve">Rezidents                                                                                                                                                                                                                                                      </t>
  </si>
  <si>
    <t xml:space="preserve">Bērnu ķirurgs                                                                                                                                                                                                                                                  </t>
  </si>
  <si>
    <t xml:space="preserve">Ārsta palīgs                                                                                                                                                                                                                                                   </t>
  </si>
  <si>
    <t xml:space="preserve">Vecākā medicīnas māsa                                                                                                                                                     </t>
  </si>
  <si>
    <t xml:space="preserve">Internās aprūpes māsa                                                                                                                                                                                                                                          </t>
  </si>
  <si>
    <t xml:space="preserve">Ķirurģiskās aprūpes māsa                                                                                                                                                                                                                                       </t>
  </si>
  <si>
    <t xml:space="preserve">Medicīnas māsa                                                                                                                                                                                                                                                 </t>
  </si>
  <si>
    <t xml:space="preserve">Operāciju māsa                                                                                                                                                                                                                                                 </t>
  </si>
  <si>
    <t>Anestezioloģijas un intensīvās terapijas nodaļa</t>
  </si>
  <si>
    <t xml:space="preserve">Anesteziologs un reanimatologs                                                                                                                                                                                                                                 </t>
  </si>
  <si>
    <t xml:space="preserve">Anestēzijas, intensīvās un neatliekamās aprūpes māsa                                                                                                                                                                                                           </t>
  </si>
  <si>
    <t>Terapijas nodaļa</t>
  </si>
  <si>
    <t>Klīniskā Laboratorija</t>
  </si>
  <si>
    <t xml:space="preserve">Biomedicīnas laborante                                                                                                                                                                                                                                         </t>
  </si>
  <si>
    <t>Pataloganatomijas nodaļa</t>
  </si>
  <si>
    <t>Dzemdību nodaļa</t>
  </si>
  <si>
    <t xml:space="preserve">Neonatologs                                                                                                                                                                                                                                                    </t>
  </si>
  <si>
    <t xml:space="preserve">Bērnu aprūpes māsa                                                                                                                                                                                                                                             </t>
  </si>
  <si>
    <t xml:space="preserve">Vecmāte                                                                                                                                                                                                                                                        </t>
  </si>
  <si>
    <t>Narkoloģijas nodaļa</t>
  </si>
  <si>
    <t xml:space="preserve">Narkologs                                                                                                                                                                                                                                                      </t>
  </si>
  <si>
    <t xml:space="preserve">Garīgās veselības aprūpes māsa                                                                                                                                                                                                                                 </t>
  </si>
  <si>
    <t xml:space="preserve">"Plaušu slimību un tuberkulozes centrs"  Covid 19 nodaļa </t>
  </si>
  <si>
    <t xml:space="preserve">Virsmāsa                                                                                                                                                                                                                                                       </t>
  </si>
  <si>
    <t>"Plaušu slimību un tuberkulozes centrs"  Infekcijas nodaļa - Covid19 nodaļa</t>
  </si>
  <si>
    <t xml:space="preserve">Infektologs                                                                                                                                                                                                                                                    </t>
  </si>
  <si>
    <t>"Plaušu slimību un tuberkulozes centrs"  Intensīvās terapijas nodaļa Covid19 nodaļa</t>
  </si>
  <si>
    <t>Internas aprūpes māsa</t>
  </si>
  <si>
    <t>"Plaušu slimību un tuberkulozes centrs"  Uzņemšanas nodaļa</t>
  </si>
  <si>
    <t>Kardioloģijas nodaļa</t>
  </si>
  <si>
    <t>Bērnu nodaļa</t>
  </si>
  <si>
    <t>Onkoloģijas nodaļa</t>
  </si>
  <si>
    <t xml:space="preserve">Onkoloģiskās aprūpes māsa                                                                                                                                                                                                                                      </t>
  </si>
  <si>
    <t>Onkoķirurģijas nodaļa</t>
  </si>
  <si>
    <t>Operāciju bloks</t>
  </si>
  <si>
    <t>Plānveida īslaicīgas ķirurģijas nodaļa</t>
  </si>
  <si>
    <t>Neiroloģijas nodaļa</t>
  </si>
  <si>
    <t xml:space="preserve">Internās aprūpes māsa                                                                                                                                                                                                                        </t>
  </si>
  <si>
    <t>1.ķirurģijas nodaļa</t>
  </si>
  <si>
    <t>2.ķirurģijas nodaļa</t>
  </si>
  <si>
    <t>3.ķirurģijas nodaļa</t>
  </si>
  <si>
    <t xml:space="preserve">Radiologa asistents                                                                                                                                                                                                                                            </t>
  </si>
  <si>
    <t>Fizikālas terapijas nodaļa (PSTC)</t>
  </si>
  <si>
    <t xml:space="preserve">Fizioterapeits                                                                                                                                                                                                                  </t>
  </si>
  <si>
    <t>Uroloģijas nodaļa</t>
  </si>
  <si>
    <t>Traumatoloģijas un ortopēdijas nodaļa</t>
  </si>
  <si>
    <t>Centra poliklīnikā</t>
  </si>
  <si>
    <t xml:space="preserve">Ambulatorās aprūpes māsa                                                                                                                                                                                                                                       </t>
  </si>
  <si>
    <r>
      <rPr>
        <vertAlign val="superscript"/>
        <sz val="12"/>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t>
    </r>
  </si>
  <si>
    <t>Izpildītājs: V.Čible</t>
  </si>
  <si>
    <t>Tālr. 654 05304</t>
  </si>
  <si>
    <r>
      <t>Medicīnas māsa</t>
    </r>
    <r>
      <rPr>
        <sz val="13"/>
        <color rgb="FFFF0000"/>
        <rFont val="Times New Roman"/>
        <family val="1"/>
        <charset val="186"/>
      </rPr>
      <t xml:space="preserve"> </t>
    </r>
  </si>
  <si>
    <t>Māsu palīgs</t>
  </si>
  <si>
    <t>virsārsts</t>
  </si>
  <si>
    <t>internists</t>
  </si>
  <si>
    <t>neonatologs</t>
  </si>
  <si>
    <t>neatliekamās medicīnas ārsts</t>
  </si>
  <si>
    <t>ķirurgs</t>
  </si>
  <si>
    <t>anesteziologs, reanimatologs</t>
  </si>
  <si>
    <t>pediatrs</t>
  </si>
  <si>
    <t>ginekologs, dzemdību speciālists</t>
  </si>
  <si>
    <t>neirologs</t>
  </si>
  <si>
    <t>neatliekamās medicīniskās palīdzības un pacientu uzņemšanas nodaļas virsārsts</t>
  </si>
  <si>
    <t>rezidents (neatliekamās medicīnas ārsts)</t>
  </si>
  <si>
    <t>rezidents (neonatologs)</t>
  </si>
  <si>
    <t>traumatologs, ortopēds</t>
  </si>
  <si>
    <t>rezidents (pediatrs)</t>
  </si>
  <si>
    <t>rezidents (anesteziologs, reanimatologs)</t>
  </si>
  <si>
    <t>rezidents (ginekologs, dzemdību speciālists)</t>
  </si>
  <si>
    <t>rezidents (internists)</t>
  </si>
  <si>
    <t>rezidents (traumatologs, ortopēds)</t>
  </si>
  <si>
    <t>rezidents (neirologs)</t>
  </si>
  <si>
    <t>intensīvās terapijas un anestēzijas māsa</t>
  </si>
  <si>
    <t>bērnu māsa</t>
  </si>
  <si>
    <t>virsmāsa</t>
  </si>
  <si>
    <t>radiologa asistents</t>
  </si>
  <si>
    <t>vecākais radiogrāfers</t>
  </si>
  <si>
    <t>vecmāte</t>
  </si>
  <si>
    <t>vecākā vecmāte</t>
  </si>
  <si>
    <t>ginekoloģijas māsa</t>
  </si>
  <si>
    <t>medicīnas māsa</t>
  </si>
  <si>
    <t>vecākā māsa</t>
  </si>
  <si>
    <t>hemodialīzes un nieru transplantācijas māsa</t>
  </si>
  <si>
    <t>neiroloģijas māsa</t>
  </si>
  <si>
    <t>ķirurģijas māsa</t>
  </si>
  <si>
    <t>biomedicīnas laborants</t>
  </si>
  <si>
    <t>neatliekamās palīdzības māsa</t>
  </si>
  <si>
    <t>ārsta palīgs</t>
  </si>
  <si>
    <t>operāciju māsa</t>
  </si>
  <si>
    <t>terapijas māsa</t>
  </si>
  <si>
    <t>internās aprūpes māsa</t>
  </si>
  <si>
    <t>bērnu aprūpes māsa</t>
  </si>
  <si>
    <t>ķirurģiskās aprūpes māsa</t>
  </si>
  <si>
    <t>māsas palīgs</t>
  </si>
  <si>
    <t>apsardzes darbinieks</t>
  </si>
  <si>
    <t>pavārs</t>
  </si>
  <si>
    <t>reģistrators</t>
  </si>
  <si>
    <t>automobiļa vadītājs</t>
  </si>
  <si>
    <t>apkopējs</t>
  </si>
  <si>
    <t>virtuves strādnieks</t>
  </si>
  <si>
    <t>maiņas vecākais pavārs</t>
  </si>
  <si>
    <t>palīgstrādnieks</t>
  </si>
  <si>
    <t>Kopā</t>
  </si>
  <si>
    <t>Pārskata mēnesis      2021.gada februāris</t>
  </si>
  <si>
    <t>0142</t>
  </si>
  <si>
    <t>0205</t>
  </si>
  <si>
    <t>0224</t>
  </si>
  <si>
    <t>1474</t>
  </si>
  <si>
    <t>0479</t>
  </si>
  <si>
    <t>0526</t>
  </si>
  <si>
    <t>0584</t>
  </si>
  <si>
    <t>0832</t>
  </si>
  <si>
    <t>1529</t>
  </si>
  <si>
    <t>1630</t>
  </si>
  <si>
    <t>1634</t>
  </si>
  <si>
    <t>1457</t>
  </si>
  <si>
    <t>0389</t>
  </si>
  <si>
    <t>0400</t>
  </si>
  <si>
    <t>0411</t>
  </si>
  <si>
    <t>0476</t>
  </si>
  <si>
    <t>0491</t>
  </si>
  <si>
    <t>0528</t>
  </si>
  <si>
    <t>1515</t>
  </si>
  <si>
    <t>1460</t>
  </si>
  <si>
    <t>1820</t>
  </si>
  <si>
    <t>0305</t>
  </si>
  <si>
    <t>māsas palīgs - transportētājs</t>
  </si>
  <si>
    <t>0317</t>
  </si>
  <si>
    <t>0340</t>
  </si>
  <si>
    <t>0695</t>
  </si>
  <si>
    <t>0808</t>
  </si>
  <si>
    <t>0826</t>
  </si>
  <si>
    <t>0851</t>
  </si>
  <si>
    <t>1644</t>
  </si>
  <si>
    <t>1674</t>
  </si>
  <si>
    <t>1715</t>
  </si>
  <si>
    <t>1894</t>
  </si>
  <si>
    <t>1397</t>
  </si>
  <si>
    <t>0051</t>
  </si>
  <si>
    <t>1898</t>
  </si>
  <si>
    <t>1676</t>
  </si>
  <si>
    <t>1799</t>
  </si>
  <si>
    <t>muzikālā skolotāja</t>
  </si>
  <si>
    <t>Infektologs</t>
  </si>
  <si>
    <t>1 SIA "Ziemeļkurzemes reģionālā slimnīca" personāls strādā summētu darba laiku (saskaņā ar noslēgto koplīgumu un darba līgumiem), kas nozīmē, ka darbinieki strādā 6 darba dienas nedēļā. Tas ir 40 stundas nedēļā jeb 160 stundas februārī personālam bez kaitīguma, un 35 stundas nedeļā jeb 140 stundas februārī personalm ar kaitīgumu</t>
  </si>
  <si>
    <t>Fizioterapeits</t>
  </si>
  <si>
    <t>Klīnisko pētījumu speciālists</t>
  </si>
  <si>
    <t>Vecākais veselības aprūpes datu analītiķis</t>
  </si>
  <si>
    <t xml:space="preserve">Anesteziologs un reanimatologs - nodaļas vadītājs                                                                                                                                                                                                                             </t>
  </si>
  <si>
    <t>Anestezioloģijas un intensīvās terapijas nodaļa, hemodialīzes daļa</t>
  </si>
  <si>
    <t>"Plaušu slimību un tuberkulozes centrs"  Covid 19 nodaļa</t>
  </si>
  <si>
    <t>Plānveida īslaicīgās ķirurģijas nodaļa (Covid 19)</t>
  </si>
  <si>
    <r>
      <t xml:space="preserve">Iestādes nosaukums:  </t>
    </r>
    <r>
      <rPr>
        <b/>
        <sz val="14"/>
        <color theme="1"/>
        <rFont val="Times New Roman"/>
        <family val="1"/>
        <charset val="186"/>
      </rPr>
      <t>Rīgas 1. slimnīca</t>
    </r>
  </si>
  <si>
    <t>Galvenā māsa</t>
  </si>
  <si>
    <t>Sistēmanalītiķis</t>
  </si>
  <si>
    <t>Vadītājs, Finanšu uzskaites nodaļa</t>
  </si>
  <si>
    <t>Sabiedrības veselības infekciju kontroles speciālists</t>
  </si>
  <si>
    <t>Vadītājs, Inženiertehniskā un saimniecības nodaļa</t>
  </si>
  <si>
    <t>Vadītājs, Informācijas tehnoloģiju nodaļa</t>
  </si>
  <si>
    <t>Vadītājs - medicīnas fiziķis</t>
  </si>
  <si>
    <t>Vadītājs, Personāla vadības nodaļa</t>
  </si>
  <si>
    <t>Medicīnas iekārtu inženieris</t>
  </si>
  <si>
    <t>Vadītājs, Pakalpojumu attīstības un klientu apkalpošanas nodaļa</t>
  </si>
  <si>
    <t>Vecākais iepirkumu speciālists</t>
  </si>
  <si>
    <t>Anestēzijas, intensīvās un neatliekamās aprūpes MĀSA</t>
  </si>
  <si>
    <r>
      <t xml:space="preserve">Iestādes nosaukums: </t>
    </r>
    <r>
      <rPr>
        <b/>
        <sz val="13"/>
        <color theme="1"/>
        <rFont val="Times New Roman"/>
        <family val="1"/>
        <charset val="186"/>
      </rPr>
      <t>VSIA ''Piejūras slimnīca''</t>
    </r>
  </si>
  <si>
    <t>Psihiatrs Nr.1</t>
  </si>
  <si>
    <t>Psihiatrs Nr.2</t>
  </si>
  <si>
    <t>Psihiatrs Nr.3</t>
  </si>
  <si>
    <t>Psihiatrs Nr.4</t>
  </si>
  <si>
    <t>Psihiatrs Nr.5</t>
  </si>
  <si>
    <t>Psifiatrs Nr.6</t>
  </si>
  <si>
    <t>Garīgās veselības aprūpes māsa</t>
  </si>
  <si>
    <t>Dienas garīgās veselības aprūpes māsa</t>
  </si>
  <si>
    <t>VirsMĀSA</t>
  </si>
  <si>
    <t>Māsas palīgs Nr.1</t>
  </si>
  <si>
    <t>Māsas palīgs Nr. 2</t>
  </si>
  <si>
    <t>Māsas palīgs Nr. 3</t>
  </si>
  <si>
    <t>Sanitārs Nr. 1</t>
  </si>
  <si>
    <t>Sanitārs Nr.2</t>
  </si>
  <si>
    <t>Sanitārs Nr.3</t>
  </si>
  <si>
    <t>Sanitārs Nr.4</t>
  </si>
  <si>
    <t>Sanitārs Nr.5</t>
  </si>
  <si>
    <t>Sanitārs Nr.6</t>
  </si>
  <si>
    <t xml:space="preserve">janvārī -  160  stundas </t>
  </si>
  <si>
    <t>februāris- 160 stunas</t>
  </si>
  <si>
    <t>marts- 184 stundas</t>
  </si>
  <si>
    <t>Iekšķīgo slimību nodaļa - Talsu filiāles</t>
  </si>
  <si>
    <t>Ārstniecības un pacientu aprūpes personas un funkcionālo speciālistu asistenti, kopā, tai skaitā sadalījumā pa amatiem:</t>
  </si>
  <si>
    <t>Ārstniecības un pacientu aprūpes atbalsta personas, māsu palīgi, zobārstu aistenti, kopā, tai skaitā sadalījumā pa amatiem:</t>
  </si>
  <si>
    <t>Māsas palīgs (dež.)</t>
  </si>
  <si>
    <t>Diagnostikas nodaļa - Ventspils slimnīca(35 stundas nedēļā)</t>
  </si>
  <si>
    <t>1 SIA "Ziemeļkurzemes reģionālā slimnīca" personāls strādā summētu darba laiku (saskaņā ar noslēgto koplīgumu un darba līgumiem), kas nozīmē, ka darbinieki strādā 6 darba dienas nedēļā. Tas ir 40 stundas nedēļā jeb 181 stundas martā personālam bez kaitīguma, un 35 stundas nedeļā jeb 158 stundas martā personalm ar kaitīgumu</t>
  </si>
  <si>
    <t>Ķirurgs-stažieris</t>
  </si>
  <si>
    <t xml:space="preserve">Anesteziologs, reanimatologs </t>
  </si>
  <si>
    <t xml:space="preserve">Ķirurgs-stažieris </t>
  </si>
  <si>
    <t xml:space="preserve">Traumatologs-stažieris </t>
  </si>
  <si>
    <t xml:space="preserve">Ķirurgs </t>
  </si>
  <si>
    <t xml:space="preserve">Pediatrs </t>
  </si>
  <si>
    <t xml:space="preserve">Traumatologs </t>
  </si>
  <si>
    <t>Ķirurgs</t>
  </si>
  <si>
    <t>Māsa</t>
  </si>
  <si>
    <t xml:space="preserve">Māsa </t>
  </si>
  <si>
    <t xml:space="preserve">Radiologa asistents </t>
  </si>
  <si>
    <t xml:space="preserve">Māsas palīgs </t>
  </si>
  <si>
    <t xml:space="preserve">Med. reģistrators </t>
  </si>
  <si>
    <t xml:space="preserve">Sanitāre </t>
  </si>
  <si>
    <t xml:space="preserve">Sanitārs </t>
  </si>
  <si>
    <t>Pārskats par  darba veicējiem (ārstniecības personām), virs normālā darba laika nostrādātām stundām, apmaksājamām stundām un izdevumiem, sakarā ar Latvijā izsludināto ārkārtējo situāciju ar mērķi ierobežot Covid-19 izplatību no 2020.gada 9.novembra *</t>
  </si>
  <si>
    <r>
      <t>Stundas likme (aprēķināta atbilstoši mēnešalgai vai darba līgumā noteiktā stundas likme)</t>
    </r>
    <r>
      <rPr>
        <vertAlign val="superscript"/>
        <sz val="11"/>
        <rFont val="Times New Roman"/>
        <family val="1"/>
        <charset val="186"/>
      </rPr>
      <t>2</t>
    </r>
  </si>
  <si>
    <t xml:space="preserve">Ginekologs-dežūrārsts   </t>
  </si>
  <si>
    <t xml:space="preserve">Neonatologs-dežūrārsts </t>
  </si>
  <si>
    <t xml:space="preserve">nternists-dežūrārsts </t>
  </si>
  <si>
    <t xml:space="preserve">Ķirurgs-dežūrārsts  </t>
  </si>
  <si>
    <t xml:space="preserve">Ķirurģijas māsa                           </t>
  </si>
  <si>
    <t>Internās aprūpes māsa</t>
  </si>
  <si>
    <t xml:space="preserve">Biomedicīnas laboranti   </t>
  </si>
  <si>
    <t>Intensīvās terapijas un anestēzijas māsa</t>
  </si>
  <si>
    <t>Operāciju māsa</t>
  </si>
  <si>
    <t>Ārsta palīgs uzņemšanā</t>
  </si>
  <si>
    <t>māsu palīgs ķirurģijā</t>
  </si>
  <si>
    <t>māsu palīgs dzemd. Nod.</t>
  </si>
  <si>
    <t>med. Asistents Ķirurģijā</t>
  </si>
  <si>
    <t>māsu palīgs Iekšķīgo slim. Nod.</t>
  </si>
  <si>
    <t>māsu palīgs Anestez.-reanimat. Nod.</t>
  </si>
  <si>
    <t>māsu palīgs Covid nod.</t>
  </si>
  <si>
    <t>māsu palīgs uzņemšanā</t>
  </si>
  <si>
    <t xml:space="preserve">Klientu un pacientu reģistratori (dežūras)        </t>
  </si>
  <si>
    <t>sanitārs Covid nod.</t>
  </si>
  <si>
    <t>sanitārs ķirurģija</t>
  </si>
  <si>
    <t>sanitārs dzemdību nod.</t>
  </si>
  <si>
    <t>sanitārs Iekšķīgo slim. nod.</t>
  </si>
  <si>
    <t>sanitārs Anestez.-reanim. nod.</t>
  </si>
  <si>
    <t>sanitārs operāciju zālē</t>
  </si>
  <si>
    <t>Apkopēja</t>
  </si>
  <si>
    <t>garderobiste</t>
  </si>
  <si>
    <t>dežurants pie uzņemšanas</t>
  </si>
  <si>
    <t>Pavārs</t>
  </si>
  <si>
    <t xml:space="preserve">Maiņas vecākais pavārs </t>
  </si>
  <si>
    <t>Trauku mazgātāja</t>
  </si>
  <si>
    <t>virtuves darbinieks</t>
  </si>
  <si>
    <t>JANVĀRĪ, februārī - 160 stundas, martā - 184 stundas</t>
  </si>
  <si>
    <t>ANESTEZIOLOGS, REANIMATOLOGS</t>
  </si>
  <si>
    <t>1489</t>
  </si>
  <si>
    <t>NEONATOLOGS</t>
  </si>
  <si>
    <t>GINEKOLOGS, dzemdību speciālis</t>
  </si>
  <si>
    <t>1700</t>
  </si>
  <si>
    <t>ĶIRURGS</t>
  </si>
  <si>
    <t>UROLOGS</t>
  </si>
  <si>
    <t>TRAUMATOLOGS, ORTOPĒDS</t>
  </si>
  <si>
    <t>Veselības aprūpes vadības ĀRSTS</t>
  </si>
  <si>
    <t>INTERNISTS</t>
  </si>
  <si>
    <t>NEIROLOGS</t>
  </si>
  <si>
    <t>1311</t>
  </si>
  <si>
    <t>Traumatoloģijas un ortopēdijas MĀSA</t>
  </si>
  <si>
    <t>985</t>
  </si>
  <si>
    <t>Ķirurģijas MĀSA</t>
  </si>
  <si>
    <t>867</t>
  </si>
  <si>
    <t>Operāciju MĀSA</t>
  </si>
  <si>
    <t>Medicīnas MĀSA</t>
  </si>
  <si>
    <t>995</t>
  </si>
  <si>
    <t>1010</t>
  </si>
  <si>
    <t>Ginekoloģijas MĀSA</t>
  </si>
  <si>
    <t>Infektoloģijas MĀSA</t>
  </si>
  <si>
    <t>Intensīvās terapijas un anestēzijas MĀSA</t>
  </si>
  <si>
    <t>Biomedicīnas LABORANTS</t>
  </si>
  <si>
    <t>ĀRSTA PALĪGS (FELDŠERIS)</t>
  </si>
  <si>
    <t>Neiroloģijas MĀSA</t>
  </si>
  <si>
    <t>Terapijas MĀSA</t>
  </si>
  <si>
    <t>Funkcionālās diagnostikas MĀSA</t>
  </si>
  <si>
    <t>Uroloģijas MĀSA</t>
  </si>
  <si>
    <t>1000</t>
  </si>
  <si>
    <t>MĀSAS PALĪGS</t>
  </si>
  <si>
    <t>723</t>
  </si>
  <si>
    <t>735</t>
  </si>
  <si>
    <t>770</t>
  </si>
  <si>
    <t>janvāris  -  160  stundas (saīsinātais 140 stundas)</t>
  </si>
  <si>
    <t>februāris - 160stundas (saīsinātais 140 stundas)</t>
  </si>
  <si>
    <t>marts - 184 stundas (saīsinātais 161 stundas)</t>
  </si>
  <si>
    <t>Ārsts</t>
  </si>
  <si>
    <t>Saimniecības māsa</t>
  </si>
  <si>
    <t>Med.reģistrātors</t>
  </si>
  <si>
    <r>
      <t xml:space="preserve">Iestādes nosaukums: </t>
    </r>
    <r>
      <rPr>
        <b/>
        <sz val="13"/>
        <color theme="1"/>
        <rFont val="Times New Roman"/>
        <family val="1"/>
        <charset val="186"/>
      </rPr>
      <t>SIA "Liepājas reģionālā slimnīca"</t>
    </r>
  </si>
  <si>
    <r>
      <t xml:space="preserve">Pārskata mēnesis: </t>
    </r>
    <r>
      <rPr>
        <b/>
        <sz val="13"/>
        <color theme="1"/>
        <rFont val="Times New Roman"/>
        <family val="1"/>
        <charset val="186"/>
      </rPr>
      <t>2021.gada janvāris</t>
    </r>
  </si>
  <si>
    <t>Ārsts infektologs</t>
  </si>
  <si>
    <t>Ārsts pneimonologs</t>
  </si>
  <si>
    <t>Ārsts ginekologs dzemdību speciālists</t>
  </si>
  <si>
    <t>Ginekoloģijas māsa</t>
  </si>
  <si>
    <t>Neatliekamās palīdzības māsa</t>
  </si>
  <si>
    <t>Ārsta palīgs (feldšeris)</t>
  </si>
  <si>
    <t>Operācijas māsa</t>
  </si>
  <si>
    <t>Ambulatorās aprūpes māsa</t>
  </si>
  <si>
    <t>Hemodialīzes un nieru transplantācijas māsa</t>
  </si>
  <si>
    <t>Terapijas māsa</t>
  </si>
  <si>
    <t>Fizikālās un rehabilitācijas medicīnas māsa</t>
  </si>
  <si>
    <t>Uroloģijas māsa</t>
  </si>
  <si>
    <t>Bērnu aprūpes māsa</t>
  </si>
  <si>
    <t>Vecmāte</t>
  </si>
  <si>
    <t>Lietvedis</t>
  </si>
  <si>
    <t>Medicīnas asistents</t>
  </si>
  <si>
    <t>Garderobists</t>
  </si>
  <si>
    <t>Virtuves strādnieks</t>
  </si>
  <si>
    <t>Medicīnas statistiķis</t>
  </si>
  <si>
    <t>decembrī -  158 stundas</t>
  </si>
  <si>
    <t>Ārsts traumatologs ortopēds</t>
  </si>
  <si>
    <t>Ārsts stažieris</t>
  </si>
  <si>
    <t>Ārsts pediatrs</t>
  </si>
  <si>
    <t xml:space="preserve">Internists                                                                                                                                                                                                                                                     </t>
  </si>
  <si>
    <t xml:space="preserve">Kardiologs (vecākais)                                                                                                                                                                                                                                          </t>
  </si>
  <si>
    <t xml:space="preserve">Ķirurgs (vecākais)                                                                                                                                                                                                   </t>
  </si>
  <si>
    <t xml:space="preserve">Pediatrs-nodaļas vadītājs                                                                                                                                                                                                                                      </t>
  </si>
  <si>
    <t xml:space="preserve">Traumatologs - ortopēds                                                                                                                                                                                                                                       </t>
  </si>
  <si>
    <t xml:space="preserve">Māsas palīgs                                                                                                                                                                                                                                                   </t>
  </si>
  <si>
    <t xml:space="preserve">Anesteziologs un reanimatologs                                                                                                                                                                                                                              </t>
  </si>
  <si>
    <t xml:space="preserve">Anesteziologs un reanimatologs                                                                                                                                                                                                                                   </t>
  </si>
  <si>
    <t xml:space="preserve">Vecākā medicīnas māsa                                                                                                                                                                                                                                          </t>
  </si>
  <si>
    <t xml:space="preserve">Anesteziologs un reanimatologs (vecākais)                                                                                                                                                                                                                                   </t>
  </si>
  <si>
    <t xml:space="preserve">Anesteziologs un reanimatologs - nod.vadītājs                                                                                                                                                                                                                                 </t>
  </si>
  <si>
    <t>"Plaušu slimību un tuberkulozes centrs" 
 Infekcijas nodaļa - Covid19 nodaļa</t>
  </si>
  <si>
    <t xml:space="preserve">Internists-nodaļas vadītājs                                                                                                                                                                                                                               </t>
  </si>
  <si>
    <t xml:space="preserve">Infektologs-nodaļas vadītājs                                                                                                                                                                                                                                   </t>
  </si>
  <si>
    <t xml:space="preserve">Fizikālās un rehabilitācijas medicīnas māsa                                                                                                                                                                                                                    </t>
  </si>
  <si>
    <t>Plānveida īslaicīgās ķirurģijas nodaļa (Covid 19 nodaļa)</t>
  </si>
  <si>
    <t xml:space="preserve">Radiogrāfers                                                                                                                                                                                                                                                   </t>
  </si>
  <si>
    <r>
      <t>Iestādes nosaukums:</t>
    </r>
    <r>
      <rPr>
        <b/>
        <sz val="13"/>
        <color theme="1"/>
        <rFont val="Times New Roman"/>
        <family val="1"/>
        <charset val="186"/>
      </rPr>
      <t xml:space="preserve"> SIA "Balvu un Gulbenes slimnīcu apvienība"</t>
    </r>
  </si>
  <si>
    <t xml:space="preserve">Ārsts </t>
  </si>
  <si>
    <t>janvārī - 160 stundas</t>
  </si>
  <si>
    <t>februārī - 160 stundas</t>
  </si>
  <si>
    <t>martā - 184 stundas</t>
  </si>
  <si>
    <t>aprīlī - 158 stundas</t>
  </si>
  <si>
    <t>ārsts dežūrķirurgs</t>
  </si>
  <si>
    <t>ārsts internists/MNP ārsts dežūrās</t>
  </si>
  <si>
    <t>ārsts pediatrs dežūrās</t>
  </si>
  <si>
    <t>ārsts internists dežūrās</t>
  </si>
  <si>
    <t>ārsts reanimatologs, anesteziologs dežūrās</t>
  </si>
  <si>
    <t>virsārsts internists</t>
  </si>
  <si>
    <t>klientu un pacientu reģistrators</t>
  </si>
  <si>
    <r>
      <t xml:space="preserve">Iestādes nosaukums: </t>
    </r>
    <r>
      <rPr>
        <b/>
        <sz val="14"/>
        <color theme="1"/>
        <rFont val="Times New Roman"/>
        <family val="1"/>
        <charset val="186"/>
      </rPr>
      <t>SIA "Kuldīgas slimnīca"</t>
    </r>
  </si>
  <si>
    <t>Ārsts internists</t>
  </si>
  <si>
    <t>Ārsts traumatologs</t>
  </si>
  <si>
    <t>Ārsts ķirurgs</t>
  </si>
  <si>
    <t>Neatliekamās medicīnas ārsts</t>
  </si>
  <si>
    <t>Ārsts rezidents</t>
  </si>
  <si>
    <t>Medicīnas māsu palīgs</t>
  </si>
  <si>
    <t>Sanitāre</t>
  </si>
  <si>
    <t>Janvāris 160</t>
  </si>
  <si>
    <t>Februāris 160</t>
  </si>
  <si>
    <t>Marts 184</t>
  </si>
  <si>
    <t>Aprīlis 158</t>
  </si>
  <si>
    <t xml:space="preserve">SIA “Rīgas Austrumu klīniskās universitātes slimnīca” </t>
  </si>
  <si>
    <t>VSIA "Paula Stradiņa klīniskā universitātes slimnīca"</t>
  </si>
  <si>
    <t>SIA "Liepājas reģionālā slimnīca"</t>
  </si>
  <si>
    <t>SIA "Daugavpils reģionālā slimnīca"</t>
  </si>
  <si>
    <t>SIA "Ziemeļkurzemes reģionālā slimnīca"</t>
  </si>
  <si>
    <t>SIA Jelgavas pilsētas slimnīca</t>
  </si>
  <si>
    <t>SIA Vidzemes slimnīca</t>
  </si>
  <si>
    <t>SIA Jēkabpils reģionālā slimnīca</t>
  </si>
  <si>
    <t>SIA Jūrmalas slimnīca</t>
  </si>
  <si>
    <t>VSIA "Rīgas psihiatrijas un narkoloģijas centrs"</t>
  </si>
  <si>
    <t>SIA Cēsu Klīnika</t>
  </si>
  <si>
    <t>SIA "Balvu un Gulbenes slimnīcu apvienība"</t>
  </si>
  <si>
    <t>SIA Saldus medicīnas centrs</t>
  </si>
  <si>
    <t>VSIA "Piejūras slimnīca"</t>
  </si>
  <si>
    <t>VSIA „Daugavpils psihoneiroloģiskā slimnīca”</t>
  </si>
  <si>
    <t>VSIA "Slimnīca "Ģintermuiža"</t>
  </si>
  <si>
    <t>SIA Kuldīgas slimnīca</t>
  </si>
  <si>
    <t>SIA Tukuma slimnīca</t>
  </si>
  <si>
    <t>VSIA "Nacionālais rehabilitācijas centrs "Vaivari""</t>
  </si>
  <si>
    <t>VSIA "Bērnu psihoneiroloģiskā slimnīca "AINAŽI""</t>
  </si>
  <si>
    <t>SIA "Bauskas slimnīca"</t>
  </si>
  <si>
    <t>SIA Rīgas 1.slimnīca</t>
  </si>
  <si>
    <t>Izdevumi  par virsstundām (2021.gada janvāris-marts) kopā ar VSOAI, EUR</t>
  </si>
  <si>
    <t>Kopsavilkums par stacionāro iestāžu iesniegto informāciju par darba veicējiem (ārstniecības personām), virs normālā darba laika nostrādātām stundām, apmaksājamām stundām un izdevumiem, sakarā ar Latvijā izsludināto ārkārtējo situāciju ar mērķi ierobežot Covid-19 izplatību par 2021.gada janvāri-martu</t>
  </si>
  <si>
    <r>
      <t>Iestādes nosaukums:</t>
    </r>
    <r>
      <rPr>
        <b/>
        <sz val="12"/>
        <rFont val="Times New Roman"/>
        <family val="1"/>
      </rPr>
      <t xml:space="preserve"> SIA “Rīgas Austrumu klīniskās universitātes slimnīca” </t>
    </r>
  </si>
  <si>
    <r>
      <rPr>
        <vertAlign val="superscript"/>
        <sz val="14"/>
        <color theme="1"/>
        <rFont val="Times New Roman"/>
        <family val="1"/>
      </rPr>
      <t>2</t>
    </r>
    <r>
      <rPr>
        <sz val="12"/>
        <color theme="1"/>
        <rFont val="Times New Roman"/>
        <family val="1"/>
      </rPr>
      <t xml:space="preserve"> Ja stundas likmes aprēķināšanai netiek izmantota "Piemērā" norādītā formula, lūdzam sniegt skaidrojumu, kā tiek noteikta stundas likm</t>
    </r>
    <r>
      <rPr>
        <b/>
        <sz val="12"/>
        <color theme="1"/>
        <rFont val="Times New Roman"/>
        <family val="1"/>
        <charset val="186"/>
      </rPr>
      <t>e - stundas tarifa likme aprēķināta pēc 2021. gada vidējās stundu normas - 167,42 stundām ( tāpat kā dežūrpersonālam).</t>
    </r>
  </si>
  <si>
    <r>
      <t>Iestādes nosaukums:</t>
    </r>
    <r>
      <rPr>
        <b/>
        <sz val="13"/>
        <color theme="1"/>
        <rFont val="Times New Roman"/>
        <family val="1"/>
      </rPr>
      <t xml:space="preserve">  VSIA "Paula Stradiņa klīniskā universitātes slimnīca"</t>
    </r>
  </si>
  <si>
    <r>
      <t xml:space="preserve">Pārskata mēnesis: </t>
    </r>
    <r>
      <rPr>
        <b/>
        <sz val="13"/>
        <color theme="1"/>
        <rFont val="Times New Roman"/>
        <family val="1"/>
      </rPr>
      <t>Janvāris</t>
    </r>
  </si>
  <si>
    <r>
      <rPr>
        <sz val="13"/>
        <color theme="1"/>
        <rFont val="Times New Roman"/>
        <family val="1"/>
      </rPr>
      <t xml:space="preserve">Pārskata mēnesis: </t>
    </r>
    <r>
      <rPr>
        <b/>
        <sz val="13"/>
        <color theme="1"/>
        <rFont val="Times New Roman"/>
        <family val="1"/>
        <charset val="186"/>
      </rPr>
      <t xml:space="preserve"> Janvāris</t>
    </r>
  </si>
  <si>
    <r>
      <t xml:space="preserve">Pārskata mēnesis: </t>
    </r>
    <r>
      <rPr>
        <b/>
        <sz val="13"/>
        <color theme="1"/>
        <rFont val="Times New Roman"/>
        <family val="1"/>
      </rPr>
      <t>Februāris</t>
    </r>
  </si>
  <si>
    <r>
      <t xml:space="preserve">Iestādes nosaukums:  </t>
    </r>
    <r>
      <rPr>
        <b/>
        <sz val="13"/>
        <color theme="1"/>
        <rFont val="Times New Roman"/>
        <family val="1"/>
      </rPr>
      <t>VSIA "Paula Stradiņa klīniskā universitātes slimnīca"</t>
    </r>
  </si>
  <si>
    <r>
      <t>Pārskata mēnesis:</t>
    </r>
    <r>
      <rPr>
        <b/>
        <sz val="13"/>
        <color theme="1"/>
        <rFont val="Times New Roman"/>
        <family val="1"/>
      </rPr>
      <t xml:space="preserve"> Marts</t>
    </r>
  </si>
  <si>
    <r>
      <rPr>
        <sz val="13"/>
        <color theme="1"/>
        <rFont val="Times New Roman"/>
        <family val="1"/>
      </rPr>
      <t xml:space="preserve">Iestādes nosaukums: </t>
    </r>
    <r>
      <rPr>
        <b/>
        <sz val="13"/>
        <color theme="1"/>
        <rFont val="Times New Roman"/>
        <family val="1"/>
      </rPr>
      <t>SIA "Liepājas reģionālā slimnīca"</t>
    </r>
  </si>
  <si>
    <r>
      <t xml:space="preserve">Pārskata mēnesis: </t>
    </r>
    <r>
      <rPr>
        <b/>
        <sz val="13"/>
        <color theme="1"/>
        <rFont val="Times New Roman"/>
        <family val="1"/>
        <charset val="186"/>
      </rPr>
      <t>Februāris</t>
    </r>
  </si>
  <si>
    <r>
      <t xml:space="preserve">Pārskata mēnesis: </t>
    </r>
    <r>
      <rPr>
        <b/>
        <sz val="13"/>
        <color theme="1"/>
        <rFont val="Times New Roman"/>
        <family val="1"/>
        <charset val="186"/>
      </rPr>
      <t>Marts</t>
    </r>
  </si>
  <si>
    <r>
      <rPr>
        <b/>
        <sz val="12"/>
        <rFont val="Times New Roman"/>
        <family val="1"/>
      </rPr>
      <t>Diagnostiskās radioloģijas nodaļa</t>
    </r>
    <r>
      <rPr>
        <sz val="12"/>
        <rFont val="Times New Roman"/>
        <family val="1"/>
      </rPr>
      <t xml:space="preserve"> </t>
    </r>
  </si>
  <si>
    <r>
      <t xml:space="preserve">Iestādes nosaukums: </t>
    </r>
    <r>
      <rPr>
        <b/>
        <sz val="12"/>
        <color theme="1"/>
        <rFont val="Times New Roman"/>
        <family val="1"/>
      </rPr>
      <t xml:space="preserve"> SIA "Daugavpils reģionālā slimnīca"</t>
    </r>
  </si>
  <si>
    <r>
      <t xml:space="preserve">Pārskata mēnesis: </t>
    </r>
    <r>
      <rPr>
        <b/>
        <sz val="12"/>
        <color theme="1"/>
        <rFont val="Times New Roman"/>
        <family val="1"/>
      </rPr>
      <t>Februāris</t>
    </r>
  </si>
  <si>
    <r>
      <t xml:space="preserve">Iestādes nosaukums:  </t>
    </r>
    <r>
      <rPr>
        <b/>
        <sz val="12"/>
        <color theme="1"/>
        <rFont val="Times New Roman"/>
        <family val="1"/>
      </rPr>
      <t>SIA "Daugavpils reģionālā slimnīca"</t>
    </r>
  </si>
  <si>
    <r>
      <t xml:space="preserve">Pārskata mēnesis:  </t>
    </r>
    <r>
      <rPr>
        <b/>
        <sz val="12"/>
        <color theme="1"/>
        <rFont val="Times New Roman"/>
        <family val="1"/>
      </rPr>
      <t>Marts</t>
    </r>
  </si>
  <si>
    <r>
      <rPr>
        <sz val="10"/>
        <color theme="1"/>
        <rFont val="Times New Roman"/>
        <family val="1"/>
      </rPr>
      <t xml:space="preserve">Iestādes nosaukums: </t>
    </r>
    <r>
      <rPr>
        <b/>
        <sz val="10"/>
        <color theme="1"/>
        <rFont val="Times New Roman"/>
        <family val="1"/>
        <charset val="186"/>
      </rPr>
      <t xml:space="preserve"> SIA "Ziemeļkurzemes reģionālā slimnīca"</t>
    </r>
  </si>
  <si>
    <r>
      <t>Pārskata mēnesis:</t>
    </r>
    <r>
      <rPr>
        <b/>
        <sz val="10"/>
        <color theme="1"/>
        <rFont val="Times New Roman"/>
        <family val="1"/>
      </rPr>
      <t xml:space="preserve"> Janvāris </t>
    </r>
  </si>
  <si>
    <r>
      <rPr>
        <sz val="10"/>
        <color theme="1"/>
        <rFont val="Times New Roman"/>
        <family val="1"/>
      </rPr>
      <t xml:space="preserve">Iestādes nosaukums:  </t>
    </r>
    <r>
      <rPr>
        <b/>
        <sz val="10"/>
        <color theme="1"/>
        <rFont val="Times New Roman"/>
        <family val="1"/>
        <charset val="186"/>
      </rPr>
      <t>SIA "Ziemeļkurzemes reģionālā slimnīca"</t>
    </r>
  </si>
  <si>
    <r>
      <t xml:space="preserve">Pārskata mēnesis: </t>
    </r>
    <r>
      <rPr>
        <b/>
        <sz val="10"/>
        <color theme="1"/>
        <rFont val="Times New Roman"/>
        <family val="1"/>
      </rPr>
      <t>Februāris</t>
    </r>
  </si>
  <si>
    <r>
      <t xml:space="preserve">Pārskata mēnesis: </t>
    </r>
    <r>
      <rPr>
        <b/>
        <sz val="10"/>
        <color theme="1"/>
        <rFont val="Times New Roman"/>
        <family val="1"/>
      </rPr>
      <t xml:space="preserve">Marts  </t>
    </r>
  </si>
  <si>
    <r>
      <t xml:space="preserve">Iestādes nosaukums: </t>
    </r>
    <r>
      <rPr>
        <b/>
        <sz val="13"/>
        <color theme="1"/>
        <rFont val="Times New Roman"/>
        <family val="1"/>
      </rPr>
      <t>Jelgavas pilsētas slimnīca, SIA</t>
    </r>
  </si>
  <si>
    <r>
      <t xml:space="preserve">Pārskata mēnesis: </t>
    </r>
    <r>
      <rPr>
        <b/>
        <sz val="13"/>
        <color theme="1"/>
        <rFont val="Times New Roman"/>
        <family val="1"/>
      </rPr>
      <t>Marts</t>
    </r>
  </si>
  <si>
    <r>
      <t xml:space="preserve">Iestādes nosaukums: </t>
    </r>
    <r>
      <rPr>
        <b/>
        <sz val="13"/>
        <color theme="1"/>
        <rFont val="Times New Roman"/>
        <family val="1"/>
      </rPr>
      <t>Vidzemes slimnīca SIA</t>
    </r>
  </si>
  <si>
    <r>
      <t>Iestādes nosaukums:</t>
    </r>
    <r>
      <rPr>
        <b/>
        <sz val="13"/>
        <color theme="1"/>
        <rFont val="Times New Roman"/>
        <family val="1"/>
      </rPr>
      <t xml:space="preserve"> Vidzemes slimnīca SIA</t>
    </r>
  </si>
  <si>
    <r>
      <t>Iestādes nosaukums:</t>
    </r>
    <r>
      <rPr>
        <b/>
        <sz val="13"/>
        <color theme="1"/>
        <rFont val="Times New Roman"/>
        <family val="1"/>
      </rPr>
      <t xml:space="preserve"> SIA JĒKABPILS REĢIONĀLĀ SLIMNĪCA</t>
    </r>
  </si>
  <si>
    <r>
      <t xml:space="preserve">Pārskata mēnesis: </t>
    </r>
    <r>
      <rPr>
        <b/>
        <sz val="13"/>
        <color theme="1"/>
        <rFont val="Times New Roman"/>
        <family val="1"/>
      </rPr>
      <t>Janvāris - Marts</t>
    </r>
  </si>
  <si>
    <r>
      <t xml:space="preserve">  līdz normālam darba laikam </t>
    </r>
    <r>
      <rPr>
        <vertAlign val="superscript"/>
        <sz val="13"/>
        <rFont val="Times New Roman"/>
        <family val="1"/>
        <charset val="186"/>
      </rPr>
      <t>1</t>
    </r>
    <r>
      <rPr>
        <sz val="13"/>
        <rFont val="Times New Roman"/>
        <family val="1"/>
        <charset val="186"/>
      </rPr>
      <t xml:space="preserve"> - </t>
    </r>
    <r>
      <rPr>
        <b/>
        <sz val="13"/>
        <rFont val="Times New Roman"/>
        <family val="1"/>
      </rPr>
      <t>3 mēnešu kopsumma</t>
    </r>
  </si>
  <si>
    <r>
      <t xml:space="preserve">Iestādes nosaukums: </t>
    </r>
    <r>
      <rPr>
        <b/>
        <sz val="13"/>
        <color theme="1"/>
        <rFont val="Times New Roman"/>
        <family val="1"/>
      </rPr>
      <t xml:space="preserve"> SIA JŪRMALAS SLIMNĪCA</t>
    </r>
  </si>
  <si>
    <r>
      <t xml:space="preserve">  līdz normālam darba laikam </t>
    </r>
    <r>
      <rPr>
        <vertAlign val="superscript"/>
        <sz val="11"/>
        <rFont val="Times New Roman"/>
        <family val="1"/>
        <charset val="186"/>
      </rPr>
      <t>1</t>
    </r>
    <r>
      <rPr>
        <sz val="11"/>
        <rFont val="Times New Roman"/>
        <family val="1"/>
        <charset val="186"/>
      </rPr>
      <t xml:space="preserve"> - </t>
    </r>
    <r>
      <rPr>
        <b/>
        <sz val="11"/>
        <rFont val="Times New Roman"/>
        <family val="1"/>
      </rPr>
      <t>kopsumma par 3 mēnešiem</t>
    </r>
  </si>
  <si>
    <r>
      <rPr>
        <vertAlign val="superscript"/>
        <sz val="14"/>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 Skaidrojums - dežūrpersonālam, kuriem ir summētais darba laiks, stundas likme tiek noteikta vienāda visam gadam, tas ir: pamatalga / vid. stundu skaitu 2021.g. 167,42 (40 st. darba nedēļai),</t>
    </r>
  </si>
  <si>
    <r>
      <t xml:space="preserve">Iestādes nosaukums: </t>
    </r>
    <r>
      <rPr>
        <b/>
        <sz val="13"/>
        <color theme="1"/>
        <rFont val="Times New Roman"/>
        <family val="1"/>
      </rPr>
      <t>VSIA Rīga spsihiatrijas un narkoloģijas centrs</t>
    </r>
  </si>
  <si>
    <r>
      <t>Iestādes nosaukums:</t>
    </r>
    <r>
      <rPr>
        <b/>
        <sz val="13"/>
        <color theme="1"/>
        <rFont val="Times New Roman"/>
        <family val="1"/>
      </rPr>
      <t xml:space="preserve"> VSIA Rīga spsihiatrijas un narkoloģijas centrs</t>
    </r>
  </si>
  <si>
    <r>
      <t xml:space="preserve">  līdz normālam darba laikam </t>
    </r>
    <r>
      <rPr>
        <vertAlign val="superscript"/>
        <sz val="13"/>
        <rFont val="Times New Roman"/>
        <family val="1"/>
        <charset val="186"/>
      </rPr>
      <t>1</t>
    </r>
    <r>
      <rPr>
        <sz val="13"/>
        <rFont val="Times New Roman"/>
        <family val="1"/>
        <charset val="186"/>
      </rPr>
      <t xml:space="preserve"> - </t>
    </r>
    <r>
      <rPr>
        <b/>
        <sz val="13"/>
        <rFont val="Times New Roman"/>
        <family val="1"/>
      </rPr>
      <t>kopsumma par 3 mēnešiem</t>
    </r>
  </si>
  <si>
    <r>
      <t xml:space="preserve">Iestādes nosaukums: </t>
    </r>
    <r>
      <rPr>
        <b/>
        <sz val="13"/>
        <color theme="1"/>
        <rFont val="Times New Roman"/>
        <family val="1"/>
      </rPr>
      <t>SIA Cēsu klīnika</t>
    </r>
  </si>
  <si>
    <r>
      <t>Pārskata mēnesis:</t>
    </r>
    <r>
      <rPr>
        <b/>
        <sz val="13"/>
        <color theme="1"/>
        <rFont val="Times New Roman"/>
        <family val="1"/>
      </rPr>
      <t xml:space="preserve"> Janvāris - Marts</t>
    </r>
  </si>
  <si>
    <r>
      <t>Pārskata periods:</t>
    </r>
    <r>
      <rPr>
        <b/>
        <sz val="13"/>
        <color theme="1"/>
        <rFont val="Times New Roman"/>
        <family val="1"/>
      </rPr>
      <t xml:space="preserve"> Janvāris - Aprīlis</t>
    </r>
  </si>
  <si>
    <r>
      <t xml:space="preserve">  līdz normālam darba laikam </t>
    </r>
    <r>
      <rPr>
        <vertAlign val="superscript"/>
        <sz val="13"/>
        <rFont val="Times New Roman"/>
        <family val="1"/>
        <charset val="186"/>
      </rPr>
      <t>1</t>
    </r>
    <r>
      <rPr>
        <sz val="13"/>
        <rFont val="Times New Roman"/>
        <family val="1"/>
        <charset val="186"/>
      </rPr>
      <t xml:space="preserve"> - </t>
    </r>
    <r>
      <rPr>
        <b/>
        <sz val="13"/>
        <rFont val="Times New Roman"/>
        <family val="1"/>
      </rPr>
      <t>summēts janvāris-aprīlis</t>
    </r>
  </si>
  <si>
    <r>
      <t xml:space="preserve">Iestādes nosaukums: </t>
    </r>
    <r>
      <rPr>
        <b/>
        <sz val="13"/>
        <color theme="1"/>
        <rFont val="Times New Roman"/>
        <family val="1"/>
      </rPr>
      <t>SIA Saldus medicīnas centrs</t>
    </r>
  </si>
  <si>
    <r>
      <t>Pārskata mēnesis:</t>
    </r>
    <r>
      <rPr>
        <b/>
        <sz val="13"/>
        <color theme="1"/>
        <rFont val="Times New Roman"/>
        <family val="1"/>
      </rPr>
      <t xml:space="preserve"> Janvāris</t>
    </r>
  </si>
  <si>
    <r>
      <t>Pārskata periods:</t>
    </r>
    <r>
      <rPr>
        <b/>
        <sz val="13"/>
        <color theme="1"/>
        <rFont val="Times New Roman"/>
        <family val="1"/>
        <charset val="186"/>
      </rPr>
      <t xml:space="preserve"> Janvāris - Marts</t>
    </r>
  </si>
  <si>
    <r>
      <t xml:space="preserve">Iestādes nosaukums: </t>
    </r>
    <r>
      <rPr>
        <b/>
        <sz val="13"/>
        <color theme="1"/>
        <rFont val="Times New Roman"/>
        <family val="1"/>
      </rPr>
      <t>VSIA „Daugavpils psihoneiroloģiskā slimnīca”</t>
    </r>
  </si>
  <si>
    <r>
      <t xml:space="preserve">Pārskata periods: </t>
    </r>
    <r>
      <rPr>
        <b/>
        <sz val="13"/>
        <color theme="1"/>
        <rFont val="Times New Roman"/>
        <family val="1"/>
      </rPr>
      <t>Februāris</t>
    </r>
  </si>
  <si>
    <r>
      <t xml:space="preserve">Pārskata periods: </t>
    </r>
    <r>
      <rPr>
        <b/>
        <sz val="13"/>
        <color theme="1"/>
        <rFont val="Times New Roman"/>
        <family val="1"/>
      </rPr>
      <t>Marts</t>
    </r>
  </si>
  <si>
    <r>
      <t>Stundas likme (aprēķināta atbilstoši mēnešalgai vai darba līgumā noteiktā stundas likme)</t>
    </r>
    <r>
      <rPr>
        <vertAlign val="superscript"/>
        <sz val="13"/>
        <rFont val="Times New Roman"/>
        <family val="1"/>
      </rPr>
      <t>2</t>
    </r>
  </si>
  <si>
    <r>
      <t xml:space="preserve">  līdz normālam darba laikam </t>
    </r>
    <r>
      <rPr>
        <vertAlign val="superscript"/>
        <sz val="13"/>
        <rFont val="Times New Roman"/>
        <family val="1"/>
      </rPr>
      <t>1</t>
    </r>
  </si>
  <si>
    <r>
      <t xml:space="preserve">Iestādes nosaukums: </t>
    </r>
    <r>
      <rPr>
        <b/>
        <sz val="13"/>
        <color theme="1"/>
        <rFont val="Times New Roman"/>
        <family val="1"/>
      </rPr>
      <t>VSIA "Slimnīca "Ģintermuiža""</t>
    </r>
  </si>
  <si>
    <r>
      <t xml:space="preserve">Iestādes nosaukums: </t>
    </r>
    <r>
      <rPr>
        <b/>
        <sz val="13"/>
        <color theme="1"/>
        <rFont val="Calibri"/>
        <family val="2"/>
        <charset val="186"/>
        <scheme val="minor"/>
      </rPr>
      <t>VSIA "Slimnīca "Ģintermuiža""</t>
    </r>
  </si>
  <si>
    <r>
      <t xml:space="preserve">Pārskata mēnesis: </t>
    </r>
    <r>
      <rPr>
        <b/>
        <sz val="13"/>
        <color theme="1"/>
        <rFont val="Calibri"/>
        <family val="2"/>
        <charset val="186"/>
        <scheme val="minor"/>
      </rPr>
      <t>Februāris</t>
    </r>
  </si>
  <si>
    <r>
      <t xml:space="preserve">Pārskata mēnesis: </t>
    </r>
    <r>
      <rPr>
        <b/>
        <sz val="13"/>
        <color theme="1"/>
        <rFont val="Calibri"/>
        <family val="2"/>
        <scheme val="minor"/>
      </rPr>
      <t>Marts</t>
    </r>
  </si>
  <si>
    <r>
      <t xml:space="preserve">Pārskata mēnesis: </t>
    </r>
    <r>
      <rPr>
        <b/>
        <sz val="13"/>
        <color theme="1"/>
        <rFont val="Times New Roman"/>
        <family val="1"/>
        <charset val="186"/>
      </rPr>
      <t>Janvā</t>
    </r>
    <r>
      <rPr>
        <b/>
        <sz val="14"/>
        <color theme="1"/>
        <rFont val="Times New Roman"/>
        <family val="1"/>
        <charset val="186"/>
      </rPr>
      <t xml:space="preserve">ris </t>
    </r>
  </si>
  <si>
    <r>
      <t>Pārskata mēnesis:</t>
    </r>
    <r>
      <rPr>
        <b/>
        <sz val="13"/>
        <color theme="1"/>
        <rFont val="Times New Roman"/>
        <family val="1"/>
        <charset val="186"/>
      </rPr>
      <t xml:space="preserve"> Februā</t>
    </r>
    <r>
      <rPr>
        <b/>
        <sz val="14"/>
        <color theme="1"/>
        <rFont val="Times New Roman"/>
        <family val="1"/>
        <charset val="186"/>
      </rPr>
      <t>ris</t>
    </r>
  </si>
  <si>
    <r>
      <t>Pārskata mēnesis:</t>
    </r>
    <r>
      <rPr>
        <b/>
        <sz val="13"/>
        <color theme="1"/>
        <rFont val="Times New Roman"/>
        <family val="1"/>
        <charset val="186"/>
      </rPr>
      <t xml:space="preserve"> Marts</t>
    </r>
  </si>
  <si>
    <r>
      <t xml:space="preserve">Iestādes nosaukums: </t>
    </r>
    <r>
      <rPr>
        <b/>
        <sz val="13"/>
        <color theme="1"/>
        <rFont val="Times New Roman"/>
        <family val="1"/>
      </rPr>
      <t xml:space="preserve"> SIA Tukuma slimnīca</t>
    </r>
  </si>
  <si>
    <r>
      <t xml:space="preserve">Pārskata periods: </t>
    </r>
    <r>
      <rPr>
        <b/>
        <sz val="13"/>
        <color theme="1"/>
        <rFont val="Times New Roman"/>
        <family val="1"/>
      </rPr>
      <t>Janvāris - Marts</t>
    </r>
  </si>
  <si>
    <r>
      <t>Iestādes nosaukums:</t>
    </r>
    <r>
      <rPr>
        <b/>
        <sz val="13"/>
        <color theme="1"/>
        <rFont val="Times New Roman"/>
        <family val="1"/>
      </rPr>
      <t xml:space="preserve">  VSIA "Nacionālais rehabilitācijas centrs "Vaivari""</t>
    </r>
  </si>
  <si>
    <r>
      <t>Pārskata mēnesis:</t>
    </r>
    <r>
      <rPr>
        <b/>
        <sz val="13"/>
        <color theme="1"/>
        <rFont val="Times New Roman"/>
        <family val="1"/>
      </rPr>
      <t xml:space="preserve"> Februāris</t>
    </r>
  </si>
  <si>
    <r>
      <t xml:space="preserve">Iestādes nosaukums: </t>
    </r>
    <r>
      <rPr>
        <b/>
        <sz val="13"/>
        <color theme="1"/>
        <rFont val="Times New Roman"/>
        <family val="1"/>
      </rPr>
      <t xml:space="preserve"> VSIA "Nacionālais rehabilitācijas centrs "Vaivari""</t>
    </r>
  </si>
  <si>
    <r>
      <t xml:space="preserve">Iestādes nosaukums:  </t>
    </r>
    <r>
      <rPr>
        <b/>
        <sz val="13"/>
        <color theme="1"/>
        <rFont val="Times New Roman"/>
        <family val="1"/>
      </rPr>
      <t>VSIA "Nacionālais rehabilitācijas centrs "Vaivari""</t>
    </r>
  </si>
  <si>
    <r>
      <t xml:space="preserve">Iestādes nosaukums:  </t>
    </r>
    <r>
      <rPr>
        <b/>
        <sz val="13"/>
        <color theme="1"/>
        <rFont val="Times New Roman"/>
        <family val="1"/>
      </rPr>
      <t>VSIA  "Bērnu psihoneiroloģiskā slimnīca "AINAŽI""</t>
    </r>
  </si>
  <si>
    <t>*140 stundas ( 7 stundu darba diena)</t>
  </si>
  <si>
    <r>
      <t xml:space="preserve">Iestādes nosaukums: </t>
    </r>
    <r>
      <rPr>
        <b/>
        <sz val="13"/>
        <color theme="1"/>
        <rFont val="Times New Roman"/>
        <family val="1"/>
      </rPr>
      <t xml:space="preserve"> VSIA  "Bērnu psihoneiroloģiskā slimnīca "AINAŽI""</t>
    </r>
  </si>
  <si>
    <r>
      <t xml:space="preserve">Pārskata mēnesis: </t>
    </r>
    <r>
      <rPr>
        <b/>
        <sz val="13"/>
        <color theme="1"/>
        <rFont val="Times New Roman"/>
        <family val="1"/>
      </rPr>
      <t xml:space="preserve"> Februāris</t>
    </r>
  </si>
  <si>
    <r>
      <t xml:space="preserve">Iestādes nosaukums: </t>
    </r>
    <r>
      <rPr>
        <b/>
        <sz val="13"/>
        <color theme="1"/>
        <rFont val="Times New Roman"/>
        <family val="1"/>
      </rPr>
      <t xml:space="preserve"> SIA "Bauskas slimnīca"</t>
    </r>
  </si>
  <si>
    <r>
      <t xml:space="preserve">Iestādes nosaukums: </t>
    </r>
    <r>
      <rPr>
        <b/>
        <sz val="14"/>
        <color theme="1"/>
        <rFont val="Times New Roman"/>
        <family val="1"/>
        <charset val="186"/>
      </rPr>
      <t>Rīgas 1. slimnīca</t>
    </r>
  </si>
  <si>
    <r>
      <t>Pārskata mēnesis:</t>
    </r>
    <r>
      <rPr>
        <b/>
        <sz val="14"/>
        <color theme="1"/>
        <rFont val="Times New Roman"/>
        <family val="1"/>
        <charset val="186"/>
      </rPr>
      <t xml:space="preserve"> Janvāris</t>
    </r>
  </si>
  <si>
    <r>
      <t>Pārskata mēnesis:</t>
    </r>
    <r>
      <rPr>
        <b/>
        <sz val="14"/>
        <color theme="1"/>
        <rFont val="Times New Roman"/>
        <family val="1"/>
        <charset val="186"/>
      </rPr>
      <t xml:space="preserve"> Februāris</t>
    </r>
  </si>
  <si>
    <t>Janvāris</t>
  </si>
  <si>
    <t>Februāris</t>
  </si>
  <si>
    <t>Marts</t>
  </si>
  <si>
    <t>Aprīlis</t>
  </si>
  <si>
    <t>Pārskata mēnesis:  Janvāris</t>
  </si>
  <si>
    <t>1.pielikums MK rīkojuma projekta “Par finanšu līdzekļu piešķiršanu no valsts budžeta programmas “Līdzekļi neparedzētiem gadījumiem”” anotācijai</t>
  </si>
  <si>
    <t>1.1. Pielikums</t>
  </si>
  <si>
    <t>1.2. Pielikums</t>
  </si>
  <si>
    <t>1.3. Pielikums</t>
  </si>
  <si>
    <t>1.4. Pielikums</t>
  </si>
  <si>
    <t>1.5. Pielikums</t>
  </si>
  <si>
    <t>1.6. Pielikums</t>
  </si>
  <si>
    <t>1.7. Pielikums</t>
  </si>
  <si>
    <t>1.8. Pielikums</t>
  </si>
  <si>
    <t>1.9. Pielikums</t>
  </si>
  <si>
    <t>1.10. Pielikums</t>
  </si>
  <si>
    <t>1.11. Pielikums</t>
  </si>
  <si>
    <t>1.12. Pielikums</t>
  </si>
  <si>
    <t>1.13. Pielikums</t>
  </si>
  <si>
    <t>1.14. Pielikums</t>
  </si>
  <si>
    <t>1.15. Pielikums</t>
  </si>
  <si>
    <t>1.16. Pielikums</t>
  </si>
  <si>
    <t>1.17. Pielikums</t>
  </si>
  <si>
    <t>1.18. Pielikums</t>
  </si>
  <si>
    <t>1.19. Pielikums</t>
  </si>
  <si>
    <t>1.20. Pielikums</t>
  </si>
  <si>
    <t>1.21. Pielikums</t>
  </si>
  <si>
    <t>1.22. Pielikums</t>
  </si>
  <si>
    <t>1.23. Pielikums</t>
  </si>
  <si>
    <t>1.24. Pielikums</t>
  </si>
  <si>
    <t>1.25. Pielikums</t>
  </si>
  <si>
    <t>1.26. Pielikums</t>
  </si>
  <si>
    <t>1.27. Pielikums</t>
  </si>
  <si>
    <t>1.28. Pielikums</t>
  </si>
  <si>
    <t>1.29. Pielikums</t>
  </si>
  <si>
    <t>1.30. Pielikums</t>
  </si>
  <si>
    <t>1.31. Pielikums</t>
  </si>
  <si>
    <t>1.32. Pielikums</t>
  </si>
  <si>
    <t>1.33. Pielikums</t>
  </si>
  <si>
    <t>1.34. Pielikums</t>
  </si>
  <si>
    <t>1.35. Pielikums</t>
  </si>
  <si>
    <t>1.36. Pielikums</t>
  </si>
  <si>
    <t>1.37. Pielikums</t>
  </si>
  <si>
    <t>1.38. Pielikums</t>
  </si>
  <si>
    <t>1.39. Pielikums</t>
  </si>
  <si>
    <t>1.40. Pielikums</t>
  </si>
  <si>
    <t>1.41. Pielikums</t>
  </si>
  <si>
    <t>1.42. Pielikums</t>
  </si>
  <si>
    <t>1.43. Pielikums</t>
  </si>
  <si>
    <t>1.44. Pielikums</t>
  </si>
  <si>
    <t>1.45. Pielikums</t>
  </si>
  <si>
    <t>1.46. Pielikums</t>
  </si>
  <si>
    <t>1.47.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</si>
</sst>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0.0"/>
    <numFmt numFmtId="166" formatCode="#,##0.000"/>
    <numFmt numFmtId="167" formatCode="#,##0.0000"/>
    <numFmt numFmtId="168" formatCode="0.0"/>
    <numFmt numFmtId="169" formatCode="#0.00"/>
    <numFmt numFmtId="170" formatCode="0.00000"/>
    <numFmt numFmtId="171" formatCode="0.000000"/>
    <numFmt numFmtId="172" formatCode="0.0000"/>
    <numFmt numFmtId="173" formatCode="0.0000000"/>
  </numFmts>
  <fonts count="89"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i/>
      <sz val="10"/>
      <color theme="1"/>
      <name val="Times New Roman"/>
      <family val="1"/>
      <charset val="186"/>
    </font>
    <font>
      <b/>
      <sz val="10"/>
      <color theme="1"/>
      <name val="Times New Roman"/>
      <family val="1"/>
      <charset val="186"/>
    </font>
    <font>
      <b/>
      <sz val="10"/>
      <color rgb="FFFF0000"/>
      <name val="Times New Roman"/>
      <family val="1"/>
      <charset val="186"/>
    </font>
    <font>
      <sz val="10"/>
      <name val="Times New Roman"/>
      <family val="1"/>
      <charset val="186"/>
    </font>
    <font>
      <vertAlign val="superscript"/>
      <sz val="10"/>
      <name val="Times New Roman"/>
      <family val="1"/>
      <charset val="186"/>
    </font>
    <font>
      <i/>
      <sz val="10"/>
      <name val="Times New Roman"/>
      <family val="1"/>
      <charset val="186"/>
    </font>
    <font>
      <sz val="10"/>
      <color theme="0"/>
      <name val="Times New Roman"/>
      <family val="1"/>
      <charset val="186"/>
    </font>
    <font>
      <b/>
      <sz val="10"/>
      <name val="Times New Roman"/>
      <family val="1"/>
      <charset val="186"/>
    </font>
    <font>
      <sz val="13"/>
      <color theme="1"/>
      <name val="Times New Roman"/>
      <family val="1"/>
      <charset val="186"/>
    </font>
    <font>
      <i/>
      <sz val="12"/>
      <color theme="1"/>
      <name val="Times New Roman"/>
      <family val="1"/>
      <charset val="186"/>
    </font>
    <font>
      <b/>
      <sz val="13"/>
      <color theme="1"/>
      <name val="Times New Roman"/>
      <family val="1"/>
      <charset val="186"/>
    </font>
    <font>
      <b/>
      <sz val="13"/>
      <color rgb="FFFF0000"/>
      <name val="Times New Roman"/>
      <family val="1"/>
      <charset val="186"/>
    </font>
    <font>
      <sz val="13"/>
      <name val="Times New Roman"/>
      <family val="1"/>
      <charset val="186"/>
    </font>
    <font>
      <vertAlign val="superscript"/>
      <sz val="13"/>
      <name val="Times New Roman"/>
      <family val="1"/>
      <charset val="186"/>
    </font>
    <font>
      <i/>
      <sz val="13"/>
      <name val="Times New Roman"/>
      <family val="1"/>
      <charset val="186"/>
    </font>
    <font>
      <sz val="12"/>
      <color theme="1"/>
      <name val="Times New Roman"/>
      <family val="1"/>
      <charset val="186"/>
    </font>
    <font>
      <i/>
      <sz val="13"/>
      <color theme="1"/>
      <name val="Times New Roman"/>
      <family val="1"/>
      <charset val="186"/>
    </font>
    <font>
      <u/>
      <sz val="12"/>
      <color theme="1"/>
      <name val="Times New Roman"/>
      <family val="1"/>
      <charset val="186"/>
    </font>
    <font>
      <vertAlign val="superscript"/>
      <sz val="12"/>
      <color theme="1"/>
      <name val="Times New Roman"/>
      <family val="1"/>
      <charset val="186"/>
    </font>
    <font>
      <vertAlign val="superscript"/>
      <sz val="14"/>
      <color theme="1"/>
      <name val="Times New Roman"/>
      <family val="1"/>
      <charset val="186"/>
    </font>
    <font>
      <sz val="12"/>
      <color rgb="FFFF0000"/>
      <name val="Times New Roman"/>
      <family val="1"/>
      <charset val="186"/>
    </font>
    <font>
      <b/>
      <sz val="12"/>
      <color rgb="FFFF0000"/>
      <name val="Times New Roman"/>
      <family val="1"/>
      <charset val="186"/>
    </font>
    <font>
      <sz val="11"/>
      <color rgb="FF000000"/>
      <name val="Calibri"/>
      <family val="2"/>
      <charset val="186"/>
      <scheme val="minor"/>
    </font>
    <font>
      <sz val="13"/>
      <color rgb="FFFF0000"/>
      <name val="Times New Roman"/>
      <family val="1"/>
      <charset val="186"/>
    </font>
    <font>
      <sz val="12"/>
      <name val="Times New Roman"/>
      <family val="1"/>
      <charset val="186"/>
    </font>
    <font>
      <b/>
      <sz val="13"/>
      <name val="Times New Roman"/>
      <family val="1"/>
      <charset val="186"/>
    </font>
    <font>
      <i/>
      <sz val="14"/>
      <name val="Times New Roman"/>
      <family val="1"/>
      <charset val="186"/>
    </font>
    <font>
      <sz val="12"/>
      <name val="Arial"/>
      <family val="2"/>
      <charset val="186"/>
    </font>
    <font>
      <sz val="11"/>
      <name val="Times New Roman"/>
      <family val="1"/>
      <charset val="186"/>
    </font>
    <font>
      <sz val="11"/>
      <name val="Calibri"/>
      <family val="2"/>
      <charset val="186"/>
      <scheme val="minor"/>
    </font>
    <font>
      <b/>
      <sz val="11"/>
      <color theme="1"/>
      <name val="Calibri"/>
      <family val="2"/>
      <charset val="186"/>
      <scheme val="minor"/>
    </font>
    <font>
      <sz val="13"/>
      <color theme="1"/>
      <name val="Calibri"/>
      <family val="2"/>
      <charset val="186"/>
      <scheme val="minor"/>
    </font>
    <font>
      <i/>
      <sz val="12"/>
      <color theme="1"/>
      <name val="Calibri"/>
      <family val="2"/>
      <charset val="186"/>
      <scheme val="minor"/>
    </font>
    <font>
      <b/>
      <sz val="13"/>
      <color theme="1"/>
      <name val="Calibri"/>
      <family val="2"/>
      <charset val="186"/>
      <scheme val="minor"/>
    </font>
    <font>
      <b/>
      <sz val="13"/>
      <color rgb="FFFF0000"/>
      <name val="Calibri"/>
      <family val="2"/>
      <charset val="186"/>
      <scheme val="minor"/>
    </font>
    <font>
      <sz val="13"/>
      <name val="Calibri"/>
      <family val="2"/>
      <charset val="186"/>
      <scheme val="minor"/>
    </font>
    <font>
      <vertAlign val="superscript"/>
      <sz val="13"/>
      <name val="Calibri"/>
      <family val="2"/>
      <charset val="186"/>
      <scheme val="minor"/>
    </font>
    <font>
      <i/>
      <sz val="13"/>
      <name val="Calibri"/>
      <family val="2"/>
      <charset val="186"/>
      <scheme val="minor"/>
    </font>
    <font>
      <sz val="12"/>
      <color theme="1"/>
      <name val="Calibri"/>
      <family val="2"/>
      <charset val="186"/>
      <scheme val="minor"/>
    </font>
    <font>
      <b/>
      <sz val="13"/>
      <name val="Calibri"/>
      <family val="2"/>
      <charset val="186"/>
      <scheme val="minor"/>
    </font>
    <font>
      <b/>
      <sz val="11"/>
      <name val="Calibri"/>
      <family val="2"/>
      <charset val="186"/>
      <scheme val="minor"/>
    </font>
    <font>
      <sz val="11"/>
      <color theme="1"/>
      <name val="Times New Roman"/>
      <family val="1"/>
      <charset val="186"/>
    </font>
    <font>
      <b/>
      <vertAlign val="superscript"/>
      <sz val="11"/>
      <name val="Times New Roman"/>
      <family val="1"/>
      <charset val="186"/>
    </font>
    <font>
      <i/>
      <sz val="11"/>
      <name val="Times New Roman"/>
      <family val="1"/>
      <charset val="186"/>
    </font>
    <font>
      <b/>
      <sz val="11"/>
      <color theme="1"/>
      <name val="Times New Roman"/>
      <family val="1"/>
      <charset val="186"/>
    </font>
    <font>
      <vertAlign val="superscript"/>
      <sz val="11"/>
      <name val="Times New Roman"/>
      <family val="1"/>
      <charset val="186"/>
    </font>
    <font>
      <b/>
      <sz val="12"/>
      <color theme="1"/>
      <name val="Times New Roman"/>
      <family val="1"/>
      <charset val="186"/>
    </font>
    <font>
      <b/>
      <sz val="9"/>
      <color indexed="81"/>
      <name val="Tahoma"/>
      <family val="2"/>
      <charset val="186"/>
    </font>
    <font>
      <sz val="9"/>
      <color indexed="81"/>
      <name val="Tahoma"/>
      <family val="2"/>
      <charset val="186"/>
    </font>
    <font>
      <sz val="11"/>
      <color theme="1"/>
      <name val="Calibri"/>
      <family val="2"/>
      <scheme val="minor"/>
    </font>
    <font>
      <vertAlign val="superscript"/>
      <sz val="12"/>
      <name val="Times New Roman"/>
      <family val="1"/>
      <charset val="186"/>
    </font>
    <font>
      <i/>
      <sz val="12"/>
      <name val="Times New Roman"/>
      <family val="1"/>
      <charset val="186"/>
    </font>
    <font>
      <b/>
      <sz val="12"/>
      <name val="Times New Roman"/>
      <family val="1"/>
      <charset val="186"/>
    </font>
    <font>
      <b/>
      <i/>
      <sz val="12"/>
      <name val="Times New Roman"/>
      <family val="1"/>
      <charset val="186"/>
    </font>
    <font>
      <sz val="12"/>
      <color rgb="FF000000"/>
      <name val="Times New Roman"/>
      <family val="1"/>
      <charset val="186"/>
    </font>
    <font>
      <b/>
      <sz val="14"/>
      <color theme="1"/>
      <name val="Times New Roman"/>
      <family val="1"/>
      <charset val="186"/>
    </font>
    <font>
      <sz val="10"/>
      <name val="Calibri"/>
      <family val="2"/>
      <charset val="186"/>
      <scheme val="minor"/>
    </font>
    <font>
      <sz val="11"/>
      <name val="Calibri"/>
      <family val="2"/>
      <charset val="186"/>
    </font>
    <font>
      <sz val="9"/>
      <name val="Times New Roman"/>
      <family val="1"/>
      <charset val="186"/>
    </font>
    <font>
      <sz val="10"/>
      <name val="Arial"/>
      <family val="2"/>
      <charset val="186"/>
    </font>
    <font>
      <sz val="13"/>
      <color theme="1"/>
      <name val="Times New Roman"/>
      <family val="1"/>
    </font>
    <font>
      <b/>
      <sz val="12"/>
      <color theme="1"/>
      <name val="Times New Roman"/>
      <family val="1"/>
    </font>
    <font>
      <sz val="12"/>
      <name val="Times New Roman"/>
      <family val="1"/>
    </font>
    <font>
      <sz val="12"/>
      <color theme="1"/>
      <name val="Times New Roman"/>
      <family val="1"/>
    </font>
    <font>
      <sz val="12"/>
      <color rgb="FF000000"/>
      <name val="Times New Roman"/>
      <family val="1"/>
    </font>
    <font>
      <b/>
      <sz val="12"/>
      <name val="Times New Roman"/>
      <family val="1"/>
    </font>
    <font>
      <b/>
      <sz val="13"/>
      <color theme="1"/>
      <name val="Times New Roman"/>
      <family val="1"/>
    </font>
    <font>
      <vertAlign val="superscript"/>
      <sz val="14"/>
      <color theme="1"/>
      <name val="Times New Roman"/>
      <family val="1"/>
    </font>
    <font>
      <b/>
      <sz val="13"/>
      <name val="Times New Roman"/>
      <family val="1"/>
    </font>
    <font>
      <sz val="13"/>
      <name val="Times New Roman"/>
      <family val="1"/>
    </font>
    <font>
      <sz val="10"/>
      <color theme="1"/>
      <name val="Times New Roman"/>
      <family val="1"/>
    </font>
    <font>
      <b/>
      <sz val="10"/>
      <color theme="1"/>
      <name val="Times New Roman"/>
      <family val="1"/>
    </font>
    <font>
      <b/>
      <sz val="10"/>
      <name val="Times New Roman"/>
      <family val="1"/>
    </font>
    <font>
      <b/>
      <sz val="9"/>
      <name val="Times New Roman"/>
      <family val="1"/>
    </font>
    <font>
      <i/>
      <sz val="13"/>
      <color theme="1"/>
      <name val="Times New Roman"/>
      <family val="1"/>
    </font>
    <font>
      <b/>
      <sz val="11"/>
      <name val="Times New Roman"/>
      <family val="1"/>
    </font>
    <font>
      <sz val="13"/>
      <color indexed="8"/>
      <name val="Times New Roman"/>
      <family val="1"/>
    </font>
    <font>
      <sz val="9"/>
      <color indexed="81"/>
      <name val="Tahoma"/>
      <family val="2"/>
    </font>
    <font>
      <b/>
      <sz val="9"/>
      <color indexed="81"/>
      <name val="Tahoma"/>
      <family val="2"/>
    </font>
    <font>
      <b/>
      <sz val="13"/>
      <color rgb="FFFF0000"/>
      <name val="Times New Roman"/>
      <family val="1"/>
    </font>
    <font>
      <vertAlign val="superscript"/>
      <sz val="13"/>
      <name val="Times New Roman"/>
      <family val="1"/>
    </font>
    <font>
      <i/>
      <sz val="13"/>
      <name val="Times New Roman"/>
      <family val="1"/>
    </font>
    <font>
      <b/>
      <sz val="13"/>
      <color theme="1"/>
      <name val="Calibri"/>
      <family val="2"/>
      <scheme val="minor"/>
    </font>
    <font>
      <sz val="13"/>
      <color theme="1"/>
      <name val="Calibri"/>
      <family val="2"/>
      <scheme val="minor"/>
    </font>
    <font>
      <sz val="10"/>
      <name val="Calibri"/>
      <family val="2"/>
      <scheme val="minor"/>
    </font>
    <font>
      <i/>
      <sz val="11"/>
      <color theme="1"/>
      <name val="Times New Roman"/>
      <family val="1"/>
    </font>
  </fonts>
  <fills count="8">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599932859279152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30" fillId="0" borderId="0"/>
    <xf numFmtId="0" fontId="52" fillId="0" borderId="0"/>
    <xf numFmtId="43" fontId="52" fillId="0" borderId="0" applyFont="0" applyFill="0" applyBorder="0" applyAlignment="0" applyProtection="0"/>
    <xf numFmtId="0" fontId="62" fillId="0" borderId="0"/>
  </cellStyleXfs>
  <cellXfs count="620">
    <xf numFmtId="0" fontId="0" fillId="0" borderId="0" xfId="0"/>
    <xf numFmtId="0" fontId="2" fillId="0" borderId="0" xfId="0" applyFont="1"/>
    <xf numFmtId="0" fontId="2" fillId="0" borderId="0" xfId="0" applyFont="1" applyBorder="1"/>
    <xf numFmtId="0" fontId="4" fillId="0" borderId="0" xfId="0" applyFont="1" applyBorder="1"/>
    <xf numFmtId="0" fontId="4" fillId="0" borderId="0" xfId="0" applyFont="1"/>
    <xf numFmtId="0" fontId="5" fillId="0" borderId="4" xfId="0" applyFont="1" applyBorder="1" applyAlignment="1">
      <alignment horizontal="center"/>
    </xf>
    <xf numFmtId="0" fontId="5" fillId="0" borderId="0" xfId="0" applyFont="1" applyAlignment="1">
      <alignment horizontal="center"/>
    </xf>
    <xf numFmtId="0" fontId="2" fillId="0" borderId="1" xfId="0" applyFont="1" applyBorder="1" applyAlignment="1">
      <alignment horizontal="center" vertical="center" wrapText="1"/>
    </xf>
    <xf numFmtId="0" fontId="4" fillId="2" borderId="1" xfId="0" applyFont="1" applyFill="1" applyBorder="1" applyAlignment="1">
      <alignment horizontal="right"/>
    </xf>
    <xf numFmtId="0" fontId="6" fillId="0" borderId="1" xfId="0" applyFont="1" applyBorder="1" applyAlignment="1">
      <alignment horizontal="left" wrapText="1"/>
    </xf>
    <xf numFmtId="3" fontId="4" fillId="0" borderId="1" xfId="0" applyNumberFormat="1" applyFont="1" applyBorder="1"/>
    <xf numFmtId="3" fontId="2" fillId="0" borderId="1" xfId="0" applyNumberFormat="1" applyFont="1" applyBorder="1"/>
    <xf numFmtId="4" fontId="2" fillId="0" borderId="1" xfId="0" applyNumberFormat="1" applyFont="1" applyBorder="1"/>
    <xf numFmtId="3" fontId="2" fillId="0" borderId="0" xfId="0" applyNumberFormat="1" applyFont="1" applyBorder="1"/>
    <xf numFmtId="0" fontId="2" fillId="0" borderId="0" xfId="0" applyFont="1" applyBorder="1" applyAlignment="1">
      <alignment horizontal="right"/>
    </xf>
    <xf numFmtId="0" fontId="4" fillId="2" borderId="1" xfId="0" applyFont="1" applyFill="1" applyBorder="1" applyAlignment="1">
      <alignment horizontal="right" wrapText="1"/>
    </xf>
    <xf numFmtId="0" fontId="2" fillId="0" borderId="1" xfId="0" applyFont="1" applyBorder="1" applyAlignment="1">
      <alignment horizontal="right"/>
    </xf>
    <xf numFmtId="3" fontId="4" fillId="0" borderId="1" xfId="0" applyNumberFormat="1" applyFont="1" applyBorder="1" applyAlignment="1">
      <alignment horizontal="right"/>
    </xf>
    <xf numFmtId="0" fontId="6" fillId="0" borderId="3" xfId="0" applyFont="1" applyBorder="1" applyAlignment="1">
      <alignment horizontal="left" wrapText="1"/>
    </xf>
    <xf numFmtId="0" fontId="9" fillId="0" borderId="0" xfId="0" applyFont="1"/>
    <xf numFmtId="4" fontId="9" fillId="0" borderId="0" xfId="0" applyNumberFormat="1" applyFont="1"/>
    <xf numFmtId="3" fontId="4" fillId="2" borderId="1" xfId="0" applyNumberFormat="1" applyFont="1" applyFill="1" applyBorder="1" applyAlignment="1">
      <alignment horizontal="right"/>
    </xf>
    <xf numFmtId="3" fontId="2" fillId="0" borderId="1" xfId="0" applyNumberFormat="1" applyFont="1" applyBorder="1" applyAlignment="1">
      <alignment horizontal="right"/>
    </xf>
    <xf numFmtId="4" fontId="2" fillId="0" borderId="1" xfId="0" applyNumberFormat="1" applyFont="1" applyBorder="1" applyAlignment="1">
      <alignment horizontal="right"/>
    </xf>
    <xf numFmtId="4" fontId="2" fillId="0" borderId="1" xfId="0" applyNumberFormat="1" applyFont="1" applyFill="1" applyBorder="1" applyAlignment="1">
      <alignment horizontal="right"/>
    </xf>
    <xf numFmtId="0" fontId="2" fillId="0" borderId="2" xfId="0" applyFont="1" applyBorder="1" applyAlignment="1">
      <alignment horizontal="center" vertical="center" wrapText="1"/>
    </xf>
    <xf numFmtId="0" fontId="2" fillId="0" borderId="1" xfId="0" applyFont="1" applyBorder="1" applyAlignment="1"/>
    <xf numFmtId="164" fontId="2" fillId="0" borderId="1" xfId="0" applyNumberFormat="1" applyFont="1" applyBorder="1" applyAlignment="1">
      <alignment horizontal="right"/>
    </xf>
    <xf numFmtId="1" fontId="4" fillId="2" borderId="1" xfId="0" applyNumberFormat="1" applyFont="1" applyFill="1" applyBorder="1" applyAlignment="1">
      <alignment horizontal="right"/>
    </xf>
    <xf numFmtId="1" fontId="4" fillId="0" borderId="1" xfId="0" applyNumberFormat="1" applyFont="1" applyBorder="1" applyAlignment="1">
      <alignment horizontal="right"/>
    </xf>
    <xf numFmtId="1" fontId="2" fillId="0" borderId="1" xfId="0" applyNumberFormat="1" applyFont="1" applyBorder="1" applyAlignment="1">
      <alignment horizontal="right"/>
    </xf>
    <xf numFmtId="2" fontId="2" fillId="0" borderId="1" xfId="0" applyNumberFormat="1" applyFont="1" applyBorder="1" applyAlignment="1">
      <alignment horizontal="right"/>
    </xf>
    <xf numFmtId="0" fontId="11" fillId="0" borderId="0" xfId="0" applyFont="1"/>
    <xf numFmtId="0" fontId="13" fillId="0" borderId="0" xfId="0" applyFont="1"/>
    <xf numFmtId="0" fontId="14" fillId="0" borderId="4" xfId="0" applyFont="1" applyBorder="1" applyAlignment="1">
      <alignment horizontal="center"/>
    </xf>
    <xf numFmtId="0" fontId="14" fillId="0" borderId="0" xfId="0" applyFont="1" applyAlignment="1">
      <alignment horizontal="center"/>
    </xf>
    <xf numFmtId="0" fontId="18" fillId="0" borderId="1" xfId="0" applyFont="1" applyBorder="1" applyAlignment="1">
      <alignment horizontal="center" vertical="center" wrapText="1"/>
    </xf>
    <xf numFmtId="0" fontId="13" fillId="2" borderId="1" xfId="0" applyFont="1" applyFill="1" applyBorder="1" applyAlignment="1">
      <alignment horizontal="right"/>
    </xf>
    <xf numFmtId="3" fontId="13" fillId="2" borderId="1" xfId="0" applyNumberFormat="1" applyFont="1" applyFill="1" applyBorder="1"/>
    <xf numFmtId="4" fontId="13" fillId="2" borderId="1" xfId="0" applyNumberFormat="1" applyFont="1" applyFill="1" applyBorder="1"/>
    <xf numFmtId="0" fontId="15" fillId="0" borderId="1" xfId="0" applyFont="1" applyBorder="1" applyAlignment="1">
      <alignment horizontal="left" wrapText="1"/>
    </xf>
    <xf numFmtId="3" fontId="11" fillId="0" borderId="1" xfId="0" applyNumberFormat="1" applyFont="1" applyBorder="1"/>
    <xf numFmtId="4" fontId="11" fillId="0" borderId="1" xfId="0" applyNumberFormat="1" applyFont="1" applyBorder="1"/>
    <xf numFmtId="4" fontId="11" fillId="0" borderId="1" xfId="0" applyNumberFormat="1" applyFont="1" applyFill="1" applyBorder="1"/>
    <xf numFmtId="0" fontId="11" fillId="0" borderId="1" xfId="0" applyFont="1" applyBorder="1" applyAlignment="1">
      <alignment horizontal="left" wrapText="1"/>
    </xf>
    <xf numFmtId="3" fontId="11" fillId="0" borderId="0" xfId="0" applyNumberFormat="1" applyFont="1"/>
    <xf numFmtId="4" fontId="11" fillId="0" borderId="0" xfId="0" applyNumberFormat="1" applyFont="1"/>
    <xf numFmtId="0" fontId="20" fillId="0" borderId="0" xfId="0" applyFont="1"/>
    <xf numFmtId="0" fontId="18" fillId="0" borderId="0" xfId="0" applyFont="1"/>
    <xf numFmtId="0" fontId="18" fillId="0" borderId="0" xfId="0" applyFont="1" applyAlignment="1">
      <alignment horizontal="left"/>
    </xf>
    <xf numFmtId="0" fontId="25" fillId="0" borderId="0" xfId="0" applyFont="1" applyAlignment="1">
      <alignment vertical="center" wrapText="1"/>
    </xf>
    <xf numFmtId="0" fontId="11" fillId="0" borderId="0" xfId="2" applyFont="1"/>
    <xf numFmtId="0" fontId="13" fillId="0" borderId="0" xfId="2" applyFont="1"/>
    <xf numFmtId="0" fontId="14" fillId="0" borderId="4" xfId="2" applyFont="1" applyBorder="1" applyAlignment="1">
      <alignment horizontal="center"/>
    </xf>
    <xf numFmtId="0" fontId="14" fillId="0" borderId="0" xfId="2" applyFont="1" applyAlignment="1">
      <alignment horizontal="center"/>
    </xf>
    <xf numFmtId="0" fontId="18" fillId="0" borderId="1" xfId="2" applyFont="1" applyBorder="1" applyAlignment="1">
      <alignment horizontal="center" vertical="center" wrapText="1"/>
    </xf>
    <xf numFmtId="0" fontId="13" fillId="2" borderId="1" xfId="2" applyFont="1" applyFill="1" applyBorder="1" applyAlignment="1">
      <alignment horizontal="right"/>
    </xf>
    <xf numFmtId="3" fontId="13" fillId="2" borderId="1" xfId="2" applyNumberFormat="1" applyFont="1" applyFill="1" applyBorder="1"/>
    <xf numFmtId="4" fontId="13" fillId="2" borderId="1" xfId="2" applyNumberFormat="1" applyFont="1" applyFill="1" applyBorder="1"/>
    <xf numFmtId="0" fontId="15" fillId="4" borderId="1" xfId="2" applyFont="1" applyFill="1" applyBorder="1" applyAlignment="1">
      <alignment horizontal="left" wrapText="1"/>
    </xf>
    <xf numFmtId="0" fontId="13" fillId="4" borderId="1" xfId="2" applyFont="1" applyFill="1" applyBorder="1"/>
    <xf numFmtId="3" fontId="13" fillId="4" borderId="1" xfId="2" applyNumberFormat="1" applyFont="1" applyFill="1" applyBorder="1"/>
    <xf numFmtId="4" fontId="13" fillId="4" borderId="1" xfId="2" applyNumberFormat="1" applyFont="1" applyFill="1" applyBorder="1"/>
    <xf numFmtId="0" fontId="15" fillId="0" borderId="1" xfId="2" applyFont="1" applyBorder="1" applyAlignment="1">
      <alignment horizontal="left" wrapText="1"/>
    </xf>
    <xf numFmtId="3" fontId="11" fillId="0" borderId="1" xfId="2" applyNumberFormat="1" applyFont="1" applyBorder="1"/>
    <xf numFmtId="4" fontId="11" fillId="0" borderId="1" xfId="2" applyNumberFormat="1" applyFont="1" applyBorder="1"/>
    <xf numFmtId="0" fontId="11" fillId="0" borderId="1" xfId="2" applyFont="1" applyBorder="1" applyAlignment="1">
      <alignment horizontal="left" wrapText="1"/>
    </xf>
    <xf numFmtId="3" fontId="11" fillId="0" borderId="0" xfId="2" applyNumberFormat="1" applyFont="1"/>
    <xf numFmtId="4" fontId="11" fillId="0" borderId="0" xfId="2" applyNumberFormat="1" applyFont="1"/>
    <xf numFmtId="0" fontId="20" fillId="0" borderId="0" xfId="2" applyFont="1"/>
    <xf numFmtId="0" fontId="18" fillId="0" borderId="0" xfId="2" applyFont="1"/>
    <xf numFmtId="0" fontId="18" fillId="0" borderId="0" xfId="2" applyFont="1" applyAlignment="1">
      <alignment horizontal="left"/>
    </xf>
    <xf numFmtId="0" fontId="25" fillId="0" borderId="0" xfId="2" applyFont="1" applyAlignment="1">
      <alignment vertical="center" wrapText="1"/>
    </xf>
    <xf numFmtId="0" fontId="18" fillId="0" borderId="5" xfId="0" applyFont="1" applyBorder="1" applyAlignment="1">
      <alignment horizontal="center" vertical="center" wrapText="1"/>
    </xf>
    <xf numFmtId="4" fontId="4" fillId="2" borderId="1" xfId="0" applyNumberFormat="1" applyFont="1" applyFill="1" applyBorder="1"/>
    <xf numFmtId="4" fontId="13" fillId="0" borderId="1" xfId="0" applyNumberFormat="1" applyFont="1" applyBorder="1"/>
    <xf numFmtId="3" fontId="11" fillId="3" borderId="1" xfId="0" applyNumberFormat="1" applyFont="1" applyFill="1" applyBorder="1"/>
    <xf numFmtId="4" fontId="11" fillId="3" borderId="1" xfId="0" applyNumberFormat="1" applyFont="1" applyFill="1" applyBorder="1"/>
    <xf numFmtId="0" fontId="15" fillId="3" borderId="1" xfId="0" applyFont="1" applyFill="1" applyBorder="1" applyAlignment="1">
      <alignment horizontal="left" wrapText="1"/>
    </xf>
    <xf numFmtId="4" fontId="15" fillId="3" borderId="1" xfId="0" applyNumberFormat="1" applyFont="1" applyFill="1" applyBorder="1"/>
    <xf numFmtId="0" fontId="26" fillId="3" borderId="1" xfId="0" applyFont="1" applyFill="1" applyBorder="1" applyAlignment="1">
      <alignment horizontal="left" wrapText="1"/>
    </xf>
    <xf numFmtId="3" fontId="15" fillId="3" borderId="1" xfId="0" applyNumberFormat="1" applyFont="1" applyFill="1" applyBorder="1"/>
    <xf numFmtId="0" fontId="27" fillId="0" borderId="0" xfId="0" applyFont="1" applyAlignment="1">
      <alignment horizontal="left"/>
    </xf>
    <xf numFmtId="0" fontId="14" fillId="0" borderId="0" xfId="0" applyFont="1" applyBorder="1" applyAlignment="1">
      <alignment horizont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3" fillId="2" borderId="9" xfId="0" applyFont="1" applyFill="1" applyBorder="1" applyAlignment="1">
      <alignment horizontal="right"/>
    </xf>
    <xf numFmtId="0" fontId="15" fillId="0" borderId="9" xfId="0" applyFont="1" applyBorder="1" applyAlignment="1">
      <alignment horizontal="left" wrapText="1"/>
    </xf>
    <xf numFmtId="4" fontId="11" fillId="0" borderId="10" xfId="0" applyNumberFormat="1" applyFont="1" applyBorder="1"/>
    <xf numFmtId="165" fontId="11" fillId="0" borderId="1" xfId="0" applyNumberFormat="1" applyFont="1" applyBorder="1"/>
    <xf numFmtId="0" fontId="11" fillId="0" borderId="9" xfId="0" applyFont="1" applyBorder="1" applyAlignment="1">
      <alignment horizontal="left" wrapText="1"/>
    </xf>
    <xf numFmtId="3" fontId="11" fillId="0" borderId="2" xfId="0" applyNumberFormat="1" applyFont="1" applyBorder="1"/>
    <xf numFmtId="165" fontId="11" fillId="0" borderId="2" xfId="0" applyNumberFormat="1" applyFont="1" applyBorder="1"/>
    <xf numFmtId="4" fontId="11" fillId="0" borderId="2" xfId="0" applyNumberFormat="1" applyFont="1" applyBorder="1"/>
    <xf numFmtId="4" fontId="11" fillId="0" borderId="11" xfId="0" applyNumberFormat="1" applyFont="1" applyBorder="1"/>
    <xf numFmtId="3" fontId="11" fillId="0" borderId="3" xfId="0" applyNumberFormat="1" applyFont="1" applyBorder="1"/>
    <xf numFmtId="4" fontId="11" fillId="0" borderId="3" xfId="0" applyNumberFormat="1" applyFont="1" applyBorder="1"/>
    <xf numFmtId="4" fontId="11" fillId="0" borderId="12" xfId="0" applyNumberFormat="1" applyFont="1" applyBorder="1"/>
    <xf numFmtId="0" fontId="15" fillId="0" borderId="0" xfId="0" applyFont="1"/>
    <xf numFmtId="0" fontId="28" fillId="0" borderId="4" xfId="0" applyFont="1" applyBorder="1" applyAlignment="1">
      <alignment horizontal="center"/>
    </xf>
    <xf numFmtId="0" fontId="27" fillId="0" borderId="1" xfId="0" applyFont="1" applyBorder="1" applyAlignment="1">
      <alignment horizontal="center" vertical="center" wrapText="1"/>
    </xf>
    <xf numFmtId="4" fontId="13" fillId="0" borderId="0" xfId="0" applyNumberFormat="1" applyFont="1"/>
    <xf numFmtId="0" fontId="13" fillId="3" borderId="0" xfId="0" applyFont="1" applyFill="1"/>
    <xf numFmtId="3" fontId="13" fillId="5" borderId="1" xfId="0" applyNumberFormat="1" applyFont="1" applyFill="1" applyBorder="1"/>
    <xf numFmtId="4" fontId="13" fillId="5" borderId="1" xfId="0" applyNumberFormat="1" applyFont="1" applyFill="1" applyBorder="1"/>
    <xf numFmtId="0" fontId="28" fillId="0" borderId="1" xfId="0" applyFont="1" applyBorder="1" applyAlignment="1">
      <alignment horizontal="left" wrapText="1"/>
    </xf>
    <xf numFmtId="3" fontId="13" fillId="0" borderId="1" xfId="0" applyNumberFormat="1" applyFont="1" applyBorder="1"/>
    <xf numFmtId="3" fontId="13" fillId="0" borderId="0" xfId="0" applyNumberFormat="1" applyFont="1" applyBorder="1"/>
    <xf numFmtId="3" fontId="11" fillId="3" borderId="1" xfId="0" applyNumberFormat="1" applyFont="1" applyFill="1" applyBorder="1" applyAlignment="1">
      <alignment horizontal="right"/>
    </xf>
    <xf numFmtId="0" fontId="11" fillId="3" borderId="0" xfId="0" applyFont="1" applyFill="1"/>
    <xf numFmtId="3" fontId="28" fillId="0" borderId="1" xfId="0" applyNumberFormat="1" applyFont="1" applyBorder="1"/>
    <xf numFmtId="4" fontId="28" fillId="0" borderId="1" xfId="0" applyNumberFormat="1" applyFont="1" applyBorder="1"/>
    <xf numFmtId="49" fontId="0" fillId="0" borderId="1" xfId="0" applyNumberFormat="1" applyBorder="1" applyAlignment="1">
      <alignment horizontal="left"/>
    </xf>
    <xf numFmtId="3" fontId="15" fillId="0" borderId="1" xfId="0" applyNumberFormat="1" applyFont="1" applyBorder="1"/>
    <xf numFmtId="4" fontId="11" fillId="0" borderId="1" xfId="0" applyNumberFormat="1" applyFont="1" applyBorder="1" applyAlignment="1">
      <alignment horizontal="right"/>
    </xf>
    <xf numFmtId="49" fontId="0" fillId="0" borderId="0" xfId="0" applyNumberFormat="1" applyBorder="1" applyAlignment="1">
      <alignment horizontal="left"/>
    </xf>
    <xf numFmtId="4" fontId="13" fillId="0" borderId="1" xfId="0" applyNumberFormat="1" applyFont="1" applyBorder="1" applyAlignment="1">
      <alignment horizontal="center"/>
    </xf>
    <xf numFmtId="3" fontId="13" fillId="0" borderId="1" xfId="0" applyNumberFormat="1" applyFont="1" applyBorder="1" applyAlignment="1">
      <alignment horizontal="center"/>
    </xf>
    <xf numFmtId="3" fontId="11" fillId="0" borderId="0" xfId="0" applyNumberFormat="1" applyFont="1" applyBorder="1"/>
    <xf numFmtId="3" fontId="15" fillId="3" borderId="0" xfId="0" applyNumberFormat="1" applyFont="1" applyFill="1" applyBorder="1"/>
    <xf numFmtId="3" fontId="28" fillId="0" borderId="0" xfId="0" applyNumberFormat="1" applyFont="1" applyBorder="1"/>
    <xf numFmtId="4" fontId="11" fillId="3" borderId="0" xfId="0" applyNumberFormat="1" applyFont="1" applyFill="1" applyBorder="1"/>
    <xf numFmtId="4" fontId="19" fillId="3" borderId="0" xfId="0" applyNumberFormat="1" applyFont="1" applyFill="1" applyBorder="1"/>
    <xf numFmtId="0" fontId="31" fillId="0" borderId="0" xfId="3" applyFont="1" applyAlignment="1">
      <alignment vertical="center"/>
    </xf>
    <xf numFmtId="0" fontId="27" fillId="0" borderId="0" xfId="0" applyFont="1"/>
    <xf numFmtId="0" fontId="32" fillId="0" borderId="0" xfId="0" applyFont="1" applyAlignment="1">
      <alignment vertical="center" wrapText="1"/>
    </xf>
    <xf numFmtId="0" fontId="34" fillId="0" borderId="0" xfId="0" applyFont="1"/>
    <xf numFmtId="0" fontId="34" fillId="0" borderId="0" xfId="0" applyFont="1" applyAlignment="1">
      <alignment horizontal="center"/>
    </xf>
    <xf numFmtId="0" fontId="36" fillId="0" borderId="0" xfId="0" applyFont="1"/>
    <xf numFmtId="0" fontId="41" fillId="0" borderId="1" xfId="0" applyFont="1" applyBorder="1" applyAlignment="1">
      <alignment horizontal="center" vertical="center" wrapText="1"/>
    </xf>
    <xf numFmtId="0" fontId="36" fillId="2" borderId="1" xfId="0" applyFont="1" applyFill="1" applyBorder="1" applyAlignment="1">
      <alignment horizontal="right"/>
    </xf>
    <xf numFmtId="3" fontId="36" fillId="2" borderId="1" xfId="0" applyNumberFormat="1" applyFont="1" applyFill="1" applyBorder="1" applyAlignment="1">
      <alignment horizontal="center"/>
    </xf>
    <xf numFmtId="4" fontId="36" fillId="2" borderId="1" xfId="0" applyNumberFormat="1" applyFont="1" applyFill="1" applyBorder="1" applyAlignment="1">
      <alignment horizontal="center"/>
    </xf>
    <xf numFmtId="0" fontId="42" fillId="0" borderId="1" xfId="0" applyFont="1" applyBorder="1" applyAlignment="1">
      <alignment horizontal="left" wrapText="1"/>
    </xf>
    <xf numFmtId="3" fontId="36" fillId="0" borderId="1" xfId="0" applyNumberFormat="1" applyFont="1" applyBorder="1" applyAlignment="1">
      <alignment horizontal="center"/>
    </xf>
    <xf numFmtId="4" fontId="36" fillId="0" borderId="1" xfId="0" applyNumberFormat="1" applyFont="1" applyBorder="1" applyAlignment="1">
      <alignment horizontal="center"/>
    </xf>
    <xf numFmtId="0" fontId="32" fillId="0" borderId="1" xfId="0" applyFont="1" applyBorder="1"/>
    <xf numFmtId="3" fontId="38" fillId="0" borderId="1" xfId="0" applyNumberFormat="1" applyFont="1" applyBorder="1" applyAlignment="1">
      <alignment horizontal="center"/>
    </xf>
    <xf numFmtId="3" fontId="32" fillId="0" borderId="1" xfId="0" applyNumberFormat="1" applyFont="1" applyBorder="1" applyAlignment="1">
      <alignment horizontal="center"/>
    </xf>
    <xf numFmtId="0" fontId="32" fillId="0" borderId="1" xfId="0" applyFont="1" applyBorder="1" applyAlignment="1">
      <alignment horizontal="center"/>
    </xf>
    <xf numFmtId="3" fontId="43" fillId="0" borderId="1" xfId="0" applyNumberFormat="1" applyFont="1" applyBorder="1" applyAlignment="1">
      <alignment horizontal="center"/>
    </xf>
    <xf numFmtId="166" fontId="38" fillId="0" borderId="1" xfId="0" applyNumberFormat="1" applyFont="1" applyBorder="1" applyAlignment="1">
      <alignment horizontal="center"/>
    </xf>
    <xf numFmtId="4" fontId="38" fillId="0" borderId="1" xfId="0" applyNumberFormat="1" applyFont="1" applyBorder="1" applyAlignment="1">
      <alignment horizontal="center"/>
    </xf>
    <xf numFmtId="3" fontId="33" fillId="0" borderId="1" xfId="0" applyNumberFormat="1" applyFont="1" applyBorder="1" applyAlignment="1">
      <alignment horizontal="center"/>
    </xf>
    <xf numFmtId="166" fontId="32" fillId="0" borderId="1" xfId="0" applyNumberFormat="1" applyFont="1" applyBorder="1" applyAlignment="1">
      <alignment horizontal="center"/>
    </xf>
    <xf numFmtId="0" fontId="43" fillId="0" borderId="0" xfId="0" applyFont="1"/>
    <xf numFmtId="4" fontId="32" fillId="0" borderId="1" xfId="0" applyNumberFormat="1" applyFont="1" applyBorder="1" applyAlignment="1">
      <alignment horizontal="center"/>
    </xf>
    <xf numFmtId="0" fontId="32" fillId="0" borderId="0" xfId="0" applyFont="1"/>
    <xf numFmtId="0" fontId="33" fillId="0" borderId="0" xfId="0" applyFont="1"/>
    <xf numFmtId="3" fontId="34" fillId="0" borderId="0" xfId="0" applyNumberFormat="1" applyFont="1" applyAlignment="1">
      <alignment horizontal="center"/>
    </xf>
    <xf numFmtId="4" fontId="34" fillId="0" borderId="0" xfId="0" applyNumberFormat="1" applyFont="1" applyAlignment="1">
      <alignment horizontal="center"/>
    </xf>
    <xf numFmtId="0" fontId="15" fillId="3" borderId="5" xfId="0" applyFont="1" applyFill="1" applyBorder="1" applyAlignment="1">
      <alignment horizontal="left" wrapText="1"/>
    </xf>
    <xf numFmtId="3" fontId="11" fillId="0" borderId="1" xfId="0" applyNumberFormat="1" applyFont="1" applyFill="1" applyBorder="1"/>
    <xf numFmtId="4" fontId="15" fillId="0" borderId="1" xfId="0" applyNumberFormat="1" applyFont="1" applyFill="1" applyBorder="1"/>
    <xf numFmtId="0" fontId="27" fillId="0" borderId="0" xfId="2" applyFont="1" applyAlignment="1">
      <alignment horizontal="left"/>
    </xf>
    <xf numFmtId="0" fontId="44" fillId="0" borderId="0" xfId="2" applyFont="1"/>
    <xf numFmtId="0" fontId="28" fillId="0" borderId="1" xfId="2" applyFont="1" applyBorder="1" applyAlignment="1">
      <alignment horizontal="left" wrapText="1"/>
    </xf>
    <xf numFmtId="3" fontId="13" fillId="0" borderId="1" xfId="2" applyNumberFormat="1" applyFont="1" applyBorder="1"/>
    <xf numFmtId="165" fontId="11" fillId="0" borderId="1" xfId="2" applyNumberFormat="1" applyFont="1" applyBorder="1"/>
    <xf numFmtId="0" fontId="18" fillId="0" borderId="0" xfId="4" applyFont="1"/>
    <xf numFmtId="0" fontId="18" fillId="0" borderId="0" xfId="4" applyFont="1" applyAlignment="1">
      <alignment horizontal="center"/>
    </xf>
    <xf numFmtId="0" fontId="18" fillId="0" borderId="0" xfId="4" applyFont="1" applyFill="1"/>
    <xf numFmtId="0" fontId="49" fillId="0" borderId="0" xfId="4" applyFont="1" applyFill="1"/>
    <xf numFmtId="0" fontId="49" fillId="0" borderId="0" xfId="4" applyFont="1"/>
    <xf numFmtId="0" fontId="24" fillId="0" borderId="4" xfId="4" applyFont="1" applyBorder="1" applyAlignment="1">
      <alignment horizontal="center"/>
    </xf>
    <xf numFmtId="0" fontId="24" fillId="0" borderId="0" xfId="4" applyFont="1" applyAlignment="1">
      <alignment horizontal="center"/>
    </xf>
    <xf numFmtId="0" fontId="18" fillId="0" borderId="1" xfId="4" applyFont="1" applyBorder="1" applyAlignment="1">
      <alignment horizontal="center" vertical="center" wrapText="1"/>
    </xf>
    <xf numFmtId="0" fontId="49" fillId="2" borderId="1" xfId="4" applyFont="1" applyFill="1" applyBorder="1" applyAlignment="1">
      <alignment horizontal="right"/>
    </xf>
    <xf numFmtId="4" fontId="49" fillId="2" borderId="1" xfId="4" applyNumberFormat="1" applyFont="1" applyFill="1" applyBorder="1" applyAlignment="1">
      <alignment horizontal="center"/>
    </xf>
    <xf numFmtId="4" fontId="49" fillId="2" borderId="1" xfId="4" applyNumberFormat="1" applyFont="1" applyFill="1" applyBorder="1"/>
    <xf numFmtId="0" fontId="55" fillId="5" borderId="1" xfId="4" applyFont="1" applyFill="1" applyBorder="1"/>
    <xf numFmtId="0" fontId="56" fillId="0" borderId="1" xfId="4" applyFont="1" applyBorder="1" applyAlignment="1">
      <alignment horizontal="left" wrapText="1"/>
    </xf>
    <xf numFmtId="4" fontId="49" fillId="0" borderId="1" xfId="4" applyNumberFormat="1" applyFont="1" applyBorder="1" applyAlignment="1">
      <alignment horizontal="center"/>
    </xf>
    <xf numFmtId="4" fontId="49" fillId="0" borderId="1" xfId="4" applyNumberFormat="1" applyFont="1" applyBorder="1"/>
    <xf numFmtId="0" fontId="27" fillId="0" borderId="1" xfId="4" applyFont="1" applyFill="1" applyBorder="1" applyAlignment="1">
      <alignment horizontal="left" wrapText="1"/>
    </xf>
    <xf numFmtId="3" fontId="18" fillId="0" borderId="1" xfId="4" applyNumberFormat="1" applyFont="1" applyFill="1" applyBorder="1" applyAlignment="1">
      <alignment horizontal="center"/>
    </xf>
    <xf numFmtId="2" fontId="18" fillId="0" borderId="1" xfId="4" applyNumberFormat="1" applyFont="1" applyFill="1" applyBorder="1"/>
    <xf numFmtId="3" fontId="18" fillId="0" borderId="1" xfId="4" applyNumberFormat="1" applyFont="1" applyFill="1" applyBorder="1"/>
    <xf numFmtId="4" fontId="18" fillId="0" borderId="1" xfId="4" applyNumberFormat="1" applyFont="1" applyFill="1" applyBorder="1"/>
    <xf numFmtId="4" fontId="49" fillId="0" borderId="0" xfId="4" applyNumberFormat="1" applyFont="1"/>
    <xf numFmtId="3" fontId="18" fillId="0" borderId="1" xfId="4" applyNumberFormat="1" applyFont="1" applyBorder="1"/>
    <xf numFmtId="4" fontId="18" fillId="0" borderId="1" xfId="4" applyNumberFormat="1" applyFont="1" applyBorder="1"/>
    <xf numFmtId="0" fontId="27" fillId="0" borderId="1" xfId="4" applyFont="1" applyBorder="1" applyAlignment="1">
      <alignment horizontal="left" wrapText="1"/>
    </xf>
    <xf numFmtId="3" fontId="18" fillId="0" borderId="1" xfId="4" applyNumberFormat="1" applyFont="1" applyBorder="1" applyAlignment="1">
      <alignment horizontal="center"/>
    </xf>
    <xf numFmtId="2" fontId="18" fillId="0" borderId="1" xfId="4" applyNumberFormat="1" applyFont="1" applyBorder="1"/>
    <xf numFmtId="0" fontId="18" fillId="0" borderId="1" xfId="4" applyFont="1" applyBorder="1" applyAlignment="1">
      <alignment horizontal="left" wrapText="1"/>
    </xf>
    <xf numFmtId="0" fontId="18" fillId="0" borderId="1" xfId="4" applyFont="1" applyFill="1" applyBorder="1" applyAlignment="1">
      <alignment horizontal="left" wrapText="1"/>
    </xf>
    <xf numFmtId="2" fontId="49" fillId="0" borderId="1" xfId="4" applyNumberFormat="1" applyFont="1" applyBorder="1"/>
    <xf numFmtId="4" fontId="49" fillId="0" borderId="1" xfId="4" applyNumberFormat="1" applyFont="1" applyFill="1" applyBorder="1"/>
    <xf numFmtId="165" fontId="18" fillId="0" borderId="0" xfId="4" applyNumberFormat="1" applyFont="1"/>
    <xf numFmtId="4" fontId="18" fillId="0" borderId="0" xfId="4" applyNumberFormat="1" applyFont="1"/>
    <xf numFmtId="4" fontId="12" fillId="0" borderId="0" xfId="4" applyNumberFormat="1" applyFont="1"/>
    <xf numFmtId="0" fontId="20" fillId="0" borderId="0" xfId="4" applyFont="1" applyAlignment="1">
      <alignment horizontal="left" wrapText="1"/>
    </xf>
    <xf numFmtId="4" fontId="12" fillId="0" borderId="0" xfId="4" applyNumberFormat="1" applyFont="1" applyAlignment="1">
      <alignment horizontal="left" wrapText="1"/>
    </xf>
    <xf numFmtId="0" fontId="18" fillId="0" borderId="0" xfId="4" applyFont="1" applyAlignment="1">
      <alignment wrapText="1"/>
    </xf>
    <xf numFmtId="4" fontId="18" fillId="0" borderId="0" xfId="4" applyNumberFormat="1" applyFont="1" applyAlignment="1">
      <alignment horizontal="left" wrapText="1"/>
    </xf>
    <xf numFmtId="0" fontId="57" fillId="0" borderId="0" xfId="4" applyFont="1" applyAlignment="1">
      <alignment vertical="center" wrapText="1"/>
    </xf>
    <xf numFmtId="0" fontId="57" fillId="0" borderId="0" xfId="4" applyFont="1" applyAlignment="1">
      <alignment horizontal="center" vertical="center" wrapText="1"/>
    </xf>
    <xf numFmtId="0" fontId="18" fillId="0" borderId="0" xfId="4" applyFont="1" applyAlignment="1">
      <alignment horizontal="center" wrapText="1"/>
    </xf>
    <xf numFmtId="0" fontId="24" fillId="0" borderId="0" xfId="4" applyFont="1" applyAlignment="1">
      <alignment horizontal="left" wrapText="1"/>
    </xf>
    <xf numFmtId="0" fontId="23" fillId="0" borderId="0" xfId="4" applyFont="1" applyAlignment="1">
      <alignment horizontal="left"/>
    </xf>
    <xf numFmtId="0" fontId="11" fillId="3" borderId="1" xfId="0" applyFont="1" applyFill="1" applyBorder="1" applyAlignment="1">
      <alignment horizontal="left" wrapText="1"/>
    </xf>
    <xf numFmtId="0" fontId="13" fillId="2" borderId="5" xfId="0" applyFont="1" applyFill="1" applyBorder="1" applyAlignment="1">
      <alignment horizontal="right"/>
    </xf>
    <xf numFmtId="0" fontId="15" fillId="0" borderId="5" xfId="0" applyFont="1" applyBorder="1" applyAlignment="1">
      <alignment horizontal="left" wrapText="1"/>
    </xf>
    <xf numFmtId="0" fontId="11" fillId="0" borderId="5" xfId="0" applyFont="1" applyBorder="1" applyAlignment="1">
      <alignment horizontal="left" wrapText="1"/>
    </xf>
    <xf numFmtId="0" fontId="2" fillId="0" borderId="1" xfId="0" applyFont="1" applyBorder="1" applyAlignment="1">
      <alignment horizontal="center" vertical="center" wrapText="1"/>
    </xf>
    <xf numFmtId="0" fontId="15" fillId="3" borderId="5" xfId="0" applyFont="1" applyFill="1" applyBorder="1" applyAlignment="1">
      <alignment wrapText="1"/>
    </xf>
    <xf numFmtId="164" fontId="4" fillId="0" borderId="1" xfId="0" applyNumberFormat="1" applyFont="1" applyBorder="1" applyAlignment="1">
      <alignment horizontal="right"/>
    </xf>
    <xf numFmtId="3" fontId="4" fillId="2" borderId="1" xfId="0" applyNumberFormat="1" applyFont="1" applyFill="1" applyBorder="1"/>
    <xf numFmtId="164" fontId="4" fillId="2" borderId="1" xfId="0" applyNumberFormat="1" applyFont="1" applyFill="1" applyBorder="1" applyAlignment="1">
      <alignment horizontal="right"/>
    </xf>
    <xf numFmtId="0" fontId="18" fillId="0" borderId="0" xfId="2" applyFont="1" applyAlignment="1">
      <alignment horizontal="left"/>
    </xf>
    <xf numFmtId="0" fontId="18" fillId="0" borderId="1" xfId="4" applyFont="1" applyBorder="1" applyAlignment="1">
      <alignment horizontal="center" vertical="center" wrapText="1"/>
    </xf>
    <xf numFmtId="0" fontId="28" fillId="0" borderId="2" xfId="0" applyFont="1" applyBorder="1" applyAlignment="1">
      <alignment horizontal="left" wrapText="1"/>
    </xf>
    <xf numFmtId="49" fontId="11" fillId="0" borderId="1" xfId="0" applyNumberFormat="1" applyFont="1" applyBorder="1" applyAlignment="1">
      <alignment horizontal="left"/>
    </xf>
    <xf numFmtId="0" fontId="11" fillId="0" borderId="1" xfId="0" applyFont="1" applyBorder="1" applyAlignment="1">
      <alignment horizontal="right"/>
    </xf>
    <xf numFmtId="167" fontId="11" fillId="0" borderId="1" xfId="0" applyNumberFormat="1" applyFont="1" applyBorder="1"/>
    <xf numFmtId="0" fontId="11" fillId="0" borderId="1" xfId="0" applyFont="1" applyFill="1" applyBorder="1" applyAlignment="1">
      <alignment horizontal="right"/>
    </xf>
    <xf numFmtId="3" fontId="13" fillId="6" borderId="1" xfId="0" applyNumberFormat="1" applyFont="1" applyFill="1" applyBorder="1"/>
    <xf numFmtId="4" fontId="13" fillId="6" borderId="1" xfId="0" applyNumberFormat="1" applyFont="1" applyFill="1" applyBorder="1"/>
    <xf numFmtId="0" fontId="60" fillId="0" borderId="1" xfId="0" applyFont="1" applyBorder="1"/>
    <xf numFmtId="3" fontId="0" fillId="0" borderId="1" xfId="0" applyNumberFormat="1" applyBorder="1" applyAlignment="1">
      <alignment horizontal="center"/>
    </xf>
    <xf numFmtId="166" fontId="0" fillId="0" borderId="1" xfId="0" applyNumberFormat="1" applyBorder="1" applyAlignment="1">
      <alignment horizontal="center"/>
    </xf>
    <xf numFmtId="4" fontId="0" fillId="0" borderId="1" xfId="0" applyNumberFormat="1" applyBorder="1" applyAlignment="1">
      <alignment horizontal="center"/>
    </xf>
    <xf numFmtId="0" fontId="2" fillId="0" borderId="1" xfId="0" applyFont="1" applyBorder="1" applyAlignment="1">
      <alignment horizontal="center" vertical="center" wrapText="1"/>
    </xf>
    <xf numFmtId="1" fontId="4" fillId="0" borderId="1" xfId="0" applyNumberFormat="1" applyFont="1" applyBorder="1"/>
    <xf numFmtId="0" fontId="2" fillId="0" borderId="0" xfId="0" applyFont="1" applyAlignment="1">
      <alignment horizontal="right"/>
    </xf>
    <xf numFmtId="0" fontId="2" fillId="0" borderId="1" xfId="0" applyFont="1" applyBorder="1"/>
    <xf numFmtId="164" fontId="4" fillId="0" borderId="1" xfId="0" applyNumberFormat="1" applyFont="1" applyBorder="1"/>
    <xf numFmtId="164" fontId="4" fillId="2" borderId="1" xfId="0" applyNumberFormat="1" applyFont="1" applyFill="1" applyBorder="1"/>
    <xf numFmtId="0" fontId="10" fillId="6" borderId="1" xfId="0" applyFont="1" applyFill="1" applyBorder="1" applyAlignment="1">
      <alignment horizontal="left" wrapText="1"/>
    </xf>
    <xf numFmtId="3" fontId="4" fillId="6" borderId="1" xfId="0" applyNumberFormat="1" applyFont="1" applyFill="1" applyBorder="1"/>
    <xf numFmtId="0" fontId="61" fillId="3" borderId="1" xfId="0" applyFont="1" applyFill="1" applyBorder="1" applyAlignment="1">
      <alignment horizontal="left" wrapText="1"/>
    </xf>
    <xf numFmtId="0" fontId="44" fillId="0" borderId="2" xfId="0" applyFont="1" applyBorder="1" applyAlignment="1">
      <alignment horizontal="center" vertical="center" wrapText="1"/>
    </xf>
    <xf numFmtId="2" fontId="11" fillId="0" borderId="1" xfId="0" applyNumberFormat="1" applyFont="1" applyBorder="1"/>
    <xf numFmtId="0" fontId="18" fillId="0" borderId="0" xfId="2" applyFont="1" applyAlignment="1">
      <alignment horizontal="left"/>
    </xf>
    <xf numFmtId="0" fontId="18" fillId="0" borderId="0" xfId="4" applyFont="1" applyAlignment="1">
      <alignment horizontal="left" wrapText="1"/>
    </xf>
    <xf numFmtId="0" fontId="18" fillId="0" borderId="1" xfId="4" applyFont="1" applyBorder="1" applyAlignment="1">
      <alignment horizontal="center" vertical="center" wrapText="1"/>
    </xf>
    <xf numFmtId="0" fontId="11" fillId="0" borderId="0" xfId="0" applyFont="1" applyAlignment="1">
      <alignment vertical="center"/>
    </xf>
    <xf numFmtId="0" fontId="13" fillId="0" borderId="0" xfId="0" applyFont="1" applyAlignment="1">
      <alignment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3" fillId="7" borderId="1" xfId="0" applyFont="1" applyFill="1" applyBorder="1" applyAlignment="1">
      <alignment horizontal="right" vertical="center"/>
    </xf>
    <xf numFmtId="165" fontId="13" fillId="7" borderId="1" xfId="0" applyNumberFormat="1" applyFont="1" applyFill="1" applyBorder="1" applyAlignment="1">
      <alignment vertical="center"/>
    </xf>
    <xf numFmtId="3" fontId="13" fillId="7" borderId="1" xfId="0" applyNumberFormat="1" applyFont="1" applyFill="1" applyBorder="1" applyAlignment="1">
      <alignment vertical="center"/>
    </xf>
    <xf numFmtId="4" fontId="13" fillId="7" borderId="1" xfId="0" applyNumberFormat="1" applyFont="1" applyFill="1" applyBorder="1" applyAlignment="1">
      <alignment vertical="center"/>
    </xf>
    <xf numFmtId="0" fontId="15" fillId="0" borderId="1" xfId="0" applyFont="1" applyBorder="1" applyAlignment="1">
      <alignment horizontal="left" vertical="center" wrapText="1"/>
    </xf>
    <xf numFmtId="3" fontId="11" fillId="0" borderId="1" xfId="0" applyNumberFormat="1" applyFont="1" applyBorder="1" applyAlignment="1">
      <alignment vertical="center"/>
    </xf>
    <xf numFmtId="167" fontId="11" fillId="0" borderId="1" xfId="0" applyNumberFormat="1" applyFont="1" applyBorder="1" applyAlignment="1">
      <alignment vertical="center"/>
    </xf>
    <xf numFmtId="4" fontId="11" fillId="0" borderId="1" xfId="0" applyNumberFormat="1" applyFont="1" applyBorder="1" applyAlignment="1">
      <alignment vertical="center"/>
    </xf>
    <xf numFmtId="165" fontId="11" fillId="0" borderId="1" xfId="0" applyNumberFormat="1" applyFont="1" applyBorder="1" applyAlignment="1">
      <alignment vertical="center"/>
    </xf>
    <xf numFmtId="0" fontId="11" fillId="0" borderId="0" xfId="0" applyFont="1" applyAlignment="1">
      <alignment horizontal="left" vertical="center" wrapText="1"/>
    </xf>
    <xf numFmtId="4" fontId="11" fillId="0" borderId="0" xfId="0" applyNumberFormat="1" applyFont="1" applyAlignment="1">
      <alignment horizontal="left" vertical="center" wrapText="1"/>
    </xf>
    <xf numFmtId="0" fontId="20" fillId="0" borderId="0" xfId="0" applyFont="1" applyAlignment="1">
      <alignment horizontal="left" vertical="center" wrapText="1"/>
    </xf>
    <xf numFmtId="0" fontId="18" fillId="0" borderId="0" xfId="0" applyFont="1" applyAlignment="1">
      <alignment horizontal="left" vertical="center" wrapText="1"/>
    </xf>
    <xf numFmtId="0" fontId="25" fillId="0" borderId="0" xfId="0" applyFont="1" applyAlignment="1">
      <alignment horizontal="left" vertical="center" wrapText="1"/>
    </xf>
    <xf numFmtId="166" fontId="11" fillId="0" borderId="0" xfId="0" applyNumberFormat="1" applyFont="1"/>
    <xf numFmtId="166" fontId="18" fillId="0" borderId="1" xfId="0" applyNumberFormat="1" applyFont="1" applyBorder="1" applyAlignment="1">
      <alignment horizontal="center" vertical="center" wrapText="1"/>
    </xf>
    <xf numFmtId="166" fontId="11" fillId="0" borderId="1" xfId="0" applyNumberFormat="1" applyFont="1" applyBorder="1"/>
    <xf numFmtId="166" fontId="18" fillId="0" borderId="0" xfId="0" applyNumberFormat="1" applyFont="1"/>
    <xf numFmtId="0" fontId="13" fillId="0" borderId="0" xfId="0" applyFont="1" applyAlignment="1">
      <alignment horizontal="center" wrapText="1"/>
    </xf>
    <xf numFmtId="0" fontId="27" fillId="0" borderId="9" xfId="0" applyFont="1" applyBorder="1" applyAlignment="1">
      <alignment horizontal="right"/>
    </xf>
    <xf numFmtId="0" fontId="27" fillId="0" borderId="10" xfId="0" applyFont="1" applyBorder="1"/>
    <xf numFmtId="4" fontId="0" fillId="0" borderId="0" xfId="0" applyNumberFormat="1"/>
    <xf numFmtId="0" fontId="67" fillId="0" borderId="10" xfId="0" applyFont="1" applyBorder="1" applyAlignment="1">
      <alignment horizontal="left" vertical="center" wrapText="1"/>
    </xf>
    <xf numFmtId="0" fontId="67" fillId="0" borderId="18" xfId="0" applyFont="1" applyBorder="1" applyAlignment="1">
      <alignment horizontal="left" vertical="center" wrapText="1"/>
    </xf>
    <xf numFmtId="0" fontId="69" fillId="0" borderId="0" xfId="2" applyFont="1"/>
    <xf numFmtId="4" fontId="69" fillId="2" borderId="1" xfId="2" applyNumberFormat="1" applyFont="1" applyFill="1" applyBorder="1"/>
    <xf numFmtId="4" fontId="69" fillId="0" borderId="1" xfId="2" applyNumberFormat="1" applyFont="1" applyBorder="1"/>
    <xf numFmtId="4" fontId="63" fillId="0" borderId="1" xfId="2" applyNumberFormat="1" applyFont="1" applyBorder="1"/>
    <xf numFmtId="4" fontId="63" fillId="0" borderId="1" xfId="2" applyNumberFormat="1" applyFont="1" applyFill="1" applyBorder="1"/>
    <xf numFmtId="3" fontId="69" fillId="0" borderId="1" xfId="2" applyNumberFormat="1" applyFont="1" applyBorder="1"/>
    <xf numFmtId="170" fontId="14" fillId="0" borderId="0" xfId="2" applyNumberFormat="1" applyFont="1" applyAlignment="1">
      <alignment horizontal="center"/>
    </xf>
    <xf numFmtId="170" fontId="11" fillId="0" borderId="0" xfId="2" applyNumberFormat="1" applyFont="1"/>
    <xf numFmtId="0" fontId="15" fillId="0" borderId="0" xfId="2" applyFont="1"/>
    <xf numFmtId="0" fontId="71" fillId="4" borderId="1" xfId="2" applyFont="1" applyFill="1" applyBorder="1" applyAlignment="1">
      <alignment horizontal="left" wrapText="1"/>
    </xf>
    <xf numFmtId="3" fontId="18" fillId="0" borderId="0" xfId="2" applyNumberFormat="1" applyFont="1"/>
    <xf numFmtId="0" fontId="72" fillId="0" borderId="0" xfId="2" applyFont="1"/>
    <xf numFmtId="0" fontId="71" fillId="0" borderId="1" xfId="0" applyFont="1" applyFill="1" applyBorder="1" applyAlignment="1">
      <alignment horizontal="left" vertical="center" wrapText="1"/>
    </xf>
    <xf numFmtId="3" fontId="69" fillId="0" borderId="1" xfId="0" applyNumberFormat="1" applyFont="1" applyFill="1" applyBorder="1" applyAlignment="1">
      <alignment vertical="center"/>
    </xf>
    <xf numFmtId="4" fontId="69" fillId="0" borderId="1" xfId="0" applyNumberFormat="1" applyFont="1" applyFill="1" applyBorder="1" applyAlignment="1">
      <alignment vertical="center"/>
    </xf>
    <xf numFmtId="0" fontId="63" fillId="0" borderId="0" xfId="0" applyFont="1" applyAlignment="1">
      <alignment vertical="center"/>
    </xf>
    <xf numFmtId="0" fontId="72" fillId="0" borderId="0" xfId="0" applyFont="1" applyAlignment="1">
      <alignment vertical="center"/>
    </xf>
    <xf numFmtId="3" fontId="69" fillId="0" borderId="1" xfId="0" applyNumberFormat="1" applyFont="1" applyBorder="1" applyAlignment="1">
      <alignment vertical="center"/>
    </xf>
    <xf numFmtId="4" fontId="69" fillId="0" borderId="1" xfId="0" applyNumberFormat="1" applyFont="1" applyBorder="1" applyAlignment="1">
      <alignment vertical="center"/>
    </xf>
    <xf numFmtId="0" fontId="68" fillId="0" borderId="1" xfId="4" applyFont="1" applyBorder="1" applyAlignment="1">
      <alignment horizontal="left" wrapText="1"/>
    </xf>
    <xf numFmtId="4" fontId="64" fillId="5" borderId="1" xfId="4" applyNumberFormat="1" applyFont="1" applyFill="1" applyBorder="1" applyAlignment="1">
      <alignment horizontal="center"/>
    </xf>
    <xf numFmtId="4" fontId="64" fillId="5" borderId="1" xfId="4" applyNumberFormat="1" applyFont="1" applyFill="1" applyBorder="1"/>
    <xf numFmtId="0" fontId="68" fillId="5" borderId="1" xfId="4" applyFont="1" applyFill="1" applyBorder="1" applyAlignment="1">
      <alignment vertical="center" wrapText="1"/>
    </xf>
    <xf numFmtId="2" fontId="66" fillId="0" borderId="1" xfId="4" applyNumberFormat="1" applyFont="1" applyBorder="1"/>
    <xf numFmtId="0" fontId="68" fillId="5" borderId="1" xfId="4" applyFont="1" applyFill="1" applyBorder="1"/>
    <xf numFmtId="4" fontId="64" fillId="0" borderId="1" xfId="4" applyNumberFormat="1" applyFont="1" applyBorder="1" applyAlignment="1">
      <alignment horizontal="center"/>
    </xf>
    <xf numFmtId="4" fontId="64" fillId="0" borderId="1" xfId="4" applyNumberFormat="1" applyFont="1" applyBorder="1"/>
    <xf numFmtId="0" fontId="64" fillId="0" borderId="1" xfId="4" applyFont="1" applyBorder="1" applyAlignment="1">
      <alignment horizontal="left" wrapText="1"/>
    </xf>
    <xf numFmtId="0" fontId="65" fillId="5" borderId="1" xfId="4" applyFont="1" applyFill="1" applyBorder="1"/>
    <xf numFmtId="0" fontId="64" fillId="5" borderId="1" xfId="4" applyFont="1" applyFill="1" applyBorder="1" applyAlignment="1">
      <alignment horizontal="left" wrapText="1"/>
    </xf>
    <xf numFmtId="0" fontId="68" fillId="5" borderId="1" xfId="4" applyFont="1" applyFill="1" applyBorder="1" applyAlignment="1">
      <alignment wrapText="1"/>
    </xf>
    <xf numFmtId="0" fontId="68" fillId="0" borderId="1" xfId="4" applyFont="1" applyFill="1" applyBorder="1" applyAlignment="1">
      <alignment horizontal="left" wrapText="1"/>
    </xf>
    <xf numFmtId="0" fontId="64" fillId="2" borderId="1" xfId="4" applyFont="1" applyFill="1" applyBorder="1" applyAlignment="1">
      <alignment horizontal="right"/>
    </xf>
    <xf numFmtId="4" fontId="64" fillId="0" borderId="1" xfId="4" applyNumberFormat="1" applyFont="1" applyBorder="1" applyAlignment="1">
      <alignment horizontal="right"/>
    </xf>
    <xf numFmtId="0" fontId="65" fillId="0" borderId="1" xfId="4" applyFont="1" applyFill="1" applyBorder="1" applyAlignment="1">
      <alignment horizontal="left" wrapText="1"/>
    </xf>
    <xf numFmtId="0" fontId="65" fillId="0" borderId="1" xfId="4" applyFont="1" applyBorder="1" applyAlignment="1">
      <alignment horizontal="left" wrapText="1"/>
    </xf>
    <xf numFmtId="4" fontId="64" fillId="0" borderId="1" xfId="4" applyNumberFormat="1" applyFont="1" applyFill="1" applyBorder="1" applyAlignment="1">
      <alignment horizontal="right"/>
    </xf>
    <xf numFmtId="0" fontId="68" fillId="0" borderId="1" xfId="4" applyFont="1" applyFill="1" applyBorder="1" applyAlignment="1">
      <alignment vertical="center" wrapText="1"/>
    </xf>
    <xf numFmtId="0" fontId="65" fillId="0" borderId="1" xfId="4" applyFont="1" applyFill="1" applyBorder="1" applyAlignment="1">
      <alignment vertical="center" wrapText="1"/>
    </xf>
    <xf numFmtId="3" fontId="64" fillId="0" borderId="1" xfId="4" applyNumberFormat="1" applyFont="1" applyBorder="1" applyAlignment="1">
      <alignment horizontal="right"/>
    </xf>
    <xf numFmtId="0" fontId="66" fillId="0" borderId="1" xfId="4" applyFont="1" applyBorder="1" applyAlignment="1">
      <alignment horizontal="left" wrapText="1"/>
    </xf>
    <xf numFmtId="0" fontId="66" fillId="0" borderId="1" xfId="4" applyFont="1" applyFill="1" applyBorder="1" applyAlignment="1">
      <alignment horizontal="left" wrapText="1"/>
    </xf>
    <xf numFmtId="171" fontId="24" fillId="0" borderId="0" xfId="4" applyNumberFormat="1" applyFont="1" applyAlignment="1">
      <alignment horizontal="center"/>
    </xf>
    <xf numFmtId="171" fontId="18" fillId="0" borderId="0" xfId="4" applyNumberFormat="1" applyFont="1"/>
    <xf numFmtId="4" fontId="64" fillId="2" borderId="1" xfId="4" applyNumberFormat="1" applyFont="1" applyFill="1" applyBorder="1" applyAlignment="1">
      <alignment horizontal="right"/>
    </xf>
    <xf numFmtId="4" fontId="64" fillId="5" borderId="1" xfId="4" applyNumberFormat="1" applyFont="1" applyFill="1" applyBorder="1" applyAlignment="1">
      <alignment horizontal="right"/>
    </xf>
    <xf numFmtId="3" fontId="66" fillId="0" borderId="1" xfId="4" applyNumberFormat="1" applyFont="1" applyFill="1" applyBorder="1" applyAlignment="1">
      <alignment horizontal="right"/>
    </xf>
    <xf numFmtId="4" fontId="66" fillId="0" borderId="1" xfId="4" applyNumberFormat="1" applyFont="1" applyFill="1" applyBorder="1" applyAlignment="1">
      <alignment horizontal="right"/>
    </xf>
    <xf numFmtId="167" fontId="66" fillId="0" borderId="1" xfId="4" applyNumberFormat="1" applyFont="1" applyBorder="1" applyAlignment="1">
      <alignment horizontal="right"/>
    </xf>
    <xf numFmtId="4" fontId="66" fillId="0" borderId="1" xfId="4" applyNumberFormat="1" applyFont="1" applyBorder="1" applyAlignment="1">
      <alignment horizontal="right"/>
    </xf>
    <xf numFmtId="3" fontId="66" fillId="0" borderId="1" xfId="4" applyNumberFormat="1" applyFont="1" applyBorder="1" applyAlignment="1">
      <alignment horizontal="right"/>
    </xf>
    <xf numFmtId="167" fontId="66" fillId="0" borderId="1" xfId="4" applyNumberFormat="1" applyFont="1" applyFill="1" applyBorder="1" applyAlignment="1">
      <alignment horizontal="right"/>
    </xf>
    <xf numFmtId="3" fontId="64" fillId="2" borderId="1" xfId="4" applyNumberFormat="1" applyFont="1" applyFill="1" applyBorder="1" applyAlignment="1">
      <alignment horizontal="right"/>
    </xf>
    <xf numFmtId="3" fontId="64" fillId="5" borderId="1" xfId="4" applyNumberFormat="1" applyFont="1" applyFill="1" applyBorder="1" applyAlignment="1">
      <alignment horizontal="right"/>
    </xf>
    <xf numFmtId="3" fontId="64" fillId="0" borderId="1" xfId="4" applyNumberFormat="1" applyFont="1" applyFill="1" applyBorder="1" applyAlignment="1">
      <alignment horizontal="right"/>
    </xf>
    <xf numFmtId="0" fontId="68" fillId="0" borderId="1" xfId="4" applyFont="1" applyBorder="1" applyAlignment="1">
      <alignment vertical="center" wrapText="1"/>
    </xf>
    <xf numFmtId="0" fontId="65" fillId="0" borderId="1" xfId="4" applyFont="1" applyBorder="1" applyAlignment="1">
      <alignment vertical="center" wrapText="1"/>
    </xf>
    <xf numFmtId="170" fontId="18" fillId="0" borderId="0" xfId="4" applyNumberFormat="1" applyFont="1" applyAlignment="1">
      <alignment horizontal="center"/>
    </xf>
    <xf numFmtId="170" fontId="18" fillId="0" borderId="0" xfId="4" applyNumberFormat="1" applyFont="1"/>
    <xf numFmtId="170" fontId="24" fillId="0" borderId="4" xfId="4" applyNumberFormat="1" applyFont="1" applyBorder="1" applyAlignment="1">
      <alignment horizontal="center"/>
    </xf>
    <xf numFmtId="170" fontId="24" fillId="0" borderId="0" xfId="4" applyNumberFormat="1" applyFont="1" applyAlignment="1">
      <alignment horizontal="center"/>
    </xf>
    <xf numFmtId="0" fontId="74" fillId="0" borderId="0" xfId="0" applyFont="1"/>
    <xf numFmtId="3" fontId="2" fillId="0" borderId="0" xfId="0" applyNumberFormat="1" applyFont="1" applyBorder="1" applyAlignment="1">
      <alignment horizontal="right"/>
    </xf>
    <xf numFmtId="4" fontId="2" fillId="0" borderId="0" xfId="0" applyNumberFormat="1" applyFont="1" applyBorder="1"/>
    <xf numFmtId="4" fontId="2" fillId="0" borderId="0" xfId="0" applyNumberFormat="1" applyFont="1" applyBorder="1" applyAlignment="1">
      <alignment horizontal="right"/>
    </xf>
    <xf numFmtId="4" fontId="4" fillId="2" borderId="1" xfId="0" applyNumberFormat="1" applyFont="1" applyFill="1" applyBorder="1" applyAlignment="1">
      <alignment horizontal="right"/>
    </xf>
    <xf numFmtId="4" fontId="4" fillId="0" borderId="1" xfId="0" applyNumberFormat="1" applyFont="1" applyBorder="1" applyAlignment="1">
      <alignment horizontal="right"/>
    </xf>
    <xf numFmtId="0" fontId="75" fillId="0" borderId="1" xfId="0" applyFont="1" applyBorder="1" applyAlignment="1">
      <alignment horizontal="left" wrapText="1"/>
    </xf>
    <xf numFmtId="0" fontId="75" fillId="0" borderId="1" xfId="0" applyFont="1" applyBorder="1" applyAlignment="1">
      <alignment horizontal="right" wrapText="1"/>
    </xf>
    <xf numFmtId="0" fontId="6" fillId="0" borderId="0" xfId="0" applyFont="1" applyBorder="1" applyAlignment="1">
      <alignment horizontal="left" wrapText="1"/>
    </xf>
    <xf numFmtId="1" fontId="2" fillId="0" borderId="0" xfId="0" applyNumberFormat="1" applyFont="1" applyBorder="1" applyAlignment="1">
      <alignment horizontal="right"/>
    </xf>
    <xf numFmtId="4" fontId="2" fillId="0" borderId="0" xfId="0" applyNumberFormat="1" applyFont="1" applyFill="1" applyBorder="1" applyAlignment="1">
      <alignment horizontal="right"/>
    </xf>
    <xf numFmtId="3" fontId="2" fillId="0" borderId="0" xfId="0" applyNumberFormat="1" applyFont="1" applyBorder="1" applyAlignment="1"/>
    <xf numFmtId="0" fontId="2" fillId="0" borderId="0" xfId="0" applyFont="1" applyBorder="1" applyAlignment="1"/>
    <xf numFmtId="4" fontId="2" fillId="0" borderId="0" xfId="0" applyNumberFormat="1" applyFont="1" applyBorder="1" applyAlignment="1"/>
    <xf numFmtId="164" fontId="2" fillId="0" borderId="0" xfId="0" applyNumberFormat="1" applyFont="1" applyBorder="1" applyAlignment="1">
      <alignment horizontal="right"/>
    </xf>
    <xf numFmtId="4" fontId="2" fillId="0" borderId="0" xfId="0" applyNumberFormat="1" applyFont="1" applyFill="1" applyBorder="1" applyAlignment="1"/>
    <xf numFmtId="3" fontId="74" fillId="2" borderId="1" xfId="0" applyNumberFormat="1" applyFont="1" applyFill="1" applyBorder="1" applyAlignment="1">
      <alignment horizontal="right"/>
    </xf>
    <xf numFmtId="4" fontId="74" fillId="2" borderId="1" xfId="0" applyNumberFormat="1" applyFont="1" applyFill="1" applyBorder="1" applyAlignment="1">
      <alignment horizontal="right"/>
    </xf>
    <xf numFmtId="3" fontId="74" fillId="0" borderId="1" xfId="0" applyNumberFormat="1" applyFont="1" applyBorder="1" applyAlignment="1">
      <alignment horizontal="right"/>
    </xf>
    <xf numFmtId="3" fontId="73" fillId="0" borderId="1" xfId="0" applyNumberFormat="1" applyFont="1" applyBorder="1" applyAlignment="1">
      <alignment horizontal="right"/>
    </xf>
    <xf numFmtId="4" fontId="73" fillId="0" borderId="1" xfId="0" applyNumberFormat="1" applyFont="1" applyBorder="1" applyAlignment="1">
      <alignment horizontal="right"/>
    </xf>
    <xf numFmtId="164" fontId="73" fillId="0" borderId="1" xfId="0" applyNumberFormat="1" applyFont="1" applyBorder="1" applyAlignment="1">
      <alignment horizontal="right"/>
    </xf>
    <xf numFmtId="4" fontId="73" fillId="0" borderId="1" xfId="0" applyNumberFormat="1" applyFont="1" applyFill="1" applyBorder="1" applyAlignment="1">
      <alignment horizontal="right"/>
    </xf>
    <xf numFmtId="164" fontId="74" fillId="0" borderId="1" xfId="0" applyNumberFormat="1" applyFont="1" applyBorder="1" applyAlignment="1">
      <alignment horizontal="right"/>
    </xf>
    <xf numFmtId="4" fontId="74" fillId="0" borderId="1" xfId="0" applyNumberFormat="1" applyFont="1" applyBorder="1" applyAlignment="1">
      <alignment horizontal="right"/>
    </xf>
    <xf numFmtId="164" fontId="74" fillId="2" borderId="1" xfId="0" applyNumberFormat="1" applyFont="1" applyFill="1" applyBorder="1" applyAlignment="1">
      <alignment horizontal="right"/>
    </xf>
    <xf numFmtId="4" fontId="4" fillId="0" borderId="1" xfId="0" applyNumberFormat="1" applyFont="1" applyBorder="1"/>
    <xf numFmtId="4" fontId="4" fillId="6" borderId="1" xfId="0" applyNumberFormat="1" applyFont="1" applyFill="1" applyBorder="1"/>
    <xf numFmtId="164" fontId="2" fillId="0" borderId="1" xfId="0" applyNumberFormat="1" applyFont="1" applyBorder="1"/>
    <xf numFmtId="0" fontId="76" fillId="3" borderId="1" xfId="0" applyFont="1" applyFill="1" applyBorder="1" applyAlignment="1">
      <alignment horizontal="left" wrapText="1"/>
    </xf>
    <xf numFmtId="172" fontId="14" fillId="0" borderId="0" xfId="0" applyNumberFormat="1" applyFont="1" applyAlignment="1">
      <alignment horizontal="center"/>
    </xf>
    <xf numFmtId="172" fontId="11" fillId="0" borderId="0" xfId="0" applyNumberFormat="1" applyFont="1"/>
    <xf numFmtId="170" fontId="14" fillId="0" borderId="0" xfId="0" applyNumberFormat="1" applyFont="1" applyAlignment="1">
      <alignment horizontal="center"/>
    </xf>
    <xf numFmtId="170" fontId="11" fillId="0" borderId="0" xfId="0" applyNumberFormat="1" applyFont="1"/>
    <xf numFmtId="4" fontId="63" fillId="0" borderId="1" xfId="0" applyNumberFormat="1" applyFont="1" applyBorder="1"/>
    <xf numFmtId="0" fontId="11" fillId="0" borderId="0" xfId="0" applyFont="1" applyBorder="1" applyAlignment="1">
      <alignment horizontal="left" wrapText="1"/>
    </xf>
    <xf numFmtId="4" fontId="11" fillId="0" borderId="0" xfId="0" applyNumberFormat="1" applyFont="1" applyBorder="1"/>
    <xf numFmtId="4" fontId="63" fillId="0" borderId="0" xfId="0" applyNumberFormat="1" applyFont="1" applyBorder="1"/>
    <xf numFmtId="0" fontId="71" fillId="0" borderId="1" xfId="0" applyFont="1" applyBorder="1" applyAlignment="1">
      <alignment horizontal="left" wrapText="1"/>
    </xf>
    <xf numFmtId="3" fontId="69" fillId="0" borderId="1" xfId="0" applyNumberFormat="1" applyFont="1" applyBorder="1"/>
    <xf numFmtId="4" fontId="69" fillId="0" borderId="1" xfId="0" applyNumberFormat="1" applyFont="1" applyBorder="1"/>
    <xf numFmtId="0" fontId="65" fillId="0" borderId="0" xfId="0" applyFont="1"/>
    <xf numFmtId="0" fontId="65" fillId="0" borderId="0" xfId="0" applyFont="1" applyAlignment="1">
      <alignment horizontal="left"/>
    </xf>
    <xf numFmtId="0" fontId="72" fillId="0" borderId="0" xfId="0" applyFont="1"/>
    <xf numFmtId="172" fontId="14" fillId="0" borderId="4" xfId="0" applyNumberFormat="1" applyFont="1" applyBorder="1" applyAlignment="1">
      <alignment horizontal="center"/>
    </xf>
    <xf numFmtId="170" fontId="14" fillId="0" borderId="4" xfId="0" applyNumberFormat="1" applyFont="1" applyBorder="1" applyAlignment="1">
      <alignment horizontal="center"/>
    </xf>
    <xf numFmtId="0" fontId="18"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72" fillId="0" borderId="1" xfId="0" applyFont="1" applyBorder="1" applyAlignment="1">
      <alignment horizontal="left" wrapText="1"/>
    </xf>
    <xf numFmtId="3" fontId="63" fillId="0" borderId="1" xfId="0" applyNumberFormat="1" applyFont="1" applyBorder="1"/>
    <xf numFmtId="0" fontId="69" fillId="2" borderId="1" xfId="0" applyFont="1" applyFill="1" applyBorder="1" applyAlignment="1">
      <alignment horizontal="right"/>
    </xf>
    <xf numFmtId="4" fontId="69" fillId="2" borderId="1" xfId="0" applyNumberFormat="1" applyFont="1" applyFill="1" applyBorder="1"/>
    <xf numFmtId="3" fontId="69" fillId="2" borderId="1" xfId="0" applyNumberFormat="1" applyFont="1" applyFill="1" applyBorder="1"/>
    <xf numFmtId="4" fontId="11" fillId="0" borderId="0" xfId="0" applyNumberFormat="1" applyFont="1" applyFill="1" applyBorder="1"/>
    <xf numFmtId="168" fontId="69" fillId="0" borderId="1" xfId="0" applyNumberFormat="1" applyFont="1" applyBorder="1"/>
    <xf numFmtId="1" fontId="69" fillId="0" borderId="1" xfId="0" applyNumberFormat="1" applyFont="1" applyBorder="1"/>
    <xf numFmtId="4" fontId="13" fillId="2" borderId="1" xfId="0" applyNumberFormat="1" applyFont="1" applyFill="1" applyBorder="1" applyAlignment="1">
      <alignment wrapText="1"/>
    </xf>
    <xf numFmtId="4" fontId="77" fillId="0" borderId="1" xfId="0" applyNumberFormat="1" applyFont="1" applyBorder="1"/>
    <xf numFmtId="49" fontId="63" fillId="0" borderId="1" xfId="0" applyNumberFormat="1" applyFont="1" applyBorder="1" applyAlignment="1">
      <alignment horizontal="left"/>
    </xf>
    <xf numFmtId="0" fontId="63" fillId="0" borderId="1" xfId="0" applyFont="1" applyBorder="1" applyAlignment="1">
      <alignment horizontal="right"/>
    </xf>
    <xf numFmtId="49" fontId="63" fillId="0" borderId="1" xfId="0" applyNumberFormat="1" applyFont="1" applyBorder="1" applyAlignment="1">
      <alignment horizontal="right"/>
    </xf>
    <xf numFmtId="49" fontId="72" fillId="0" borderId="1" xfId="6" applyNumberFormat="1" applyFont="1" applyBorder="1" applyAlignment="1">
      <alignment horizontal="left"/>
    </xf>
    <xf numFmtId="49" fontId="72" fillId="0" borderId="1" xfId="6" applyNumberFormat="1" applyFont="1" applyBorder="1" applyAlignment="1">
      <alignment horizontal="right"/>
    </xf>
    <xf numFmtId="49" fontId="72" fillId="0" borderId="1" xfId="0" applyNumberFormat="1" applyFont="1" applyBorder="1" applyAlignment="1">
      <alignment horizontal="left"/>
    </xf>
    <xf numFmtId="49" fontId="63" fillId="0" borderId="0" xfId="0" applyNumberFormat="1" applyFont="1" applyBorder="1" applyAlignment="1">
      <alignment horizontal="left"/>
    </xf>
    <xf numFmtId="3" fontId="63" fillId="0" borderId="0" xfId="0" applyNumberFormat="1" applyFont="1" applyBorder="1"/>
    <xf numFmtId="0" fontId="63" fillId="0" borderId="0" xfId="0" applyFont="1" applyBorder="1" applyAlignment="1">
      <alignment horizontal="right"/>
    </xf>
    <xf numFmtId="49" fontId="63" fillId="0" borderId="0" xfId="0" applyNumberFormat="1" applyFont="1" applyBorder="1" applyAlignment="1">
      <alignment horizontal="right"/>
    </xf>
    <xf numFmtId="0" fontId="71" fillId="0" borderId="1" xfId="0" applyFont="1" applyFill="1" applyBorder="1" applyAlignment="1">
      <alignment horizontal="left" wrapText="1"/>
    </xf>
    <xf numFmtId="3" fontId="69" fillId="0" borderId="1" xfId="0" applyNumberFormat="1" applyFont="1" applyFill="1" applyBorder="1"/>
    <xf numFmtId="4" fontId="69" fillId="0" borderId="1" xfId="0" applyNumberFormat="1" applyFont="1" applyFill="1" applyBorder="1"/>
    <xf numFmtId="3" fontId="63" fillId="0" borderId="1" xfId="0" applyNumberFormat="1" applyFont="1" applyBorder="1" applyAlignment="1">
      <alignment horizontal="right"/>
    </xf>
    <xf numFmtId="3" fontId="72" fillId="0" borderId="1" xfId="6" applyNumberFormat="1" applyFont="1" applyBorder="1" applyAlignment="1">
      <alignment horizontal="right"/>
    </xf>
    <xf numFmtId="3" fontId="72" fillId="0" borderId="1" xfId="0" applyNumberFormat="1" applyFont="1" applyBorder="1" applyAlignment="1">
      <alignment horizontal="right"/>
    </xf>
    <xf numFmtId="4" fontId="69" fillId="3" borderId="1" xfId="0" applyNumberFormat="1" applyFont="1" applyFill="1" applyBorder="1"/>
    <xf numFmtId="4" fontId="69" fillId="6" borderId="1" xfId="0" applyNumberFormat="1" applyFont="1" applyFill="1" applyBorder="1"/>
    <xf numFmtId="0" fontId="63" fillId="0" borderId="1" xfId="0" applyFont="1" applyBorder="1"/>
    <xf numFmtId="2" fontId="63" fillId="0" borderId="1" xfId="0" applyNumberFormat="1" applyFont="1" applyBorder="1"/>
    <xf numFmtId="0" fontId="63" fillId="0" borderId="1" xfId="0" applyFont="1" applyBorder="1" applyAlignment="1">
      <alignment horizontal="left" wrapText="1"/>
    </xf>
    <xf numFmtId="0" fontId="79" fillId="0" borderId="1" xfId="0" applyFont="1" applyBorder="1" applyAlignment="1">
      <alignment horizontal="left" wrapText="1"/>
    </xf>
    <xf numFmtId="0" fontId="72" fillId="0" borderId="0" xfId="0" applyFont="1" applyBorder="1" applyAlignment="1">
      <alignment horizontal="left" wrapText="1"/>
    </xf>
    <xf numFmtId="4" fontId="63" fillId="0" borderId="2" xfId="0" applyNumberFormat="1" applyFont="1" applyBorder="1"/>
    <xf numFmtId="4" fontId="63" fillId="0" borderId="3" xfId="0" applyNumberFormat="1" applyFont="1" applyBorder="1"/>
    <xf numFmtId="3" fontId="63" fillId="0" borderId="2" xfId="0" applyNumberFormat="1" applyFont="1" applyBorder="1"/>
    <xf numFmtId="3" fontId="63" fillId="0" borderId="3" xfId="0" applyNumberFormat="1" applyFont="1" applyBorder="1"/>
    <xf numFmtId="0" fontId="71" fillId="0" borderId="9" xfId="0" applyFont="1" applyFill="1" applyBorder="1" applyAlignment="1">
      <alignment horizontal="left" wrapText="1"/>
    </xf>
    <xf numFmtId="4" fontId="69" fillId="0" borderId="10" xfId="0" applyNumberFormat="1" applyFont="1" applyFill="1" applyBorder="1"/>
    <xf numFmtId="170" fontId="14" fillId="0" borderId="0" xfId="0" applyNumberFormat="1" applyFont="1" applyBorder="1" applyAlignment="1">
      <alignment horizontal="center"/>
    </xf>
    <xf numFmtId="4" fontId="63" fillId="0" borderId="10" xfId="0" applyNumberFormat="1" applyFont="1" applyBorder="1"/>
    <xf numFmtId="4" fontId="63" fillId="0" borderId="11" xfId="0" applyNumberFormat="1" applyFont="1" applyBorder="1"/>
    <xf numFmtId="3" fontId="69" fillId="0" borderId="1" xfId="0" applyNumberFormat="1" applyFont="1" applyBorder="1" applyAlignment="1">
      <alignment horizontal="right"/>
    </xf>
    <xf numFmtId="4" fontId="69" fillId="0" borderId="1" xfId="0" applyNumberFormat="1" applyFont="1" applyBorder="1" applyAlignment="1">
      <alignment horizontal="right"/>
    </xf>
    <xf numFmtId="4" fontId="63" fillId="0" borderId="1" xfId="0" applyNumberFormat="1" applyFont="1" applyBorder="1" applyAlignment="1">
      <alignment horizontal="right"/>
    </xf>
    <xf numFmtId="2" fontId="63" fillId="0" borderId="1" xfId="0" applyNumberFormat="1" applyFont="1" applyBorder="1" applyAlignment="1">
      <alignment horizontal="right"/>
    </xf>
    <xf numFmtId="3" fontId="63" fillId="0" borderId="1" xfId="0" applyNumberFormat="1" applyFont="1" applyBorder="1" applyAlignment="1">
      <alignment horizontal="right" vertical="center"/>
    </xf>
    <xf numFmtId="0" fontId="63" fillId="0" borderId="1" xfId="0" applyFont="1" applyBorder="1" applyAlignment="1">
      <alignment horizontal="right" vertical="center"/>
    </xf>
    <xf numFmtId="165" fontId="63" fillId="0" borderId="1" xfId="0" applyNumberFormat="1" applyFont="1" applyBorder="1" applyAlignment="1">
      <alignment horizontal="right" vertical="center"/>
    </xf>
    <xf numFmtId="165" fontId="63" fillId="0" borderId="1" xfId="0" applyNumberFormat="1" applyFont="1" applyBorder="1" applyAlignment="1">
      <alignment horizontal="right"/>
    </xf>
    <xf numFmtId="169" fontId="63" fillId="0" borderId="1" xfId="0" applyNumberFormat="1" applyFont="1" applyBorder="1" applyAlignment="1">
      <alignment horizontal="right"/>
    </xf>
    <xf numFmtId="2" fontId="72" fillId="0" borderId="1" xfId="0" applyNumberFormat="1" applyFont="1" applyBorder="1" applyAlignment="1">
      <alignment horizontal="right"/>
    </xf>
    <xf numFmtId="173" fontId="11" fillId="0" borderId="0" xfId="0" applyNumberFormat="1" applyFont="1"/>
    <xf numFmtId="173" fontId="14" fillId="0" borderId="4" xfId="0" applyNumberFormat="1" applyFont="1" applyBorder="1" applyAlignment="1">
      <alignment horizontal="center"/>
    </xf>
    <xf numFmtId="173" fontId="14" fillId="0" borderId="0" xfId="0" applyNumberFormat="1" applyFont="1" applyAlignment="1">
      <alignment horizontal="center"/>
    </xf>
    <xf numFmtId="2" fontId="11" fillId="0" borderId="0" xfId="0" applyNumberFormat="1" applyFont="1"/>
    <xf numFmtId="2" fontId="14" fillId="0" borderId="4" xfId="0" applyNumberFormat="1" applyFont="1" applyBorder="1" applyAlignment="1">
      <alignment horizontal="center"/>
    </xf>
    <xf numFmtId="2" fontId="14" fillId="0" borderId="0" xfId="0" applyNumberFormat="1" applyFont="1" applyAlignment="1">
      <alignment horizontal="center"/>
    </xf>
    <xf numFmtId="171" fontId="11" fillId="0" borderId="0" xfId="0" applyNumberFormat="1" applyFont="1"/>
    <xf numFmtId="171" fontId="14" fillId="0" borderId="4" xfId="0" applyNumberFormat="1" applyFont="1" applyBorder="1" applyAlignment="1">
      <alignment horizontal="center"/>
    </xf>
    <xf numFmtId="171" fontId="14" fillId="0" borderId="0" xfId="0" applyNumberFormat="1" applyFont="1" applyAlignment="1">
      <alignment horizontal="center"/>
    </xf>
    <xf numFmtId="4" fontId="63" fillId="0" borderId="1" xfId="0" applyNumberFormat="1" applyFont="1" applyFill="1" applyBorder="1"/>
    <xf numFmtId="3" fontId="72" fillId="0" borderId="1" xfId="0" applyNumberFormat="1" applyFont="1" applyBorder="1"/>
    <xf numFmtId="4" fontId="72" fillId="0" borderId="1" xfId="0" applyNumberFormat="1" applyFont="1" applyBorder="1"/>
    <xf numFmtId="170" fontId="15" fillId="0" borderId="0" xfId="0" applyNumberFormat="1" applyFont="1"/>
    <xf numFmtId="170" fontId="28" fillId="0" borderId="4" xfId="0" applyNumberFormat="1" applyFont="1" applyBorder="1" applyAlignment="1">
      <alignment horizontal="center"/>
    </xf>
    <xf numFmtId="0" fontId="28" fillId="5" borderId="1" xfId="0" applyFont="1" applyFill="1" applyBorder="1" applyAlignment="1">
      <alignment horizontal="left" wrapText="1"/>
    </xf>
    <xf numFmtId="49" fontId="0" fillId="3" borderId="13" xfId="0" applyNumberFormat="1" applyFont="1" applyFill="1" applyBorder="1" applyAlignment="1">
      <alignment horizontal="left"/>
    </xf>
    <xf numFmtId="49" fontId="0" fillId="3" borderId="5" xfId="0" applyNumberFormat="1" applyFont="1" applyFill="1" applyBorder="1" applyAlignment="1">
      <alignment horizontal="left"/>
    </xf>
    <xf numFmtId="49" fontId="0" fillId="0" borderId="1" xfId="0" applyNumberFormat="1" applyFont="1" applyBorder="1" applyAlignment="1">
      <alignment horizontal="left"/>
    </xf>
    <xf numFmtId="0" fontId="28" fillId="5" borderId="1" xfId="0" applyFont="1" applyFill="1" applyBorder="1" applyAlignment="1">
      <alignment horizontal="center" wrapText="1"/>
    </xf>
    <xf numFmtId="3" fontId="72" fillId="3" borderId="1" xfId="0" applyNumberFormat="1" applyFont="1" applyFill="1" applyBorder="1"/>
    <xf numFmtId="4" fontId="63" fillId="3" borderId="1" xfId="0" applyNumberFormat="1" applyFont="1" applyFill="1" applyBorder="1"/>
    <xf numFmtId="0" fontId="63" fillId="0" borderId="0" xfId="0" applyFont="1"/>
    <xf numFmtId="0" fontId="63" fillId="0" borderId="0" xfId="0" applyFont="1" applyAlignment="1">
      <alignment horizontal="center"/>
    </xf>
    <xf numFmtId="0" fontId="69" fillId="0" borderId="0" xfId="0" applyFont="1"/>
    <xf numFmtId="3" fontId="69" fillId="2" borderId="1" xfId="0" applyNumberFormat="1" applyFont="1" applyFill="1" applyBorder="1" applyAlignment="1">
      <alignment horizontal="center"/>
    </xf>
    <xf numFmtId="4" fontId="69" fillId="2" borderId="1" xfId="0" applyNumberFormat="1" applyFont="1" applyFill="1" applyBorder="1" applyAlignment="1">
      <alignment horizontal="center"/>
    </xf>
    <xf numFmtId="3" fontId="69" fillId="0" borderId="1" xfId="0" applyNumberFormat="1" applyFont="1" applyBorder="1" applyAlignment="1">
      <alignment horizontal="center"/>
    </xf>
    <xf numFmtId="4" fontId="69" fillId="0" borderId="1" xfId="0" applyNumberFormat="1" applyFont="1" applyBorder="1" applyAlignment="1">
      <alignment horizontal="center"/>
    </xf>
    <xf numFmtId="3" fontId="72" fillId="0" borderId="1" xfId="0" applyNumberFormat="1" applyFont="1" applyBorder="1" applyAlignment="1">
      <alignment horizontal="center"/>
    </xf>
    <xf numFmtId="166" fontId="72" fillId="0" borderId="1" xfId="0" applyNumberFormat="1" applyFont="1" applyBorder="1" applyAlignment="1">
      <alignment horizontal="center"/>
    </xf>
    <xf numFmtId="4" fontId="72" fillId="0" borderId="1" xfId="0" applyNumberFormat="1" applyFont="1" applyBorder="1" applyAlignment="1">
      <alignment horizontal="center"/>
    </xf>
    <xf numFmtId="3" fontId="63" fillId="0" borderId="0" xfId="0" applyNumberFormat="1" applyFont="1" applyAlignment="1">
      <alignment horizontal="center"/>
    </xf>
    <xf numFmtId="4" fontId="63" fillId="0" borderId="0" xfId="0" applyNumberFormat="1" applyFont="1" applyAlignment="1">
      <alignment horizontal="center"/>
    </xf>
    <xf numFmtId="0" fontId="63" fillId="0" borderId="1" xfId="0" applyFont="1" applyBorder="1" applyAlignment="1">
      <alignment horizontal="center" vertical="center" wrapText="1"/>
    </xf>
    <xf numFmtId="0" fontId="72" fillId="0" borderId="1" xfId="0" applyFont="1" applyBorder="1"/>
    <xf numFmtId="0" fontId="72" fillId="0" borderId="1" xfId="0" applyFont="1" applyBorder="1" applyAlignment="1">
      <alignment horizontal="center"/>
    </xf>
    <xf numFmtId="3" fontId="71" fillId="0" borderId="1" xfId="0" applyNumberFormat="1" applyFont="1" applyBorder="1" applyAlignment="1">
      <alignment horizontal="center"/>
    </xf>
    <xf numFmtId="3" fontId="63" fillId="0" borderId="1" xfId="0" applyNumberFormat="1" applyFont="1" applyBorder="1" applyAlignment="1">
      <alignment horizontal="center"/>
    </xf>
    <xf numFmtId="166" fontId="63" fillId="0" borderId="1" xfId="0" applyNumberFormat="1" applyFont="1" applyBorder="1" applyAlignment="1">
      <alignment horizontal="center"/>
    </xf>
    <xf numFmtId="4" fontId="63" fillId="0" borderId="1" xfId="0" applyNumberFormat="1" applyFont="1" applyBorder="1" applyAlignment="1">
      <alignment horizontal="center"/>
    </xf>
    <xf numFmtId="0" fontId="71" fillId="0" borderId="0" xfId="0" applyFont="1"/>
    <xf numFmtId="170" fontId="63" fillId="0" borderId="0" xfId="0" applyNumberFormat="1" applyFont="1" applyAlignment="1">
      <alignment horizontal="center"/>
    </xf>
    <xf numFmtId="170" fontId="82" fillId="0" borderId="4" xfId="0" applyNumberFormat="1" applyFont="1" applyBorder="1" applyAlignment="1">
      <alignment horizontal="center"/>
    </xf>
    <xf numFmtId="170" fontId="82" fillId="0" borderId="0" xfId="0" applyNumberFormat="1" applyFont="1" applyAlignment="1">
      <alignment horizontal="center"/>
    </xf>
    <xf numFmtId="172" fontId="34" fillId="0" borderId="0" xfId="0" applyNumberFormat="1" applyFont="1" applyAlignment="1">
      <alignment horizontal="center"/>
    </xf>
    <xf numFmtId="172" fontId="37" fillId="0" borderId="4" xfId="0" applyNumberFormat="1" applyFont="1" applyBorder="1" applyAlignment="1">
      <alignment horizontal="center"/>
    </xf>
    <xf numFmtId="172" fontId="37" fillId="0" borderId="0" xfId="0" applyNumberFormat="1" applyFont="1" applyAlignment="1">
      <alignment horizontal="center"/>
    </xf>
    <xf numFmtId="3" fontId="86" fillId="0" borderId="1" xfId="0" applyNumberFormat="1" applyFont="1" applyBorder="1" applyAlignment="1">
      <alignment horizontal="center"/>
    </xf>
    <xf numFmtId="166" fontId="86" fillId="0" borderId="1" xfId="0" applyNumberFormat="1" applyFont="1" applyBorder="1" applyAlignment="1">
      <alignment horizontal="center"/>
    </xf>
    <xf numFmtId="0" fontId="87" fillId="0" borderId="1" xfId="0" applyFont="1" applyBorder="1" applyAlignment="1">
      <alignment horizontal="center"/>
    </xf>
    <xf numFmtId="0" fontId="59" fillId="0" borderId="1" xfId="0" applyFont="1" applyBorder="1" applyAlignment="1">
      <alignment horizontal="center"/>
    </xf>
    <xf numFmtId="4" fontId="72" fillId="3" borderId="1" xfId="0" applyNumberFormat="1" applyFont="1" applyFill="1" applyBorder="1"/>
    <xf numFmtId="3" fontId="69" fillId="3" borderId="1" xfId="0" applyNumberFormat="1" applyFont="1" applyFill="1" applyBorder="1"/>
    <xf numFmtId="0" fontId="71" fillId="3" borderId="1" xfId="0" applyFont="1" applyFill="1" applyBorder="1" applyAlignment="1">
      <alignment horizontal="left" wrapText="1"/>
    </xf>
    <xf numFmtId="0" fontId="23" fillId="0" borderId="0" xfId="0" applyFont="1" applyFill="1" applyAlignment="1">
      <alignment horizontal="left"/>
    </xf>
    <xf numFmtId="0" fontId="27" fillId="0" borderId="0" xfId="0" applyFont="1" applyFill="1" applyAlignment="1">
      <alignment horizontal="left"/>
    </xf>
    <xf numFmtId="0" fontId="23" fillId="0" borderId="0" xfId="0" applyFont="1" applyFill="1"/>
    <xf numFmtId="0" fontId="18" fillId="0" borderId="0" xfId="0" applyFont="1" applyFill="1"/>
    <xf numFmtId="0" fontId="15" fillId="0" borderId="0" xfId="0" applyFont="1" applyBorder="1" applyAlignment="1">
      <alignment horizontal="left" wrapText="1"/>
    </xf>
    <xf numFmtId="166" fontId="11" fillId="0" borderId="0" xfId="0" applyNumberFormat="1" applyFont="1" applyBorder="1"/>
    <xf numFmtId="0" fontId="13" fillId="0" borderId="0" xfId="0" applyFont="1" applyFill="1"/>
    <xf numFmtId="0" fontId="68" fillId="0" borderId="9" xfId="0" applyFont="1" applyBorder="1" applyAlignment="1">
      <alignment horizontal="center" vertical="center" wrapText="1"/>
    </xf>
    <xf numFmtId="0" fontId="68" fillId="0" borderId="1" xfId="0" applyFont="1" applyBorder="1" applyAlignment="1">
      <alignment horizontal="center" vertical="center" wrapText="1"/>
    </xf>
    <xf numFmtId="4" fontId="64" fillId="6" borderId="9" xfId="0" applyNumberFormat="1" applyFont="1" applyFill="1" applyBorder="1" applyAlignment="1">
      <alignment horizontal="right"/>
    </xf>
    <xf numFmtId="4" fontId="64" fillId="6" borderId="1" xfId="0" applyNumberFormat="1" applyFont="1" applyFill="1" applyBorder="1" applyAlignment="1">
      <alignment horizontal="right"/>
    </xf>
    <xf numFmtId="4" fontId="66" fillId="0" borderId="9" xfId="0" applyNumberFormat="1" applyFont="1" applyBorder="1" applyAlignment="1">
      <alignment horizontal="right"/>
    </xf>
    <xf numFmtId="4" fontId="66" fillId="0" borderId="1" xfId="0" applyNumberFormat="1" applyFont="1" applyBorder="1" applyAlignment="1">
      <alignment horizontal="right"/>
    </xf>
    <xf numFmtId="4" fontId="66" fillId="3" borderId="1" xfId="0" applyNumberFormat="1" applyFont="1" applyFill="1" applyBorder="1" applyAlignment="1">
      <alignment horizontal="right"/>
    </xf>
    <xf numFmtId="4" fontId="66" fillId="0" borderId="17" xfId="0" applyNumberFormat="1" applyFont="1" applyBorder="1" applyAlignment="1">
      <alignment horizontal="right"/>
    </xf>
    <xf numFmtId="4" fontId="66" fillId="0" borderId="19" xfId="0" applyNumberFormat="1" applyFont="1" applyBorder="1" applyAlignment="1">
      <alignment horizontal="right"/>
    </xf>
    <xf numFmtId="0" fontId="27" fillId="0" borderId="17" xfId="0" applyFont="1" applyBorder="1" applyAlignment="1">
      <alignment horizontal="right"/>
    </xf>
    <xf numFmtId="0" fontId="68" fillId="0" borderId="10" xfId="0" applyFont="1" applyBorder="1" applyAlignment="1">
      <alignment horizontal="center" vertical="center" wrapText="1"/>
    </xf>
    <xf numFmtId="4" fontId="64" fillId="6" borderId="10" xfId="0" applyNumberFormat="1" applyFont="1" applyFill="1" applyBorder="1" applyAlignment="1">
      <alignment horizontal="right"/>
    </xf>
    <xf numFmtId="4" fontId="64" fillId="0" borderId="10" xfId="0" applyNumberFormat="1" applyFont="1" applyBorder="1" applyAlignment="1">
      <alignment horizontal="right"/>
    </xf>
    <xf numFmtId="4" fontId="64" fillId="0" borderId="18" xfId="0" applyNumberFormat="1" applyFont="1" applyBorder="1" applyAlignment="1">
      <alignment horizontal="right"/>
    </xf>
    <xf numFmtId="0" fontId="56" fillId="0" borderId="1" xfId="4" applyFont="1" applyFill="1" applyBorder="1" applyAlignment="1">
      <alignment horizontal="left" wrapText="1"/>
    </xf>
    <xf numFmtId="167" fontId="66" fillId="0" borderId="1" xfId="4" applyNumberFormat="1" applyFont="1" applyBorder="1"/>
    <xf numFmtId="4" fontId="66" fillId="0" borderId="1" xfId="4" applyNumberFormat="1" applyFont="1" applyBorder="1"/>
    <xf numFmtId="4" fontId="66" fillId="0" borderId="1" xfId="4" applyNumberFormat="1" applyFont="1" applyFill="1" applyBorder="1"/>
    <xf numFmtId="2" fontId="64" fillId="0" borderId="1" xfId="4" applyNumberFormat="1" applyFont="1" applyBorder="1"/>
    <xf numFmtId="4" fontId="64" fillId="0" borderId="1" xfId="4" applyNumberFormat="1" applyFont="1" applyFill="1" applyBorder="1"/>
    <xf numFmtId="167" fontId="66" fillId="0" borderId="1" xfId="4" applyNumberFormat="1" applyFont="1" applyFill="1" applyBorder="1"/>
    <xf numFmtId="0" fontId="68" fillId="5" borderId="1" xfId="4" applyFont="1" applyFill="1" applyBorder="1" applyAlignment="1">
      <alignment horizontal="left" wrapText="1"/>
    </xf>
    <xf numFmtId="0" fontId="63" fillId="0" borderId="0" xfId="0" applyFont="1" applyAlignment="1">
      <alignment horizontal="right" wrapText="1"/>
    </xf>
    <xf numFmtId="0" fontId="27" fillId="0" borderId="6" xfId="0" applyFont="1" applyBorder="1" applyAlignment="1">
      <alignment horizontal="center"/>
    </xf>
    <xf numFmtId="0" fontId="27" fillId="0" borderId="8" xfId="0" applyFont="1" applyBorder="1" applyAlignment="1">
      <alignment horizontal="center"/>
    </xf>
    <xf numFmtId="0" fontId="27" fillId="0" borderId="9" xfId="0" applyFont="1" applyBorder="1" applyAlignment="1">
      <alignment horizontal="center"/>
    </xf>
    <xf numFmtId="0" fontId="27" fillId="0" borderId="10" xfId="0" applyFont="1" applyBorder="1" applyAlignment="1">
      <alignment horizontal="center"/>
    </xf>
    <xf numFmtId="0" fontId="55" fillId="6" borderId="15" xfId="0" applyFont="1" applyFill="1" applyBorder="1" applyAlignment="1">
      <alignment horizontal="right" vertical="center" wrapText="1"/>
    </xf>
    <xf numFmtId="0" fontId="55" fillId="6" borderId="16" xfId="0" applyFont="1" applyFill="1" applyBorder="1" applyAlignment="1">
      <alignment horizontal="right" vertical="center" wrapText="1"/>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64" fillId="0" borderId="8" xfId="0" applyFont="1" applyBorder="1" applyAlignment="1">
      <alignment horizontal="center" vertical="center"/>
    </xf>
    <xf numFmtId="0" fontId="13" fillId="0" borderId="0" xfId="0" applyFont="1" applyAlignment="1">
      <alignment horizontal="center" wrapText="1"/>
    </xf>
    <xf numFmtId="0" fontId="88" fillId="0" borderId="0" xfId="0" applyFont="1" applyAlignment="1">
      <alignment horizontal="right" wrapText="1"/>
    </xf>
    <xf numFmtId="0" fontId="18" fillId="0" borderId="0" xfId="2" applyFont="1" applyAlignment="1">
      <alignment horizontal="left"/>
    </xf>
    <xf numFmtId="0" fontId="31" fillId="3" borderId="2" xfId="2" applyFont="1" applyFill="1" applyBorder="1" applyAlignment="1">
      <alignment horizontal="center" vertical="center" wrapText="1"/>
    </xf>
    <xf numFmtId="0" fontId="31" fillId="3" borderId="3"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18" fillId="0" borderId="0" xfId="2" applyFont="1" applyAlignment="1">
      <alignment horizontal="left" wrapText="1"/>
    </xf>
    <xf numFmtId="0" fontId="64" fillId="0" borderId="0" xfId="2" applyFont="1" applyAlignment="1">
      <alignment horizontal="left" vertical="center" wrapText="1"/>
    </xf>
    <xf numFmtId="0" fontId="49" fillId="0" borderId="0" xfId="2" applyFont="1" applyAlignment="1">
      <alignment horizontal="left" vertical="center" wrapText="1"/>
    </xf>
    <xf numFmtId="0" fontId="18" fillId="0" borderId="0" xfId="2" applyFont="1" applyAlignment="1">
      <alignment horizontal="left" vertical="center" wrapText="1"/>
    </xf>
    <xf numFmtId="0" fontId="12" fillId="0" borderId="0" xfId="2" applyFont="1" applyAlignment="1">
      <alignment horizontal="right"/>
    </xf>
    <xf numFmtId="0" fontId="13" fillId="0" borderId="0" xfId="2" applyFont="1" applyAlignment="1">
      <alignment horizontal="center" wrapText="1"/>
    </xf>
    <xf numFmtId="0" fontId="44" fillId="0" borderId="1" xfId="2" applyFont="1" applyBorder="1" applyAlignment="1">
      <alignment horizontal="center" vertical="center" wrapText="1"/>
    </xf>
    <xf numFmtId="0" fontId="46" fillId="3" borderId="1" xfId="2" applyFont="1" applyFill="1" applyBorder="1" applyAlignment="1">
      <alignment horizontal="center" vertical="center" wrapText="1"/>
    </xf>
    <xf numFmtId="0" fontId="47" fillId="3" borderId="1" xfId="2" applyFont="1" applyFill="1" applyBorder="1" applyAlignment="1">
      <alignment horizontal="center" vertical="center" wrapText="1"/>
    </xf>
    <xf numFmtId="0" fontId="27" fillId="0" borderId="0" xfId="2" applyFont="1" applyAlignment="1">
      <alignment horizontal="left"/>
    </xf>
    <xf numFmtId="0" fontId="11" fillId="0" borderId="1" xfId="2" applyFont="1" applyBorder="1" applyAlignment="1">
      <alignment horizontal="center" vertical="center" wrapText="1"/>
    </xf>
    <xf numFmtId="0" fontId="15" fillId="3" borderId="1" xfId="2" applyFont="1" applyFill="1" applyBorder="1" applyAlignment="1">
      <alignment horizontal="center" vertical="center" wrapText="1"/>
    </xf>
    <xf numFmtId="0" fontId="17" fillId="3" borderId="1"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27" fillId="0" borderId="0" xfId="2" applyFont="1" applyAlignment="1">
      <alignment horizontal="left" wrapText="1"/>
    </xf>
    <xf numFmtId="0" fontId="65" fillId="0" borderId="0" xfId="2" applyFont="1" applyAlignment="1">
      <alignment horizontal="left" wrapText="1"/>
    </xf>
    <xf numFmtId="0" fontId="65" fillId="0" borderId="0" xfId="2" applyFont="1" applyAlignment="1">
      <alignment horizontal="left"/>
    </xf>
    <xf numFmtId="0" fontId="65" fillId="0" borderId="0" xfId="0" applyFont="1" applyAlignment="1">
      <alignment horizontal="lef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8" fillId="0" borderId="0" xfId="0" applyFont="1" applyAlignment="1">
      <alignment horizontal="left" vertical="center" wrapText="1"/>
    </xf>
    <xf numFmtId="0" fontId="12" fillId="0" borderId="0" xfId="0" applyFont="1" applyAlignment="1">
      <alignment horizontal="right" vertical="center"/>
    </xf>
    <xf numFmtId="0" fontId="13" fillId="0" borderId="0" xfId="0" applyFont="1" applyAlignment="1">
      <alignment horizontal="center" vertical="center" wrapText="1"/>
    </xf>
    <xf numFmtId="0" fontId="11"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0" xfId="4" applyFont="1" applyAlignment="1">
      <alignment horizontal="right"/>
    </xf>
    <xf numFmtId="0" fontId="49" fillId="0" borderId="0" xfId="4" applyFont="1" applyAlignment="1">
      <alignment horizontal="center" wrapText="1"/>
    </xf>
    <xf numFmtId="0" fontId="18" fillId="0" borderId="1" xfId="4" applyFont="1" applyBorder="1" applyAlignment="1">
      <alignment horizontal="center" vertical="center" wrapText="1"/>
    </xf>
    <xf numFmtId="0" fontId="27" fillId="3" borderId="1" xfId="4" applyFont="1" applyFill="1" applyBorder="1" applyAlignment="1">
      <alignment horizontal="center" vertical="center" wrapText="1"/>
    </xf>
    <xf numFmtId="0" fontId="54" fillId="3" borderId="1" xfId="4" applyFont="1" applyFill="1" applyBorder="1" applyAlignment="1">
      <alignment horizontal="center" vertical="center" wrapText="1"/>
    </xf>
    <xf numFmtId="0" fontId="49" fillId="3" borderId="1" xfId="4" applyFont="1" applyFill="1" applyBorder="1" applyAlignment="1">
      <alignment horizontal="center" vertical="center" wrapText="1"/>
    </xf>
    <xf numFmtId="0" fontId="27" fillId="3" borderId="2" xfId="4" applyFont="1" applyFill="1" applyBorder="1" applyAlignment="1">
      <alignment horizontal="center" vertical="center" wrapText="1"/>
    </xf>
    <xf numFmtId="0" fontId="27" fillId="3" borderId="3" xfId="4" applyFont="1" applyFill="1" applyBorder="1" applyAlignment="1">
      <alignment horizontal="center" vertical="center" wrapText="1"/>
    </xf>
    <xf numFmtId="0" fontId="23" fillId="0" borderId="0" xfId="4" applyFont="1" applyAlignment="1">
      <alignment horizontal="left" wrapText="1"/>
    </xf>
    <xf numFmtId="0" fontId="18" fillId="0" borderId="0" xfId="4" applyFont="1" applyAlignment="1">
      <alignment horizontal="left" wrapText="1"/>
    </xf>
    <xf numFmtId="43" fontId="24" fillId="0" borderId="0" xfId="5" applyFont="1" applyAlignment="1">
      <alignment horizontal="left" wrapText="1"/>
    </xf>
    <xf numFmtId="0" fontId="6" fillId="3" borderId="1" xfId="0" applyFont="1" applyFill="1" applyBorder="1" applyAlignment="1">
      <alignment horizontal="center" vertical="center" wrapText="1"/>
    </xf>
    <xf numFmtId="0" fontId="6" fillId="3" borderId="0" xfId="0" applyFont="1" applyFill="1" applyAlignment="1">
      <alignment horizontal="left" wrapText="1"/>
    </xf>
    <xf numFmtId="0" fontId="3" fillId="0" borderId="0" xfId="0" applyFont="1" applyAlignment="1">
      <alignment horizontal="right"/>
    </xf>
    <xf numFmtId="0" fontId="4" fillId="0" borderId="0" xfId="0" applyFont="1" applyAlignment="1">
      <alignment horizontal="center" wrapText="1"/>
    </xf>
    <xf numFmtId="0" fontId="2"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8"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left"/>
    </xf>
    <xf numFmtId="0" fontId="12" fillId="0" borderId="0" xfId="0" applyFont="1" applyAlignment="1">
      <alignment horizontal="right"/>
    </xf>
    <xf numFmtId="0" fontId="65" fillId="0" borderId="0" xfId="0" applyFont="1" applyAlignment="1">
      <alignment horizontal="left" wrapText="1"/>
    </xf>
    <xf numFmtId="0" fontId="65" fillId="0" borderId="0" xfId="0" applyFont="1" applyAlignment="1">
      <alignment horizontal="left"/>
    </xf>
    <xf numFmtId="0" fontId="11" fillId="0" borderId="5" xfId="0" applyFont="1" applyBorder="1" applyAlignment="1">
      <alignment horizontal="center" vertical="center" wrapText="1"/>
    </xf>
    <xf numFmtId="0" fontId="11" fillId="0" borderId="20" xfId="0" applyFont="1" applyBorder="1" applyAlignment="1">
      <alignment horizontal="center" vertical="center" wrapText="1"/>
    </xf>
    <xf numFmtId="0" fontId="44"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5" fillId="3"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3" fillId="0" borderId="0" xfId="0" applyFont="1" applyAlignment="1">
      <alignment horizontal="left"/>
    </xf>
    <xf numFmtId="0" fontId="29"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77" fillId="0" borderId="0" xfId="0" applyFont="1" applyAlignment="1">
      <alignment horizontal="right"/>
    </xf>
    <xf numFmtId="0" fontId="69" fillId="0" borderId="0" xfId="0" applyFont="1" applyAlignment="1">
      <alignment horizontal="center" wrapText="1"/>
    </xf>
    <xf numFmtId="0" fontId="63" fillId="0" borderId="1" xfId="0" applyFont="1" applyBorder="1" applyAlignment="1">
      <alignment horizontal="center" vertical="center" wrapText="1"/>
    </xf>
    <xf numFmtId="0" fontId="72" fillId="3" borderId="1" xfId="0" applyFont="1" applyFill="1" applyBorder="1" applyAlignment="1">
      <alignment horizontal="center" vertical="center" wrapText="1"/>
    </xf>
    <xf numFmtId="0" fontId="84" fillId="3" borderId="1" xfId="0" applyFont="1" applyFill="1" applyBorder="1" applyAlignment="1">
      <alignment horizontal="center" vertical="center" wrapText="1"/>
    </xf>
    <xf numFmtId="0" fontId="69" fillId="3" borderId="1" xfId="0" applyFont="1" applyFill="1" applyBorder="1" applyAlignment="1">
      <alignment horizontal="center" vertical="center" wrapText="1"/>
    </xf>
    <xf numFmtId="0" fontId="72" fillId="3" borderId="2" xfId="0" applyFont="1" applyFill="1" applyBorder="1" applyAlignment="1">
      <alignment horizontal="center" vertical="center" wrapText="1"/>
    </xf>
    <xf numFmtId="0" fontId="72" fillId="3" borderId="3" xfId="0" applyFont="1" applyFill="1" applyBorder="1" applyAlignment="1">
      <alignment horizontal="center" vertical="center" wrapText="1"/>
    </xf>
    <xf numFmtId="0" fontId="35" fillId="0" borderId="0" xfId="0" applyFont="1" applyAlignment="1">
      <alignment horizontal="right"/>
    </xf>
    <xf numFmtId="0" fontId="36" fillId="0" borderId="0" xfId="0" applyFont="1" applyAlignment="1">
      <alignment horizontal="center" wrapText="1"/>
    </xf>
    <xf numFmtId="0" fontId="34" fillId="0" borderId="1" xfId="0" applyFont="1" applyBorder="1" applyAlignment="1">
      <alignment horizontal="center" vertical="center" wrapText="1"/>
    </xf>
    <xf numFmtId="0" fontId="38" fillId="3"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cellXfs>
  <cellStyles count="7">
    <cellStyle name="Comma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Parastais 2" xfId="6" xr:uid="{DC2A0C9D-F6EC-47BD-AF25-6894F99F3ABF}"/>
    <cellStyle name="Parasts 4"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15240-633A-4668-8DDA-DF43E438ACC1}">
  <sheetPr>
    <tabColor theme="9" tint="0.59999389629810485"/>
  </sheetPr>
  <dimension ref="A1:K30"/>
  <sheetViews>
    <sheetView tabSelected="1" workbookViewId="0">
      <selection activeCell="I12" sqref="I12"/>
    </sheetView>
  </sheetViews>
  <sheetFormatPr defaultRowHeight="15" x14ac:dyDescent="0.25"/>
  <cols>
    <col min="1" max="1" width="6.28515625" customWidth="1"/>
    <col min="2" max="2" width="50" customWidth="1"/>
    <col min="3" max="3" width="20.85546875" customWidth="1"/>
    <col min="4" max="4" width="21.85546875" customWidth="1"/>
    <col min="5" max="7" width="19.140625" customWidth="1"/>
    <col min="8" max="8" width="11.28515625" customWidth="1"/>
    <col min="9" max="9" width="14.140625" customWidth="1"/>
    <col min="11" max="11" width="12.85546875" customWidth="1"/>
  </cols>
  <sheetData>
    <row r="1" spans="1:11" ht="65.25" customHeight="1" x14ac:dyDescent="0.25">
      <c r="C1" s="511"/>
      <c r="D1" s="511"/>
      <c r="E1" s="511"/>
      <c r="F1" s="522" t="s">
        <v>890</v>
      </c>
      <c r="G1" s="522"/>
    </row>
    <row r="3" spans="1:11" ht="48.75" customHeight="1" x14ac:dyDescent="0.25">
      <c r="A3" s="521" t="s">
        <v>817</v>
      </c>
      <c r="B3" s="521"/>
      <c r="C3" s="521"/>
      <c r="D3" s="521"/>
      <c r="E3" s="521"/>
      <c r="F3" s="521"/>
      <c r="G3" s="521"/>
    </row>
    <row r="4" spans="1:11" ht="16.5" x14ac:dyDescent="0.25">
      <c r="A4" s="259"/>
      <c r="B4" s="259"/>
    </row>
    <row r="5" spans="1:11" ht="15.75" thickBot="1" x14ac:dyDescent="0.3">
      <c r="A5" s="148"/>
    </row>
    <row r="6" spans="1:11" ht="36" customHeight="1" x14ac:dyDescent="0.25">
      <c r="A6" s="512"/>
      <c r="B6" s="513"/>
      <c r="C6" s="518" t="s">
        <v>816</v>
      </c>
      <c r="D6" s="519"/>
      <c r="E6" s="519"/>
      <c r="F6" s="519"/>
      <c r="G6" s="520"/>
    </row>
    <row r="7" spans="1:11" ht="29.25" customHeight="1" x14ac:dyDescent="0.25">
      <c r="A7" s="514"/>
      <c r="B7" s="515"/>
      <c r="C7" s="489" t="s">
        <v>885</v>
      </c>
      <c r="D7" s="490" t="s">
        <v>886</v>
      </c>
      <c r="E7" s="490" t="s">
        <v>887</v>
      </c>
      <c r="F7" s="490" t="s">
        <v>888</v>
      </c>
      <c r="G7" s="499" t="s">
        <v>0</v>
      </c>
    </row>
    <row r="8" spans="1:11" ht="15.75" x14ac:dyDescent="0.25">
      <c r="A8" s="516" t="s">
        <v>0</v>
      </c>
      <c r="B8" s="517"/>
      <c r="C8" s="491">
        <f>SUM(C9:C30)</f>
        <v>770008.89</v>
      </c>
      <c r="D8" s="492">
        <f>SUM(D9:D30)</f>
        <v>379455.65</v>
      </c>
      <c r="E8" s="492">
        <f>ROUNDUP(SUM(E9:E30),2)</f>
        <v>699869.28</v>
      </c>
      <c r="F8" s="492">
        <f>ROUNDUP(SUM(F9:F30),2)</f>
        <v>79262.39</v>
      </c>
      <c r="G8" s="500">
        <f>SUM(G9:G30)</f>
        <v>1928596.21</v>
      </c>
      <c r="I8" s="262"/>
    </row>
    <row r="9" spans="1:11" ht="15.75" x14ac:dyDescent="0.25">
      <c r="A9" s="260">
        <v>1</v>
      </c>
      <c r="B9" s="261" t="s">
        <v>794</v>
      </c>
      <c r="C9" s="493">
        <f>RAKUS_janv!I11</f>
        <v>16468.66</v>
      </c>
      <c r="D9" s="494" t="s">
        <v>217</v>
      </c>
      <c r="E9" s="494" t="s">
        <v>217</v>
      </c>
      <c r="F9" s="494" t="s">
        <v>217</v>
      </c>
      <c r="G9" s="501">
        <f>SUM(C9:F9)</f>
        <v>16468.66</v>
      </c>
      <c r="H9" s="262"/>
      <c r="I9" s="262"/>
      <c r="K9" s="262"/>
    </row>
    <row r="10" spans="1:11" ht="15.75" x14ac:dyDescent="0.25">
      <c r="A10" s="260">
        <v>2</v>
      </c>
      <c r="B10" s="261" t="s">
        <v>795</v>
      </c>
      <c r="C10" s="493">
        <f>PSKUS_janv!I11</f>
        <v>11964.34</v>
      </c>
      <c r="D10" s="494">
        <f>PSKUS_feb!I11</f>
        <v>6786.3799999999992</v>
      </c>
      <c r="E10" s="494">
        <f>PSKUS_marts!I11</f>
        <v>4544.66</v>
      </c>
      <c r="F10" s="494" t="s">
        <v>217</v>
      </c>
      <c r="G10" s="501">
        <f t="shared" ref="G10:G30" si="0">SUM(C10:F10)</f>
        <v>23295.38</v>
      </c>
      <c r="H10" s="262"/>
      <c r="I10" s="262"/>
      <c r="K10" s="262"/>
    </row>
    <row r="11" spans="1:11" ht="15.75" x14ac:dyDescent="0.25">
      <c r="A11" s="260">
        <v>3</v>
      </c>
      <c r="B11" s="261" t="s">
        <v>796</v>
      </c>
      <c r="C11" s="493">
        <f>Liepāja_janv!I11</f>
        <v>40181.590000000011</v>
      </c>
      <c r="D11" s="494">
        <f>Liepāja_feb!I11</f>
        <v>16008.210000000001</v>
      </c>
      <c r="E11" s="494">
        <f>Liepāja_marts!I11</f>
        <v>4457.1400000000003</v>
      </c>
      <c r="F11" s="494" t="s">
        <v>217</v>
      </c>
      <c r="G11" s="501">
        <f t="shared" si="0"/>
        <v>60646.94000000001</v>
      </c>
      <c r="I11" s="262"/>
      <c r="K11" s="262"/>
    </row>
    <row r="12" spans="1:11" ht="15.75" x14ac:dyDescent="0.25">
      <c r="A12" s="260">
        <v>4</v>
      </c>
      <c r="B12" s="261" t="s">
        <v>797</v>
      </c>
      <c r="C12" s="493">
        <f>Daugavpils_reģ_janv!I11</f>
        <v>303934.95999999996</v>
      </c>
      <c r="D12" s="494">
        <f>Daugavpils_reģ_feb!I11</f>
        <v>155801.78000000003</v>
      </c>
      <c r="E12" s="494">
        <f>Daugavpils_reģ_marts!I11</f>
        <v>144434.75999999995</v>
      </c>
      <c r="F12" s="494" t="s">
        <v>217</v>
      </c>
      <c r="G12" s="501">
        <f t="shared" si="0"/>
        <v>604171.5</v>
      </c>
      <c r="I12" s="262"/>
      <c r="K12" s="262"/>
    </row>
    <row r="13" spans="1:11" ht="15.75" x14ac:dyDescent="0.25">
      <c r="A13" s="260">
        <v>5</v>
      </c>
      <c r="B13" s="261" t="s">
        <v>798</v>
      </c>
      <c r="C13" s="493">
        <f>'Z-Kurzeme_janv'!I11</f>
        <v>116325.87000000001</v>
      </c>
      <c r="D13" s="494">
        <f>Z_Kurzeme_feb!I11</f>
        <v>74685.570000000007</v>
      </c>
      <c r="E13" s="494">
        <f>'Z-Kurzeme_marts'!I11</f>
        <v>58708.93</v>
      </c>
      <c r="F13" s="494" t="s">
        <v>217</v>
      </c>
      <c r="G13" s="501">
        <f t="shared" si="0"/>
        <v>249720.37</v>
      </c>
      <c r="I13" s="262"/>
      <c r="K13" s="262"/>
    </row>
    <row r="14" spans="1:11" ht="15.75" x14ac:dyDescent="0.25">
      <c r="A14" s="260">
        <v>6</v>
      </c>
      <c r="B14" s="261" t="s">
        <v>799</v>
      </c>
      <c r="C14" s="493">
        <f>Jelgava_janv!I11</f>
        <v>20565.199999999997</v>
      </c>
      <c r="D14" s="494">
        <f>Jelgava_feb!I11</f>
        <v>8002.6300000000019</v>
      </c>
      <c r="E14" s="494">
        <f>Jelgava_marts!I11</f>
        <v>3757.7300000000005</v>
      </c>
      <c r="F14" s="494" t="s">
        <v>217</v>
      </c>
      <c r="G14" s="501">
        <f t="shared" si="0"/>
        <v>32325.559999999998</v>
      </c>
      <c r="I14" s="262"/>
      <c r="K14" s="262"/>
    </row>
    <row r="15" spans="1:11" ht="15.75" x14ac:dyDescent="0.25">
      <c r="A15" s="260">
        <v>7</v>
      </c>
      <c r="B15" s="261" t="s">
        <v>800</v>
      </c>
      <c r="C15" s="493">
        <f>Vidzeme_janv!I11</f>
        <v>113485.65999999999</v>
      </c>
      <c r="D15" s="494">
        <f>Vidzeme_feb!J11</f>
        <v>68276.180000000008</v>
      </c>
      <c r="E15" s="494">
        <f>Vidzeme_marts!I11</f>
        <v>29733.39</v>
      </c>
      <c r="F15" s="494" t="s">
        <v>217</v>
      </c>
      <c r="G15" s="501">
        <f t="shared" si="0"/>
        <v>211495.22999999998</v>
      </c>
      <c r="I15" s="262"/>
      <c r="K15" s="262"/>
    </row>
    <row r="16" spans="1:11" ht="15.75" x14ac:dyDescent="0.25">
      <c r="A16" s="260">
        <v>8</v>
      </c>
      <c r="B16" s="261" t="s">
        <v>801</v>
      </c>
      <c r="C16" s="493" t="s">
        <v>217</v>
      </c>
      <c r="D16" s="494" t="s">
        <v>217</v>
      </c>
      <c r="E16" s="494">
        <f>'Jēkabpils_janv-marts'!I11</f>
        <v>183118.06</v>
      </c>
      <c r="F16" s="494" t="s">
        <v>217</v>
      </c>
      <c r="G16" s="501">
        <f t="shared" si="0"/>
        <v>183118.06</v>
      </c>
      <c r="I16" s="262"/>
      <c r="K16" s="262"/>
    </row>
    <row r="17" spans="1:11" ht="15.75" x14ac:dyDescent="0.25">
      <c r="A17" s="260">
        <v>10</v>
      </c>
      <c r="B17" s="261" t="s">
        <v>802</v>
      </c>
      <c r="C17" s="493" t="s">
        <v>217</v>
      </c>
      <c r="D17" s="494" t="s">
        <v>217</v>
      </c>
      <c r="E17" s="494">
        <f>'Jūrmala_janv-marts'!I11</f>
        <v>119837.13</v>
      </c>
      <c r="F17" s="494" t="s">
        <v>217</v>
      </c>
      <c r="G17" s="501">
        <f t="shared" si="0"/>
        <v>119837.13</v>
      </c>
      <c r="I17" s="262"/>
      <c r="K17" s="262"/>
    </row>
    <row r="18" spans="1:11" ht="15.75" x14ac:dyDescent="0.25">
      <c r="A18" s="260">
        <v>11</v>
      </c>
      <c r="B18" s="261" t="s">
        <v>803</v>
      </c>
      <c r="C18" s="493">
        <f>RPNC_janv!I11</f>
        <v>17822.25</v>
      </c>
      <c r="D18" s="494">
        <f>RPNC_feb!I11</f>
        <v>4517.12</v>
      </c>
      <c r="E18" s="494">
        <f>RPNC_marts!I11</f>
        <v>6604.1399999999994</v>
      </c>
      <c r="F18" s="494" t="s">
        <v>217</v>
      </c>
      <c r="G18" s="501">
        <f t="shared" si="0"/>
        <v>28943.51</v>
      </c>
      <c r="I18" s="262"/>
      <c r="K18" s="262"/>
    </row>
    <row r="19" spans="1:11" ht="15.75" x14ac:dyDescent="0.25">
      <c r="A19" s="260">
        <v>15</v>
      </c>
      <c r="B19" s="261" t="s">
        <v>804</v>
      </c>
      <c r="C19" s="493" t="s">
        <v>217</v>
      </c>
      <c r="D19" s="494" t="s">
        <v>217</v>
      </c>
      <c r="E19" s="495">
        <f>'Cēsis_janv-marts'!I11</f>
        <v>37732.379999999997</v>
      </c>
      <c r="F19" s="494" t="s">
        <v>217</v>
      </c>
      <c r="G19" s="501">
        <f t="shared" si="0"/>
        <v>37732.379999999997</v>
      </c>
      <c r="I19" s="262"/>
      <c r="K19" s="262"/>
    </row>
    <row r="20" spans="1:11" ht="15.75" x14ac:dyDescent="0.25">
      <c r="A20" s="260">
        <v>16</v>
      </c>
      <c r="B20" s="261" t="s">
        <v>805</v>
      </c>
      <c r="C20" s="493" t="s">
        <v>217</v>
      </c>
      <c r="D20" s="494" t="s">
        <v>217</v>
      </c>
      <c r="E20" s="494" t="s">
        <v>217</v>
      </c>
      <c r="F20" s="494">
        <f>'Balvi_janv-apr'!I11</f>
        <v>39765.279999999999</v>
      </c>
      <c r="G20" s="501">
        <f t="shared" si="0"/>
        <v>39765.279999999999</v>
      </c>
      <c r="I20" s="262"/>
      <c r="K20" s="262"/>
    </row>
    <row r="21" spans="1:11" ht="15.75" x14ac:dyDescent="0.25">
      <c r="A21" s="260">
        <v>17</v>
      </c>
      <c r="B21" s="261" t="s">
        <v>806</v>
      </c>
      <c r="C21" s="493">
        <f>Saldus_janv!I11</f>
        <v>1175.06</v>
      </c>
      <c r="D21" s="494">
        <f>Saldus_feb!I11</f>
        <v>764.66</v>
      </c>
      <c r="E21" s="494" t="s">
        <v>217</v>
      </c>
      <c r="F21" s="494" t="s">
        <v>217</v>
      </c>
      <c r="G21" s="501">
        <f t="shared" si="0"/>
        <v>1939.7199999999998</v>
      </c>
      <c r="I21" s="262"/>
      <c r="K21" s="262"/>
    </row>
    <row r="22" spans="1:11" ht="15.75" x14ac:dyDescent="0.25">
      <c r="A22" s="260">
        <v>18</v>
      </c>
      <c r="B22" s="261" t="s">
        <v>807</v>
      </c>
      <c r="C22" s="493" t="s">
        <v>217</v>
      </c>
      <c r="D22" s="494" t="s">
        <v>217</v>
      </c>
      <c r="E22" s="494">
        <f>'Piejūra_janv-marts'!I11</f>
        <v>19172.690000000002</v>
      </c>
      <c r="F22" s="494" t="s">
        <v>217</v>
      </c>
      <c r="G22" s="501">
        <f t="shared" si="0"/>
        <v>19172.690000000002</v>
      </c>
      <c r="I22" s="262"/>
      <c r="K22" s="262"/>
    </row>
    <row r="23" spans="1:11" ht="15.75" x14ac:dyDescent="0.25">
      <c r="A23" s="260">
        <v>19</v>
      </c>
      <c r="B23" s="261" t="s">
        <v>808</v>
      </c>
      <c r="C23" s="493">
        <f>Daugavpils_psih_janv!I11</f>
        <v>39183.270000000004</v>
      </c>
      <c r="D23" s="494">
        <f>Daugavpils_psih_feb!I11</f>
        <v>3506.01</v>
      </c>
      <c r="E23" s="494">
        <f>Daugavpils_psih_marts!I11</f>
        <v>3627.5800000000004</v>
      </c>
      <c r="F23" s="494" t="s">
        <v>217</v>
      </c>
      <c r="G23" s="501">
        <f t="shared" si="0"/>
        <v>46316.860000000008</v>
      </c>
      <c r="I23" s="262"/>
      <c r="K23" s="262"/>
    </row>
    <row r="24" spans="1:11" ht="15.75" x14ac:dyDescent="0.25">
      <c r="A24" s="260">
        <v>20</v>
      </c>
      <c r="B24" s="261" t="s">
        <v>809</v>
      </c>
      <c r="C24" s="493">
        <f>Ģintermuiža_janv!I11</f>
        <v>52093.45</v>
      </c>
      <c r="D24" s="494">
        <f>Ģintermuiža_feb!I11</f>
        <v>17354.980000000003</v>
      </c>
      <c r="E24" s="494">
        <f>Ģintermuiža_marts!I11</f>
        <v>5512.47</v>
      </c>
      <c r="F24" s="494" t="s">
        <v>217</v>
      </c>
      <c r="G24" s="501">
        <f t="shared" si="0"/>
        <v>74960.899999999994</v>
      </c>
      <c r="I24" s="262"/>
      <c r="K24" s="262"/>
    </row>
    <row r="25" spans="1:11" ht="15.75" x14ac:dyDescent="0.25">
      <c r="A25" s="260">
        <v>24</v>
      </c>
      <c r="B25" s="261" t="s">
        <v>810</v>
      </c>
      <c r="C25" s="493">
        <f>Kuldīga_janv!I11</f>
        <v>18140.64</v>
      </c>
      <c r="D25" s="494">
        <f>Kuldīga_feb!I11</f>
        <v>15550.51</v>
      </c>
      <c r="E25" s="494">
        <f>Kuldīga_marts!I11</f>
        <v>18276.8</v>
      </c>
      <c r="F25" s="494" t="s">
        <v>217</v>
      </c>
      <c r="G25" s="501">
        <f t="shared" si="0"/>
        <v>51967.95</v>
      </c>
      <c r="I25" s="262"/>
      <c r="K25" s="262"/>
    </row>
    <row r="26" spans="1:11" ht="15.75" x14ac:dyDescent="0.25">
      <c r="A26" s="260">
        <v>25</v>
      </c>
      <c r="B26" s="261" t="s">
        <v>811</v>
      </c>
      <c r="C26" s="493" t="s">
        <v>217</v>
      </c>
      <c r="D26" s="494" t="s">
        <v>217</v>
      </c>
      <c r="E26" s="494">
        <f>'Tukums_janv-marts'!I11</f>
        <v>58956.979999999996</v>
      </c>
      <c r="F26" s="494" t="s">
        <v>217</v>
      </c>
      <c r="G26" s="501">
        <f t="shared" si="0"/>
        <v>58956.979999999996</v>
      </c>
      <c r="I26" s="262"/>
      <c r="K26" s="262"/>
    </row>
    <row r="27" spans="1:11" ht="15.75" x14ac:dyDescent="0.25">
      <c r="A27" s="260">
        <v>26</v>
      </c>
      <c r="B27" s="263" t="s">
        <v>812</v>
      </c>
      <c r="C27" s="493">
        <f>Vaivari_janv!I11</f>
        <v>7716.6</v>
      </c>
      <c r="D27" s="494">
        <f>Vaivari_feb!I11</f>
        <v>4007.2000000000003</v>
      </c>
      <c r="E27" s="494">
        <f>Vaivari_marts!I11</f>
        <v>1394.4400000000003</v>
      </c>
      <c r="F27" s="494" t="s">
        <v>217</v>
      </c>
      <c r="G27" s="501">
        <f t="shared" si="0"/>
        <v>13118.240000000002</v>
      </c>
      <c r="I27" s="262"/>
      <c r="K27" s="262"/>
    </row>
    <row r="28" spans="1:11" ht="15.75" x14ac:dyDescent="0.25">
      <c r="A28" s="260">
        <v>27</v>
      </c>
      <c r="B28" s="263" t="s">
        <v>813</v>
      </c>
      <c r="C28" s="493">
        <f>Ainaži_janv!I11</f>
        <v>7228.1899999999987</v>
      </c>
      <c r="D28" s="494">
        <f>Ainaži_feb!I11</f>
        <v>2295.66</v>
      </c>
      <c r="E28" s="494" t="s">
        <v>217</v>
      </c>
      <c r="F28" s="494" t="s">
        <v>217</v>
      </c>
      <c r="G28" s="501">
        <f t="shared" si="0"/>
        <v>9523.8499999999985</v>
      </c>
      <c r="I28" s="262"/>
      <c r="K28" s="262"/>
    </row>
    <row r="29" spans="1:11" ht="15.75" x14ac:dyDescent="0.25">
      <c r="A29" s="260">
        <v>28</v>
      </c>
      <c r="B29" s="263" t="s">
        <v>814</v>
      </c>
      <c r="C29" s="493" t="s">
        <v>217</v>
      </c>
      <c r="D29" s="494" t="s">
        <v>217</v>
      </c>
      <c r="E29" s="494" t="s">
        <v>217</v>
      </c>
      <c r="F29" s="494">
        <f>'Bauska_Janv-Apr'!I11</f>
        <v>39497.110000000008</v>
      </c>
      <c r="G29" s="501">
        <f t="shared" si="0"/>
        <v>39497.110000000008</v>
      </c>
      <c r="I29" s="262"/>
      <c r="K29" s="262"/>
    </row>
    <row r="30" spans="1:11" ht="16.5" thickBot="1" x14ac:dyDescent="0.3">
      <c r="A30" s="498">
        <v>29</v>
      </c>
      <c r="B30" s="264" t="s">
        <v>815</v>
      </c>
      <c r="C30" s="496">
        <f>'Rīgas_1.sl_janv'!I11</f>
        <v>3723.15</v>
      </c>
      <c r="D30" s="497">
        <f>'Rīgas_1.sl_feb'!I11</f>
        <v>1898.76</v>
      </c>
      <c r="E30" s="497">
        <v>0</v>
      </c>
      <c r="F30" s="497" t="s">
        <v>217</v>
      </c>
      <c r="G30" s="502">
        <f t="shared" si="0"/>
        <v>5621.91</v>
      </c>
      <c r="I30" s="262"/>
      <c r="K30" s="262"/>
    </row>
  </sheetData>
  <mergeCells count="6">
    <mergeCell ref="C1:E1"/>
    <mergeCell ref="A6:B7"/>
    <mergeCell ref="A8:B8"/>
    <mergeCell ref="C6:G6"/>
    <mergeCell ref="A3:G3"/>
    <mergeCell ref="F1:G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59999389629810485"/>
    <pageSetUpPr fitToPage="1"/>
  </sheetPr>
  <dimension ref="A1:K275"/>
  <sheetViews>
    <sheetView zoomScale="86" zoomScaleNormal="86" workbookViewId="0">
      <selection activeCell="A2" sqref="A2:I2"/>
    </sheetView>
  </sheetViews>
  <sheetFormatPr defaultColWidth="9.140625" defaultRowHeight="15.75" x14ac:dyDescent="0.25"/>
  <cols>
    <col min="1" max="1" width="51.85546875" style="159" customWidth="1"/>
    <col min="2" max="2" width="15.28515625" style="160" customWidth="1"/>
    <col min="3" max="3" width="14.5703125" style="159" customWidth="1"/>
    <col min="4" max="4" width="14.7109375" style="159" customWidth="1"/>
    <col min="5" max="5" width="18.42578125" style="159" customWidth="1"/>
    <col min="6" max="7" width="20.140625" style="159" customWidth="1"/>
    <col min="8" max="8" width="23.42578125" style="159" customWidth="1"/>
    <col min="9" max="9" width="23.5703125" style="159" customWidth="1"/>
    <col min="10" max="10" width="9.140625" style="159"/>
    <col min="11" max="11" width="13.140625" style="159" customWidth="1"/>
    <col min="12" max="16384" width="9.140625" style="159"/>
  </cols>
  <sheetData>
    <row r="1" spans="1:11" x14ac:dyDescent="0.25">
      <c r="H1" s="556" t="s">
        <v>899</v>
      </c>
      <c r="I1" s="556"/>
    </row>
    <row r="2" spans="1:11" s="163" customFormat="1" ht="30" customHeight="1" x14ac:dyDescent="0.25">
      <c r="A2" s="557" t="s">
        <v>13</v>
      </c>
      <c r="B2" s="557"/>
      <c r="C2" s="557"/>
      <c r="D2" s="557"/>
      <c r="E2" s="557"/>
      <c r="F2" s="557"/>
      <c r="G2" s="557"/>
      <c r="H2" s="557"/>
      <c r="I2" s="557"/>
    </row>
    <row r="4" spans="1:11" x14ac:dyDescent="0.25">
      <c r="A4" s="159" t="s">
        <v>830</v>
      </c>
    </row>
    <row r="5" spans="1:11" x14ac:dyDescent="0.25">
      <c r="A5" s="159" t="s">
        <v>831</v>
      </c>
    </row>
    <row r="6" spans="1:11" x14ac:dyDescent="0.25">
      <c r="E6" s="164"/>
      <c r="H6" s="307"/>
      <c r="I6" s="308"/>
    </row>
    <row r="7" spans="1:11" ht="37.5" customHeight="1" x14ac:dyDescent="0.25">
      <c r="A7" s="558"/>
      <c r="B7" s="558" t="s">
        <v>6</v>
      </c>
      <c r="C7" s="559" t="s">
        <v>8</v>
      </c>
      <c r="D7" s="559"/>
      <c r="E7" s="559"/>
      <c r="F7" s="559" t="s">
        <v>4</v>
      </c>
      <c r="G7" s="559" t="s">
        <v>436</v>
      </c>
      <c r="H7" s="560" t="s">
        <v>9</v>
      </c>
      <c r="I7" s="561" t="s">
        <v>2</v>
      </c>
    </row>
    <row r="8" spans="1:11" x14ac:dyDescent="0.25">
      <c r="A8" s="558"/>
      <c r="B8" s="558"/>
      <c r="C8" s="562" t="s">
        <v>14</v>
      </c>
      <c r="D8" s="562" t="s">
        <v>437</v>
      </c>
      <c r="E8" s="559" t="s">
        <v>10</v>
      </c>
      <c r="F8" s="559"/>
      <c r="G8" s="559"/>
      <c r="H8" s="560"/>
      <c r="I8" s="561"/>
    </row>
    <row r="9" spans="1:11" ht="72" customHeight="1" x14ac:dyDescent="0.25">
      <c r="A9" s="558"/>
      <c r="B9" s="558"/>
      <c r="C9" s="563"/>
      <c r="D9" s="563"/>
      <c r="E9" s="559"/>
      <c r="F9" s="559"/>
      <c r="G9" s="559"/>
      <c r="H9" s="560"/>
      <c r="I9" s="561"/>
    </row>
    <row r="10" spans="1:11" x14ac:dyDescent="0.25">
      <c r="A10" s="211">
        <v>1</v>
      </c>
      <c r="B10" s="211"/>
      <c r="C10" s="211" t="s">
        <v>81</v>
      </c>
      <c r="D10" s="211">
        <v>8</v>
      </c>
      <c r="E10" s="211">
        <v>9</v>
      </c>
      <c r="F10" s="211">
        <v>11</v>
      </c>
      <c r="G10" s="211">
        <v>12</v>
      </c>
      <c r="H10" s="211">
        <v>13</v>
      </c>
      <c r="I10" s="211" t="s">
        <v>82</v>
      </c>
    </row>
    <row r="11" spans="1:11" s="163" customFormat="1" x14ac:dyDescent="0.25">
      <c r="A11" s="297" t="s">
        <v>0</v>
      </c>
      <c r="B11" s="317">
        <f>B12+B102+B146+B156+B185+B205+B230+B233++B242++B255</f>
        <v>229</v>
      </c>
      <c r="C11" s="317"/>
      <c r="D11" s="317"/>
      <c r="E11" s="317">
        <f t="shared" ref="E11" si="0">E12+E102+E146+E156+E185+E205+E230+E233++E242++E255</f>
        <v>8179</v>
      </c>
      <c r="F11" s="309"/>
      <c r="G11" s="309"/>
      <c r="H11" s="309">
        <f t="shared" ref="H11" si="1">H12+H102+H146+H156+H185+H205+H230+H233++H242++H255</f>
        <v>126063.38999999996</v>
      </c>
      <c r="I11" s="309">
        <f>I12+I102+I146+I156+I185+I205+I230+I233++I242++I255</f>
        <v>155801.78000000003</v>
      </c>
    </row>
    <row r="12" spans="1:11" s="163" customFormat="1" x14ac:dyDescent="0.25">
      <c r="A12" s="289" t="s">
        <v>438</v>
      </c>
      <c r="B12" s="318">
        <f>B13+B47+B85</f>
        <v>86</v>
      </c>
      <c r="C12" s="318"/>
      <c r="D12" s="318"/>
      <c r="E12" s="318">
        <f>E13+E47+E85</f>
        <v>3977</v>
      </c>
      <c r="F12" s="310"/>
      <c r="G12" s="310"/>
      <c r="H12" s="310">
        <f>H13+H47+H85</f>
        <v>65893.00999999998</v>
      </c>
      <c r="I12" s="310">
        <f>I13+I47+I85</f>
        <v>81437.159999999989</v>
      </c>
    </row>
    <row r="13" spans="1:11" s="163" customFormat="1" ht="31.5" x14ac:dyDescent="0.25">
      <c r="A13" s="284" t="s">
        <v>16</v>
      </c>
      <c r="B13" s="304">
        <f>SUM(B14:B46)</f>
        <v>33</v>
      </c>
      <c r="C13" s="304"/>
      <c r="D13" s="304"/>
      <c r="E13" s="304">
        <f t="shared" ref="E13" si="2">SUM(E14:E46)</f>
        <v>2568</v>
      </c>
      <c r="F13" s="298"/>
      <c r="G13" s="298"/>
      <c r="H13" s="298">
        <f>SUM(H14:H46)</f>
        <v>50617.839999999982</v>
      </c>
      <c r="I13" s="298">
        <f>SUM(I14:I46)</f>
        <v>62558.57999999998</v>
      </c>
    </row>
    <row r="14" spans="1:11" s="163" customFormat="1" x14ac:dyDescent="0.25">
      <c r="A14" s="299" t="s">
        <v>439</v>
      </c>
      <c r="B14" s="311">
        <v>1</v>
      </c>
      <c r="C14" s="311">
        <f>D14+E14</f>
        <v>120</v>
      </c>
      <c r="D14" s="311">
        <v>88</v>
      </c>
      <c r="E14" s="311">
        <v>32</v>
      </c>
      <c r="F14" s="312">
        <v>867.28</v>
      </c>
      <c r="G14" s="313">
        <f>F14/D14</f>
        <v>9.8554545454545455</v>
      </c>
      <c r="H14" s="312">
        <f>ROUND(E14*G14*2,2)</f>
        <v>630.75</v>
      </c>
      <c r="I14" s="314">
        <f>ROUND(H14*1.2359,2)</f>
        <v>779.54</v>
      </c>
      <c r="K14" s="179"/>
    </row>
    <row r="15" spans="1:11" s="163" customFormat="1" x14ac:dyDescent="0.25">
      <c r="A15" s="299" t="s">
        <v>439</v>
      </c>
      <c r="B15" s="311">
        <v>1</v>
      </c>
      <c r="C15" s="311">
        <f t="shared" ref="C15:C46" si="3">D15+E15</f>
        <v>264</v>
      </c>
      <c r="D15" s="311">
        <v>104</v>
      </c>
      <c r="E15" s="311">
        <v>160</v>
      </c>
      <c r="F15" s="312">
        <v>1024.97</v>
      </c>
      <c r="G15" s="313">
        <f t="shared" ref="G15:G87" si="4">F15/D15</f>
        <v>9.8554807692307698</v>
      </c>
      <c r="H15" s="312">
        <f t="shared" ref="H15:H46" si="5">ROUND(E15*G15*2,2)</f>
        <v>3153.75</v>
      </c>
      <c r="I15" s="314">
        <f t="shared" ref="I15:I46" si="6">ROUND(H15*1.2359,2)</f>
        <v>3897.72</v>
      </c>
    </row>
    <row r="16" spans="1:11" s="163" customFormat="1" x14ac:dyDescent="0.25">
      <c r="A16" s="299" t="s">
        <v>439</v>
      </c>
      <c r="B16" s="311">
        <v>1</v>
      </c>
      <c r="C16" s="311">
        <f t="shared" si="3"/>
        <v>216</v>
      </c>
      <c r="D16" s="311">
        <v>120</v>
      </c>
      <c r="E16" s="311">
        <v>96</v>
      </c>
      <c r="F16" s="312">
        <v>1182.6600000000001</v>
      </c>
      <c r="G16" s="313">
        <f t="shared" si="4"/>
        <v>9.855500000000001</v>
      </c>
      <c r="H16" s="312">
        <f t="shared" si="5"/>
        <v>1892.26</v>
      </c>
      <c r="I16" s="314">
        <f t="shared" si="6"/>
        <v>2338.64</v>
      </c>
    </row>
    <row r="17" spans="1:9" s="163" customFormat="1" x14ac:dyDescent="0.25">
      <c r="A17" s="299" t="s">
        <v>439</v>
      </c>
      <c r="B17" s="311">
        <v>1</v>
      </c>
      <c r="C17" s="311">
        <f t="shared" si="3"/>
        <v>272</v>
      </c>
      <c r="D17" s="311">
        <v>160</v>
      </c>
      <c r="E17" s="311">
        <v>112</v>
      </c>
      <c r="F17" s="312">
        <v>1576.88</v>
      </c>
      <c r="G17" s="313">
        <f t="shared" si="4"/>
        <v>9.855500000000001</v>
      </c>
      <c r="H17" s="312">
        <f t="shared" si="5"/>
        <v>2207.63</v>
      </c>
      <c r="I17" s="314">
        <f t="shared" si="6"/>
        <v>2728.41</v>
      </c>
    </row>
    <row r="18" spans="1:9" s="163" customFormat="1" x14ac:dyDescent="0.25">
      <c r="A18" s="299" t="s">
        <v>439</v>
      </c>
      <c r="B18" s="311">
        <v>1</v>
      </c>
      <c r="C18" s="311">
        <f t="shared" si="3"/>
        <v>208</v>
      </c>
      <c r="D18" s="311">
        <v>160</v>
      </c>
      <c r="E18" s="311">
        <v>48</v>
      </c>
      <c r="F18" s="312">
        <v>1576.88</v>
      </c>
      <c r="G18" s="313">
        <f t="shared" si="4"/>
        <v>9.855500000000001</v>
      </c>
      <c r="H18" s="312">
        <f t="shared" si="5"/>
        <v>946.13</v>
      </c>
      <c r="I18" s="314">
        <f t="shared" si="6"/>
        <v>1169.32</v>
      </c>
    </row>
    <row r="19" spans="1:9" s="163" customFormat="1" x14ac:dyDescent="0.25">
      <c r="A19" s="299" t="s">
        <v>62</v>
      </c>
      <c r="B19" s="311">
        <v>1</v>
      </c>
      <c r="C19" s="311">
        <f t="shared" si="3"/>
        <v>290</v>
      </c>
      <c r="D19" s="315">
        <v>160</v>
      </c>
      <c r="E19" s="315">
        <v>130</v>
      </c>
      <c r="F19" s="314">
        <v>1576.88</v>
      </c>
      <c r="G19" s="313">
        <f t="shared" si="4"/>
        <v>9.855500000000001</v>
      </c>
      <c r="H19" s="312">
        <f t="shared" si="5"/>
        <v>2562.4299999999998</v>
      </c>
      <c r="I19" s="314">
        <f t="shared" si="6"/>
        <v>3166.91</v>
      </c>
    </row>
    <row r="20" spans="1:9" s="163" customFormat="1" x14ac:dyDescent="0.25">
      <c r="A20" s="300" t="s">
        <v>440</v>
      </c>
      <c r="B20" s="311">
        <v>1</v>
      </c>
      <c r="C20" s="311">
        <f t="shared" si="3"/>
        <v>256</v>
      </c>
      <c r="D20" s="315">
        <v>160</v>
      </c>
      <c r="E20" s="315">
        <v>96</v>
      </c>
      <c r="F20" s="314">
        <v>1576.88</v>
      </c>
      <c r="G20" s="313">
        <f t="shared" si="4"/>
        <v>9.855500000000001</v>
      </c>
      <c r="H20" s="312">
        <f t="shared" si="5"/>
        <v>1892.26</v>
      </c>
      <c r="I20" s="314">
        <f t="shared" si="6"/>
        <v>2338.64</v>
      </c>
    </row>
    <row r="21" spans="1:9" s="163" customFormat="1" x14ac:dyDescent="0.25">
      <c r="A21" s="300" t="s">
        <v>440</v>
      </c>
      <c r="B21" s="311">
        <v>1</v>
      </c>
      <c r="C21" s="311">
        <f t="shared" si="3"/>
        <v>194</v>
      </c>
      <c r="D21" s="315">
        <v>98</v>
      </c>
      <c r="E21" s="315">
        <v>96</v>
      </c>
      <c r="F21" s="314">
        <v>965.84</v>
      </c>
      <c r="G21" s="313">
        <f t="shared" si="4"/>
        <v>9.8555102040816323</v>
      </c>
      <c r="H21" s="312">
        <f t="shared" si="5"/>
        <v>1892.26</v>
      </c>
      <c r="I21" s="314">
        <f t="shared" si="6"/>
        <v>2338.64</v>
      </c>
    </row>
    <row r="22" spans="1:9" s="163" customFormat="1" x14ac:dyDescent="0.25">
      <c r="A22" s="300" t="s">
        <v>440</v>
      </c>
      <c r="B22" s="311">
        <v>1</v>
      </c>
      <c r="C22" s="311">
        <f t="shared" si="3"/>
        <v>256</v>
      </c>
      <c r="D22" s="315">
        <v>160</v>
      </c>
      <c r="E22" s="315">
        <v>96</v>
      </c>
      <c r="F22" s="314">
        <v>1576.88</v>
      </c>
      <c r="G22" s="313">
        <f t="shared" si="4"/>
        <v>9.855500000000001</v>
      </c>
      <c r="H22" s="312">
        <f t="shared" si="5"/>
        <v>1892.26</v>
      </c>
      <c r="I22" s="314">
        <f t="shared" si="6"/>
        <v>2338.64</v>
      </c>
    </row>
    <row r="23" spans="1:9" s="163" customFormat="1" x14ac:dyDescent="0.25">
      <c r="A23" s="300" t="s">
        <v>441</v>
      </c>
      <c r="B23" s="311">
        <v>1</v>
      </c>
      <c r="C23" s="311">
        <f t="shared" si="3"/>
        <v>208</v>
      </c>
      <c r="D23" s="315">
        <v>160</v>
      </c>
      <c r="E23" s="315">
        <v>48</v>
      </c>
      <c r="F23" s="314">
        <v>1576.88</v>
      </c>
      <c r="G23" s="313">
        <f t="shared" si="4"/>
        <v>9.855500000000001</v>
      </c>
      <c r="H23" s="312">
        <f t="shared" si="5"/>
        <v>946.13</v>
      </c>
      <c r="I23" s="314">
        <f t="shared" si="6"/>
        <v>1169.32</v>
      </c>
    </row>
    <row r="24" spans="1:9" s="163" customFormat="1" x14ac:dyDescent="0.25">
      <c r="A24" s="300" t="s">
        <v>441</v>
      </c>
      <c r="B24" s="311">
        <v>1</v>
      </c>
      <c r="C24" s="311">
        <f t="shared" si="3"/>
        <v>242</v>
      </c>
      <c r="D24" s="315">
        <v>160</v>
      </c>
      <c r="E24" s="315">
        <v>82</v>
      </c>
      <c r="F24" s="314">
        <v>1576.88</v>
      </c>
      <c r="G24" s="313">
        <f t="shared" si="4"/>
        <v>9.855500000000001</v>
      </c>
      <c r="H24" s="312">
        <f t="shared" si="5"/>
        <v>1616.3</v>
      </c>
      <c r="I24" s="314">
        <f t="shared" si="6"/>
        <v>1997.59</v>
      </c>
    </row>
    <row r="25" spans="1:9" s="163" customFormat="1" x14ac:dyDescent="0.25">
      <c r="A25" s="300" t="s">
        <v>441</v>
      </c>
      <c r="B25" s="311">
        <v>1</v>
      </c>
      <c r="C25" s="311">
        <f t="shared" si="3"/>
        <v>194</v>
      </c>
      <c r="D25" s="315">
        <v>160</v>
      </c>
      <c r="E25" s="315">
        <v>34</v>
      </c>
      <c r="F25" s="314">
        <v>1576.88</v>
      </c>
      <c r="G25" s="313">
        <f t="shared" si="4"/>
        <v>9.855500000000001</v>
      </c>
      <c r="H25" s="312">
        <f t="shared" si="5"/>
        <v>670.17</v>
      </c>
      <c r="I25" s="314">
        <f t="shared" si="6"/>
        <v>828.26</v>
      </c>
    </row>
    <row r="26" spans="1:9" s="163" customFormat="1" x14ac:dyDescent="0.25">
      <c r="A26" s="300" t="s">
        <v>441</v>
      </c>
      <c r="B26" s="311">
        <v>1</v>
      </c>
      <c r="C26" s="311">
        <f t="shared" si="3"/>
        <v>104</v>
      </c>
      <c r="D26" s="315">
        <v>88</v>
      </c>
      <c r="E26" s="315">
        <v>16</v>
      </c>
      <c r="F26" s="314">
        <v>867.28</v>
      </c>
      <c r="G26" s="313">
        <f t="shared" si="4"/>
        <v>9.8554545454545455</v>
      </c>
      <c r="H26" s="312">
        <f t="shared" si="5"/>
        <v>315.37</v>
      </c>
      <c r="I26" s="314">
        <f t="shared" si="6"/>
        <v>389.77</v>
      </c>
    </row>
    <row r="27" spans="1:9" s="163" customFormat="1" x14ac:dyDescent="0.25">
      <c r="A27" s="300" t="s">
        <v>441</v>
      </c>
      <c r="B27" s="311">
        <v>1</v>
      </c>
      <c r="C27" s="311">
        <f t="shared" si="3"/>
        <v>226</v>
      </c>
      <c r="D27" s="315">
        <v>160</v>
      </c>
      <c r="E27" s="315">
        <v>66</v>
      </c>
      <c r="F27" s="314">
        <v>1576.88</v>
      </c>
      <c r="G27" s="313">
        <f t="shared" si="4"/>
        <v>9.855500000000001</v>
      </c>
      <c r="H27" s="312">
        <f t="shared" si="5"/>
        <v>1300.93</v>
      </c>
      <c r="I27" s="314">
        <f t="shared" si="6"/>
        <v>1607.82</v>
      </c>
    </row>
    <row r="28" spans="1:9" s="163" customFormat="1" x14ac:dyDescent="0.25">
      <c r="A28" s="300" t="s">
        <v>441</v>
      </c>
      <c r="B28" s="311">
        <v>1</v>
      </c>
      <c r="C28" s="311">
        <f t="shared" si="3"/>
        <v>232</v>
      </c>
      <c r="D28" s="315">
        <v>160</v>
      </c>
      <c r="E28" s="315">
        <v>72</v>
      </c>
      <c r="F28" s="314">
        <v>1576.88</v>
      </c>
      <c r="G28" s="313">
        <f t="shared" si="4"/>
        <v>9.855500000000001</v>
      </c>
      <c r="H28" s="312">
        <f t="shared" si="5"/>
        <v>1419.19</v>
      </c>
      <c r="I28" s="314">
        <f t="shared" si="6"/>
        <v>1753.98</v>
      </c>
    </row>
    <row r="29" spans="1:9" s="163" customFormat="1" x14ac:dyDescent="0.25">
      <c r="A29" s="300" t="s">
        <v>441</v>
      </c>
      <c r="B29" s="311">
        <v>1</v>
      </c>
      <c r="C29" s="311">
        <f t="shared" si="3"/>
        <v>228</v>
      </c>
      <c r="D29" s="315">
        <v>160</v>
      </c>
      <c r="E29" s="315">
        <v>68</v>
      </c>
      <c r="F29" s="314">
        <v>1576.88</v>
      </c>
      <c r="G29" s="313">
        <f t="shared" si="4"/>
        <v>9.855500000000001</v>
      </c>
      <c r="H29" s="312">
        <f t="shared" si="5"/>
        <v>1340.35</v>
      </c>
      <c r="I29" s="314">
        <f t="shared" si="6"/>
        <v>1656.54</v>
      </c>
    </row>
    <row r="30" spans="1:9" s="163" customFormat="1" x14ac:dyDescent="0.25">
      <c r="A30" s="300" t="s">
        <v>442</v>
      </c>
      <c r="B30" s="311">
        <v>1</v>
      </c>
      <c r="C30" s="311">
        <f t="shared" si="3"/>
        <v>264</v>
      </c>
      <c r="D30" s="315">
        <v>160</v>
      </c>
      <c r="E30" s="315">
        <v>104</v>
      </c>
      <c r="F30" s="314">
        <v>1576.88</v>
      </c>
      <c r="G30" s="313">
        <f t="shared" si="4"/>
        <v>9.855500000000001</v>
      </c>
      <c r="H30" s="312">
        <f t="shared" si="5"/>
        <v>2049.94</v>
      </c>
      <c r="I30" s="314">
        <f t="shared" si="6"/>
        <v>2533.52</v>
      </c>
    </row>
    <row r="31" spans="1:9" s="163" customFormat="1" x14ac:dyDescent="0.25">
      <c r="A31" s="300" t="s">
        <v>442</v>
      </c>
      <c r="B31" s="311">
        <v>1</v>
      </c>
      <c r="C31" s="311">
        <f t="shared" si="3"/>
        <v>288</v>
      </c>
      <c r="D31" s="315">
        <v>160</v>
      </c>
      <c r="E31" s="315">
        <v>128</v>
      </c>
      <c r="F31" s="314">
        <v>1576.88</v>
      </c>
      <c r="G31" s="313">
        <f t="shared" si="4"/>
        <v>9.855500000000001</v>
      </c>
      <c r="H31" s="312">
        <f t="shared" si="5"/>
        <v>2523.0100000000002</v>
      </c>
      <c r="I31" s="314">
        <f t="shared" si="6"/>
        <v>3118.19</v>
      </c>
    </row>
    <row r="32" spans="1:9" s="163" customFormat="1" x14ac:dyDescent="0.25">
      <c r="A32" s="300" t="s">
        <v>442</v>
      </c>
      <c r="B32" s="311">
        <v>1</v>
      </c>
      <c r="C32" s="311">
        <f t="shared" si="3"/>
        <v>176</v>
      </c>
      <c r="D32" s="315">
        <v>160</v>
      </c>
      <c r="E32" s="315">
        <v>16</v>
      </c>
      <c r="F32" s="314">
        <v>1576.88</v>
      </c>
      <c r="G32" s="313">
        <f t="shared" si="4"/>
        <v>9.855500000000001</v>
      </c>
      <c r="H32" s="312">
        <f t="shared" si="5"/>
        <v>315.38</v>
      </c>
      <c r="I32" s="314">
        <f t="shared" si="6"/>
        <v>389.78</v>
      </c>
    </row>
    <row r="33" spans="1:9" s="163" customFormat="1" x14ac:dyDescent="0.25">
      <c r="A33" s="300" t="s">
        <v>442</v>
      </c>
      <c r="B33" s="311">
        <v>1</v>
      </c>
      <c r="C33" s="311">
        <f t="shared" si="3"/>
        <v>304</v>
      </c>
      <c r="D33" s="315">
        <v>160</v>
      </c>
      <c r="E33" s="315">
        <v>144</v>
      </c>
      <c r="F33" s="314">
        <v>1576.88</v>
      </c>
      <c r="G33" s="313">
        <f t="shared" si="4"/>
        <v>9.855500000000001</v>
      </c>
      <c r="H33" s="312">
        <f t="shared" si="5"/>
        <v>2838.38</v>
      </c>
      <c r="I33" s="314">
        <f t="shared" si="6"/>
        <v>3507.95</v>
      </c>
    </row>
    <row r="34" spans="1:9" s="163" customFormat="1" x14ac:dyDescent="0.25">
      <c r="A34" s="299" t="s">
        <v>444</v>
      </c>
      <c r="B34" s="311">
        <v>1</v>
      </c>
      <c r="C34" s="311">
        <f t="shared" si="3"/>
        <v>272</v>
      </c>
      <c r="D34" s="315">
        <v>160</v>
      </c>
      <c r="E34" s="315">
        <v>112</v>
      </c>
      <c r="F34" s="314">
        <v>1576.88</v>
      </c>
      <c r="G34" s="313">
        <f t="shared" si="4"/>
        <v>9.855500000000001</v>
      </c>
      <c r="H34" s="312">
        <f t="shared" si="5"/>
        <v>2207.63</v>
      </c>
      <c r="I34" s="314">
        <f t="shared" si="6"/>
        <v>2728.41</v>
      </c>
    </row>
    <row r="35" spans="1:9" s="162" customFormat="1" x14ac:dyDescent="0.25">
      <c r="A35" s="299" t="s">
        <v>444</v>
      </c>
      <c r="B35" s="311">
        <v>1</v>
      </c>
      <c r="C35" s="311">
        <f t="shared" si="3"/>
        <v>283</v>
      </c>
      <c r="D35" s="315">
        <v>160</v>
      </c>
      <c r="E35" s="315">
        <v>123</v>
      </c>
      <c r="F35" s="314">
        <v>1576.88</v>
      </c>
      <c r="G35" s="313">
        <f t="shared" si="4"/>
        <v>9.855500000000001</v>
      </c>
      <c r="H35" s="312">
        <f t="shared" si="5"/>
        <v>2424.4499999999998</v>
      </c>
      <c r="I35" s="314">
        <f t="shared" si="6"/>
        <v>2996.38</v>
      </c>
    </row>
    <row r="36" spans="1:9" s="162" customFormat="1" x14ac:dyDescent="0.25">
      <c r="A36" s="299" t="s">
        <v>444</v>
      </c>
      <c r="B36" s="311">
        <v>1</v>
      </c>
      <c r="C36" s="311">
        <f t="shared" si="3"/>
        <v>96</v>
      </c>
      <c r="D36" s="315">
        <v>80</v>
      </c>
      <c r="E36" s="315">
        <v>16</v>
      </c>
      <c r="F36" s="314">
        <v>788.44</v>
      </c>
      <c r="G36" s="313">
        <f t="shared" si="4"/>
        <v>9.855500000000001</v>
      </c>
      <c r="H36" s="312">
        <f t="shared" si="5"/>
        <v>315.38</v>
      </c>
      <c r="I36" s="314">
        <f t="shared" si="6"/>
        <v>389.78</v>
      </c>
    </row>
    <row r="37" spans="1:9" s="162" customFormat="1" x14ac:dyDescent="0.25">
      <c r="A37" s="299" t="s">
        <v>444</v>
      </c>
      <c r="B37" s="311">
        <v>1</v>
      </c>
      <c r="C37" s="311">
        <f t="shared" si="3"/>
        <v>272</v>
      </c>
      <c r="D37" s="315">
        <v>160</v>
      </c>
      <c r="E37" s="315">
        <v>112</v>
      </c>
      <c r="F37" s="314">
        <v>1576.88</v>
      </c>
      <c r="G37" s="313">
        <f t="shared" si="4"/>
        <v>9.855500000000001</v>
      </c>
      <c r="H37" s="314">
        <f t="shared" si="5"/>
        <v>2207.63</v>
      </c>
      <c r="I37" s="314">
        <f t="shared" si="6"/>
        <v>2728.41</v>
      </c>
    </row>
    <row r="38" spans="1:9" s="162" customFormat="1" x14ac:dyDescent="0.25">
      <c r="A38" s="299" t="s">
        <v>444</v>
      </c>
      <c r="B38" s="311">
        <v>1</v>
      </c>
      <c r="C38" s="311">
        <f t="shared" si="3"/>
        <v>192</v>
      </c>
      <c r="D38" s="315">
        <v>160</v>
      </c>
      <c r="E38" s="315">
        <v>32</v>
      </c>
      <c r="F38" s="314">
        <v>1576.88</v>
      </c>
      <c r="G38" s="313">
        <f t="shared" si="4"/>
        <v>9.855500000000001</v>
      </c>
      <c r="H38" s="314">
        <f t="shared" si="5"/>
        <v>630.75</v>
      </c>
      <c r="I38" s="314">
        <f t="shared" si="6"/>
        <v>779.54</v>
      </c>
    </row>
    <row r="39" spans="1:9" s="162" customFormat="1" x14ac:dyDescent="0.25">
      <c r="A39" s="299" t="s">
        <v>445</v>
      </c>
      <c r="B39" s="311">
        <v>1</v>
      </c>
      <c r="C39" s="311">
        <f t="shared" si="3"/>
        <v>200</v>
      </c>
      <c r="D39" s="315">
        <v>100</v>
      </c>
      <c r="E39" s="315">
        <v>100</v>
      </c>
      <c r="F39" s="314">
        <v>985.55</v>
      </c>
      <c r="G39" s="313">
        <f t="shared" si="4"/>
        <v>9.8554999999999993</v>
      </c>
      <c r="H39" s="314">
        <f t="shared" si="5"/>
        <v>1971.1</v>
      </c>
      <c r="I39" s="314">
        <f t="shared" si="6"/>
        <v>2436.08</v>
      </c>
    </row>
    <row r="40" spans="1:9" s="162" customFormat="1" x14ac:dyDescent="0.25">
      <c r="A40" s="299" t="s">
        <v>445</v>
      </c>
      <c r="B40" s="311">
        <v>1</v>
      </c>
      <c r="C40" s="311">
        <f t="shared" si="3"/>
        <v>234</v>
      </c>
      <c r="D40" s="315">
        <v>117</v>
      </c>
      <c r="E40" s="315">
        <v>117</v>
      </c>
      <c r="F40" s="314">
        <v>1153.0899999999999</v>
      </c>
      <c r="G40" s="313">
        <f t="shared" si="4"/>
        <v>9.8554700854700847</v>
      </c>
      <c r="H40" s="314">
        <f t="shared" si="5"/>
        <v>2306.1799999999998</v>
      </c>
      <c r="I40" s="314">
        <f t="shared" si="6"/>
        <v>2850.21</v>
      </c>
    </row>
    <row r="41" spans="1:9" s="162" customFormat="1" x14ac:dyDescent="0.25">
      <c r="A41" s="299" t="s">
        <v>445</v>
      </c>
      <c r="B41" s="311">
        <v>1</v>
      </c>
      <c r="C41" s="311">
        <f t="shared" si="3"/>
        <v>162</v>
      </c>
      <c r="D41" s="315">
        <v>81</v>
      </c>
      <c r="E41" s="315">
        <v>81</v>
      </c>
      <c r="F41" s="314">
        <v>798.3</v>
      </c>
      <c r="G41" s="313">
        <f t="shared" si="4"/>
        <v>9.8555555555555543</v>
      </c>
      <c r="H41" s="314">
        <f t="shared" si="5"/>
        <v>1596.6</v>
      </c>
      <c r="I41" s="314">
        <f t="shared" si="6"/>
        <v>1973.24</v>
      </c>
    </row>
    <row r="42" spans="1:9" s="162" customFormat="1" x14ac:dyDescent="0.25">
      <c r="A42" s="299" t="s">
        <v>445</v>
      </c>
      <c r="B42" s="311">
        <v>1</v>
      </c>
      <c r="C42" s="311">
        <f t="shared" si="3"/>
        <v>96</v>
      </c>
      <c r="D42" s="315">
        <v>48</v>
      </c>
      <c r="E42" s="315">
        <v>48</v>
      </c>
      <c r="F42" s="314">
        <v>473.06</v>
      </c>
      <c r="G42" s="313">
        <f t="shared" si="4"/>
        <v>9.8554166666666667</v>
      </c>
      <c r="H42" s="314">
        <f t="shared" si="5"/>
        <v>946.12</v>
      </c>
      <c r="I42" s="314">
        <f t="shared" si="6"/>
        <v>1169.31</v>
      </c>
    </row>
    <row r="43" spans="1:9" s="163" customFormat="1" x14ac:dyDescent="0.25">
      <c r="A43" s="300" t="s">
        <v>445</v>
      </c>
      <c r="B43" s="311">
        <v>1</v>
      </c>
      <c r="C43" s="311">
        <f t="shared" si="3"/>
        <v>154</v>
      </c>
      <c r="D43" s="315">
        <v>77</v>
      </c>
      <c r="E43" s="315">
        <v>77</v>
      </c>
      <c r="F43" s="314">
        <v>758.87</v>
      </c>
      <c r="G43" s="313">
        <f t="shared" si="4"/>
        <v>9.8554545454545455</v>
      </c>
      <c r="H43" s="314">
        <f t="shared" si="5"/>
        <v>1517.74</v>
      </c>
      <c r="I43" s="314">
        <f t="shared" si="6"/>
        <v>1875.77</v>
      </c>
    </row>
    <row r="44" spans="1:9" s="163" customFormat="1" x14ac:dyDescent="0.25">
      <c r="A44" s="300" t="s">
        <v>445</v>
      </c>
      <c r="B44" s="311">
        <v>1</v>
      </c>
      <c r="C44" s="311">
        <f t="shared" si="3"/>
        <v>122</v>
      </c>
      <c r="D44" s="315">
        <v>61</v>
      </c>
      <c r="E44" s="315">
        <v>61</v>
      </c>
      <c r="F44" s="314">
        <v>601.19000000000005</v>
      </c>
      <c r="G44" s="313">
        <f t="shared" si="4"/>
        <v>9.8555737704918034</v>
      </c>
      <c r="H44" s="314">
        <f t="shared" si="5"/>
        <v>1202.3800000000001</v>
      </c>
      <c r="I44" s="314">
        <f t="shared" si="6"/>
        <v>1486.02</v>
      </c>
    </row>
    <row r="45" spans="1:9" s="163" customFormat="1" x14ac:dyDescent="0.25">
      <c r="A45" s="300" t="s">
        <v>445</v>
      </c>
      <c r="B45" s="311">
        <v>1</v>
      </c>
      <c r="C45" s="311">
        <f t="shared" si="3"/>
        <v>58</v>
      </c>
      <c r="D45" s="315">
        <v>29</v>
      </c>
      <c r="E45" s="315">
        <v>29</v>
      </c>
      <c r="F45" s="314">
        <v>285.81</v>
      </c>
      <c r="G45" s="313">
        <f t="shared" si="4"/>
        <v>9.8555172413793102</v>
      </c>
      <c r="H45" s="314">
        <f t="shared" si="5"/>
        <v>571.62</v>
      </c>
      <c r="I45" s="314">
        <f t="shared" si="6"/>
        <v>706.47</v>
      </c>
    </row>
    <row r="46" spans="1:9" s="163" customFormat="1" x14ac:dyDescent="0.25">
      <c r="A46" s="300" t="s">
        <v>446</v>
      </c>
      <c r="B46" s="311">
        <v>1</v>
      </c>
      <c r="C46" s="311">
        <f t="shared" si="3"/>
        <v>56</v>
      </c>
      <c r="D46" s="315">
        <v>40</v>
      </c>
      <c r="E46" s="315">
        <v>16</v>
      </c>
      <c r="F46" s="314">
        <v>394.22</v>
      </c>
      <c r="G46" s="313">
        <f t="shared" si="4"/>
        <v>9.855500000000001</v>
      </c>
      <c r="H46" s="314">
        <f t="shared" si="5"/>
        <v>315.38</v>
      </c>
      <c r="I46" s="314">
        <f t="shared" si="6"/>
        <v>389.78</v>
      </c>
    </row>
    <row r="47" spans="1:9" s="163" customFormat="1" ht="47.25" x14ac:dyDescent="0.25">
      <c r="A47" s="284" t="s">
        <v>17</v>
      </c>
      <c r="B47" s="304">
        <f>SUM(B48:B84)</f>
        <v>37</v>
      </c>
      <c r="C47" s="304"/>
      <c r="D47" s="304"/>
      <c r="E47" s="304">
        <f t="shared" ref="E47" si="7">SUM(E48:E84)</f>
        <v>1029</v>
      </c>
      <c r="F47" s="298"/>
      <c r="G47" s="298"/>
      <c r="H47" s="298">
        <f>SUM(H48:H84)</f>
        <v>11966.969999999998</v>
      </c>
      <c r="I47" s="298">
        <f>SUM(I48:I84)</f>
        <v>14789.970000000001</v>
      </c>
    </row>
    <row r="48" spans="1:9" s="163" customFormat="1" x14ac:dyDescent="0.25">
      <c r="A48" s="300" t="s">
        <v>447</v>
      </c>
      <c r="B48" s="315">
        <v>1</v>
      </c>
      <c r="C48" s="315">
        <f>D48+E48</f>
        <v>192</v>
      </c>
      <c r="D48" s="311">
        <v>160</v>
      </c>
      <c r="E48" s="311">
        <v>32</v>
      </c>
      <c r="F48" s="312">
        <v>831.44</v>
      </c>
      <c r="G48" s="313">
        <f t="shared" si="4"/>
        <v>5.1965000000000003</v>
      </c>
      <c r="H48" s="314">
        <f t="shared" ref="H48:H84" si="8">ROUND(E48*G48*2,2)</f>
        <v>332.58</v>
      </c>
      <c r="I48" s="314">
        <f t="shared" ref="I48:I84" si="9">ROUND(H48*1.2359,2)</f>
        <v>411.04</v>
      </c>
    </row>
    <row r="49" spans="1:9" s="163" customFormat="1" x14ac:dyDescent="0.25">
      <c r="A49" s="300" t="s">
        <v>447</v>
      </c>
      <c r="B49" s="315">
        <v>1</v>
      </c>
      <c r="C49" s="315">
        <f t="shared" ref="C49:C84" si="10">D49+E49</f>
        <v>108</v>
      </c>
      <c r="D49" s="311">
        <v>96</v>
      </c>
      <c r="E49" s="311">
        <v>12</v>
      </c>
      <c r="F49" s="312">
        <v>498.86</v>
      </c>
      <c r="G49" s="313">
        <f t="shared" si="4"/>
        <v>5.1964583333333332</v>
      </c>
      <c r="H49" s="314">
        <f t="shared" si="8"/>
        <v>124.72</v>
      </c>
      <c r="I49" s="314">
        <f t="shared" si="9"/>
        <v>154.13999999999999</v>
      </c>
    </row>
    <row r="50" spans="1:9" s="163" customFormat="1" x14ac:dyDescent="0.25">
      <c r="A50" s="300" t="s">
        <v>447</v>
      </c>
      <c r="B50" s="315">
        <v>1</v>
      </c>
      <c r="C50" s="315">
        <f t="shared" si="10"/>
        <v>180</v>
      </c>
      <c r="D50" s="311">
        <v>160</v>
      </c>
      <c r="E50" s="311">
        <v>20</v>
      </c>
      <c r="F50" s="312">
        <v>941.34</v>
      </c>
      <c r="G50" s="313">
        <f t="shared" si="4"/>
        <v>5.883375</v>
      </c>
      <c r="H50" s="314">
        <f t="shared" si="8"/>
        <v>235.34</v>
      </c>
      <c r="I50" s="314">
        <f t="shared" si="9"/>
        <v>290.86</v>
      </c>
    </row>
    <row r="51" spans="1:9" s="163" customFormat="1" x14ac:dyDescent="0.25">
      <c r="A51" s="300" t="s">
        <v>447</v>
      </c>
      <c r="B51" s="315">
        <v>1</v>
      </c>
      <c r="C51" s="315">
        <f t="shared" si="10"/>
        <v>183</v>
      </c>
      <c r="D51" s="311">
        <v>160</v>
      </c>
      <c r="E51" s="311">
        <v>23</v>
      </c>
      <c r="F51" s="312">
        <v>941.34</v>
      </c>
      <c r="G51" s="313">
        <f t="shared" si="4"/>
        <v>5.883375</v>
      </c>
      <c r="H51" s="314">
        <f t="shared" si="8"/>
        <v>270.64</v>
      </c>
      <c r="I51" s="314">
        <f t="shared" si="9"/>
        <v>334.48</v>
      </c>
    </row>
    <row r="52" spans="1:9" s="163" customFormat="1" x14ac:dyDescent="0.25">
      <c r="A52" s="300" t="s">
        <v>447</v>
      </c>
      <c r="B52" s="315">
        <v>1</v>
      </c>
      <c r="C52" s="315">
        <f t="shared" si="10"/>
        <v>216</v>
      </c>
      <c r="D52" s="311">
        <v>160</v>
      </c>
      <c r="E52" s="311">
        <v>56</v>
      </c>
      <c r="F52" s="312">
        <v>941.34</v>
      </c>
      <c r="G52" s="313">
        <f t="shared" si="4"/>
        <v>5.883375</v>
      </c>
      <c r="H52" s="314">
        <f t="shared" si="8"/>
        <v>658.94</v>
      </c>
      <c r="I52" s="314">
        <f t="shared" si="9"/>
        <v>814.38</v>
      </c>
    </row>
    <row r="53" spans="1:9" s="163" customFormat="1" x14ac:dyDescent="0.25">
      <c r="A53" s="300" t="s">
        <v>449</v>
      </c>
      <c r="B53" s="315">
        <v>1</v>
      </c>
      <c r="C53" s="315">
        <f t="shared" si="10"/>
        <v>204</v>
      </c>
      <c r="D53" s="311">
        <v>160</v>
      </c>
      <c r="E53" s="311">
        <v>44</v>
      </c>
      <c r="F53" s="312">
        <v>941.34</v>
      </c>
      <c r="G53" s="313">
        <f t="shared" si="4"/>
        <v>5.883375</v>
      </c>
      <c r="H53" s="314">
        <f t="shared" si="8"/>
        <v>517.74</v>
      </c>
      <c r="I53" s="314">
        <f t="shared" si="9"/>
        <v>639.87</v>
      </c>
    </row>
    <row r="54" spans="1:9" s="163" customFormat="1" x14ac:dyDescent="0.25">
      <c r="A54" s="300" t="s">
        <v>449</v>
      </c>
      <c r="B54" s="315">
        <v>1</v>
      </c>
      <c r="C54" s="315">
        <f t="shared" si="10"/>
        <v>192</v>
      </c>
      <c r="D54" s="311">
        <v>160</v>
      </c>
      <c r="E54" s="311">
        <v>32</v>
      </c>
      <c r="F54" s="312">
        <v>941.34</v>
      </c>
      <c r="G54" s="313">
        <f t="shared" si="4"/>
        <v>5.883375</v>
      </c>
      <c r="H54" s="314">
        <f t="shared" si="8"/>
        <v>376.54</v>
      </c>
      <c r="I54" s="314">
        <f t="shared" si="9"/>
        <v>465.37</v>
      </c>
    </row>
    <row r="55" spans="1:9" s="163" customFormat="1" x14ac:dyDescent="0.25">
      <c r="A55" s="300" t="s">
        <v>449</v>
      </c>
      <c r="B55" s="315">
        <v>1</v>
      </c>
      <c r="C55" s="315">
        <f t="shared" si="10"/>
        <v>158</v>
      </c>
      <c r="D55" s="311">
        <v>140</v>
      </c>
      <c r="E55" s="311">
        <v>18</v>
      </c>
      <c r="F55" s="312">
        <v>941.81</v>
      </c>
      <c r="G55" s="313">
        <f t="shared" si="4"/>
        <v>6.7272142857142851</v>
      </c>
      <c r="H55" s="314">
        <f t="shared" si="8"/>
        <v>242.18</v>
      </c>
      <c r="I55" s="314">
        <f t="shared" si="9"/>
        <v>299.31</v>
      </c>
    </row>
    <row r="56" spans="1:9" s="163" customFormat="1" x14ac:dyDescent="0.25">
      <c r="A56" s="300" t="s">
        <v>449</v>
      </c>
      <c r="B56" s="315">
        <v>1</v>
      </c>
      <c r="C56" s="315">
        <f t="shared" si="10"/>
        <v>192</v>
      </c>
      <c r="D56" s="311">
        <v>160</v>
      </c>
      <c r="E56" s="311">
        <v>32</v>
      </c>
      <c r="F56" s="312">
        <v>941.34</v>
      </c>
      <c r="G56" s="313">
        <f t="shared" si="4"/>
        <v>5.883375</v>
      </c>
      <c r="H56" s="314">
        <f t="shared" si="8"/>
        <v>376.54</v>
      </c>
      <c r="I56" s="314">
        <f t="shared" si="9"/>
        <v>465.37</v>
      </c>
    </row>
    <row r="57" spans="1:9" s="163" customFormat="1" x14ac:dyDescent="0.25">
      <c r="A57" s="300" t="s">
        <v>449</v>
      </c>
      <c r="B57" s="315">
        <v>1</v>
      </c>
      <c r="C57" s="315">
        <f t="shared" si="10"/>
        <v>192</v>
      </c>
      <c r="D57" s="311">
        <v>160</v>
      </c>
      <c r="E57" s="311">
        <v>32</v>
      </c>
      <c r="F57" s="312">
        <v>941.34</v>
      </c>
      <c r="G57" s="313">
        <f t="shared" si="4"/>
        <v>5.883375</v>
      </c>
      <c r="H57" s="314">
        <f t="shared" si="8"/>
        <v>376.54</v>
      </c>
      <c r="I57" s="314">
        <f t="shared" si="9"/>
        <v>465.37</v>
      </c>
    </row>
    <row r="58" spans="1:9" s="163" customFormat="1" x14ac:dyDescent="0.25">
      <c r="A58" s="300" t="s">
        <v>449</v>
      </c>
      <c r="B58" s="315">
        <v>1</v>
      </c>
      <c r="C58" s="315">
        <f t="shared" si="10"/>
        <v>204</v>
      </c>
      <c r="D58" s="311">
        <v>160</v>
      </c>
      <c r="E58" s="311">
        <v>44</v>
      </c>
      <c r="F58" s="312">
        <v>941.34</v>
      </c>
      <c r="G58" s="313">
        <f t="shared" si="4"/>
        <v>5.883375</v>
      </c>
      <c r="H58" s="314">
        <f t="shared" si="8"/>
        <v>517.74</v>
      </c>
      <c r="I58" s="314">
        <f t="shared" si="9"/>
        <v>639.87</v>
      </c>
    </row>
    <row r="59" spans="1:9" s="163" customFormat="1" x14ac:dyDescent="0.25">
      <c r="A59" s="300" t="s">
        <v>449</v>
      </c>
      <c r="B59" s="315">
        <v>1</v>
      </c>
      <c r="C59" s="315">
        <f t="shared" si="10"/>
        <v>154</v>
      </c>
      <c r="D59" s="311">
        <v>140</v>
      </c>
      <c r="E59" s="311">
        <v>14</v>
      </c>
      <c r="F59" s="312">
        <v>941.81</v>
      </c>
      <c r="G59" s="313">
        <f t="shared" si="4"/>
        <v>6.7272142857142851</v>
      </c>
      <c r="H59" s="314">
        <f t="shared" si="8"/>
        <v>188.36</v>
      </c>
      <c r="I59" s="314">
        <f t="shared" si="9"/>
        <v>232.79</v>
      </c>
    </row>
    <row r="60" spans="1:9" s="163" customFormat="1" x14ac:dyDescent="0.25">
      <c r="A60" s="300" t="s">
        <v>449</v>
      </c>
      <c r="B60" s="315">
        <v>1</v>
      </c>
      <c r="C60" s="315">
        <f t="shared" si="10"/>
        <v>168</v>
      </c>
      <c r="D60" s="311">
        <v>160</v>
      </c>
      <c r="E60" s="311">
        <v>8</v>
      </c>
      <c r="F60" s="312">
        <v>941.34</v>
      </c>
      <c r="G60" s="313">
        <f t="shared" si="4"/>
        <v>5.883375</v>
      </c>
      <c r="H60" s="314">
        <f t="shared" si="8"/>
        <v>94.13</v>
      </c>
      <c r="I60" s="314">
        <f t="shared" si="9"/>
        <v>116.34</v>
      </c>
    </row>
    <row r="61" spans="1:9" s="163" customFormat="1" x14ac:dyDescent="0.25">
      <c r="A61" s="300" t="s">
        <v>449</v>
      </c>
      <c r="B61" s="315">
        <v>1</v>
      </c>
      <c r="C61" s="315">
        <f t="shared" si="10"/>
        <v>154</v>
      </c>
      <c r="D61" s="311">
        <v>140</v>
      </c>
      <c r="E61" s="311">
        <v>14</v>
      </c>
      <c r="F61" s="312">
        <v>941.81</v>
      </c>
      <c r="G61" s="313">
        <f t="shared" si="4"/>
        <v>6.7272142857142851</v>
      </c>
      <c r="H61" s="314">
        <f t="shared" si="8"/>
        <v>188.36</v>
      </c>
      <c r="I61" s="314">
        <f t="shared" si="9"/>
        <v>232.79</v>
      </c>
    </row>
    <row r="62" spans="1:9" s="163" customFormat="1" x14ac:dyDescent="0.25">
      <c r="A62" s="300" t="s">
        <v>449</v>
      </c>
      <c r="B62" s="315">
        <v>1</v>
      </c>
      <c r="C62" s="315">
        <f t="shared" si="10"/>
        <v>204</v>
      </c>
      <c r="D62" s="311">
        <v>160</v>
      </c>
      <c r="E62" s="311">
        <v>44</v>
      </c>
      <c r="F62" s="312">
        <v>941.34</v>
      </c>
      <c r="G62" s="313">
        <f t="shared" si="4"/>
        <v>5.883375</v>
      </c>
      <c r="H62" s="312">
        <f t="shared" si="8"/>
        <v>517.74</v>
      </c>
      <c r="I62" s="314">
        <f t="shared" si="9"/>
        <v>639.87</v>
      </c>
    </row>
    <row r="63" spans="1:9" s="163" customFormat="1" x14ac:dyDescent="0.25">
      <c r="A63" s="300" t="s">
        <v>449</v>
      </c>
      <c r="B63" s="315">
        <v>1</v>
      </c>
      <c r="C63" s="315">
        <f t="shared" si="10"/>
        <v>96</v>
      </c>
      <c r="D63" s="311">
        <v>80</v>
      </c>
      <c r="E63" s="311">
        <v>16</v>
      </c>
      <c r="F63" s="312">
        <v>470.67</v>
      </c>
      <c r="G63" s="313">
        <f t="shared" si="4"/>
        <v>5.883375</v>
      </c>
      <c r="H63" s="312">
        <f t="shared" si="8"/>
        <v>188.27</v>
      </c>
      <c r="I63" s="314">
        <f t="shared" si="9"/>
        <v>232.68</v>
      </c>
    </row>
    <row r="64" spans="1:9" s="163" customFormat="1" x14ac:dyDescent="0.25">
      <c r="A64" s="300" t="s">
        <v>449</v>
      </c>
      <c r="B64" s="315">
        <v>1</v>
      </c>
      <c r="C64" s="315">
        <f t="shared" si="10"/>
        <v>192</v>
      </c>
      <c r="D64" s="311">
        <v>160</v>
      </c>
      <c r="E64" s="311">
        <v>32</v>
      </c>
      <c r="F64" s="312">
        <v>941.34</v>
      </c>
      <c r="G64" s="313">
        <f t="shared" si="4"/>
        <v>5.883375</v>
      </c>
      <c r="H64" s="312">
        <f t="shared" si="8"/>
        <v>376.54</v>
      </c>
      <c r="I64" s="314">
        <f t="shared" si="9"/>
        <v>465.37</v>
      </c>
    </row>
    <row r="65" spans="1:9" s="163" customFormat="1" x14ac:dyDescent="0.25">
      <c r="A65" s="300" t="s">
        <v>449</v>
      </c>
      <c r="B65" s="315">
        <v>1</v>
      </c>
      <c r="C65" s="315">
        <f t="shared" si="10"/>
        <v>24</v>
      </c>
      <c r="D65" s="311">
        <v>21</v>
      </c>
      <c r="E65" s="311">
        <v>3</v>
      </c>
      <c r="F65" s="312">
        <v>141.27000000000001</v>
      </c>
      <c r="G65" s="313">
        <f t="shared" si="4"/>
        <v>6.7271428571428578</v>
      </c>
      <c r="H65" s="312">
        <f t="shared" si="8"/>
        <v>40.36</v>
      </c>
      <c r="I65" s="314">
        <f t="shared" si="9"/>
        <v>49.88</v>
      </c>
    </row>
    <row r="66" spans="1:9" s="163" customFormat="1" x14ac:dyDescent="0.25">
      <c r="A66" s="300" t="s">
        <v>449</v>
      </c>
      <c r="B66" s="315">
        <v>1</v>
      </c>
      <c r="C66" s="315">
        <f>D66+E66</f>
        <v>180</v>
      </c>
      <c r="D66" s="311">
        <v>160</v>
      </c>
      <c r="E66" s="311">
        <v>20</v>
      </c>
      <c r="F66" s="312">
        <v>941.34</v>
      </c>
      <c r="G66" s="313">
        <f t="shared" si="4"/>
        <v>5.883375</v>
      </c>
      <c r="H66" s="312">
        <f t="shared" si="8"/>
        <v>235.34</v>
      </c>
      <c r="I66" s="314">
        <f t="shared" si="9"/>
        <v>290.86</v>
      </c>
    </row>
    <row r="67" spans="1:9" s="163" customFormat="1" x14ac:dyDescent="0.25">
      <c r="A67" s="300" t="s">
        <v>449</v>
      </c>
      <c r="B67" s="315">
        <v>1</v>
      </c>
      <c r="C67" s="315">
        <f t="shared" si="10"/>
        <v>168</v>
      </c>
      <c r="D67" s="311">
        <v>160</v>
      </c>
      <c r="E67" s="311">
        <v>8</v>
      </c>
      <c r="F67" s="312">
        <v>941.34</v>
      </c>
      <c r="G67" s="313">
        <f t="shared" si="4"/>
        <v>5.883375</v>
      </c>
      <c r="H67" s="312">
        <f t="shared" si="8"/>
        <v>94.13</v>
      </c>
      <c r="I67" s="314">
        <f t="shared" si="9"/>
        <v>116.34</v>
      </c>
    </row>
    <row r="68" spans="1:9" s="163" customFormat="1" x14ac:dyDescent="0.25">
      <c r="A68" s="300" t="s">
        <v>450</v>
      </c>
      <c r="B68" s="315">
        <v>1</v>
      </c>
      <c r="C68" s="315">
        <f t="shared" si="10"/>
        <v>120</v>
      </c>
      <c r="D68" s="311">
        <v>96</v>
      </c>
      <c r="E68" s="311">
        <v>24</v>
      </c>
      <c r="F68" s="312">
        <v>564.80999999999995</v>
      </c>
      <c r="G68" s="313">
        <f t="shared" si="4"/>
        <v>5.8834374999999994</v>
      </c>
      <c r="H68" s="312">
        <f t="shared" si="8"/>
        <v>282.41000000000003</v>
      </c>
      <c r="I68" s="314">
        <f t="shared" si="9"/>
        <v>349.03</v>
      </c>
    </row>
    <row r="69" spans="1:9" s="163" customFormat="1" x14ac:dyDescent="0.25">
      <c r="A69" s="300" t="s">
        <v>450</v>
      </c>
      <c r="B69" s="315">
        <v>1</v>
      </c>
      <c r="C69" s="315">
        <f t="shared" si="10"/>
        <v>199</v>
      </c>
      <c r="D69" s="311">
        <v>160</v>
      </c>
      <c r="E69" s="311">
        <v>39</v>
      </c>
      <c r="F69" s="312">
        <v>941.34</v>
      </c>
      <c r="G69" s="313">
        <f t="shared" si="4"/>
        <v>5.883375</v>
      </c>
      <c r="H69" s="312">
        <f t="shared" si="8"/>
        <v>458.9</v>
      </c>
      <c r="I69" s="314">
        <f t="shared" si="9"/>
        <v>567.15</v>
      </c>
    </row>
    <row r="70" spans="1:9" s="163" customFormat="1" x14ac:dyDescent="0.25">
      <c r="A70" s="300" t="s">
        <v>450</v>
      </c>
      <c r="B70" s="315">
        <v>1</v>
      </c>
      <c r="C70" s="315">
        <f t="shared" si="10"/>
        <v>210</v>
      </c>
      <c r="D70" s="311">
        <v>160</v>
      </c>
      <c r="E70" s="311">
        <v>50</v>
      </c>
      <c r="F70" s="312">
        <v>941.34</v>
      </c>
      <c r="G70" s="313">
        <f t="shared" si="4"/>
        <v>5.883375</v>
      </c>
      <c r="H70" s="312">
        <f t="shared" si="8"/>
        <v>588.34</v>
      </c>
      <c r="I70" s="314">
        <f t="shared" si="9"/>
        <v>727.13</v>
      </c>
    </row>
    <row r="71" spans="1:9" s="163" customFormat="1" x14ac:dyDescent="0.25">
      <c r="A71" s="300" t="s">
        <v>450</v>
      </c>
      <c r="B71" s="315">
        <v>1</v>
      </c>
      <c r="C71" s="315">
        <f t="shared" si="10"/>
        <v>192</v>
      </c>
      <c r="D71" s="311">
        <v>160</v>
      </c>
      <c r="E71" s="311">
        <v>32</v>
      </c>
      <c r="F71" s="312">
        <v>941.34</v>
      </c>
      <c r="G71" s="313">
        <f t="shared" si="4"/>
        <v>5.883375</v>
      </c>
      <c r="H71" s="312">
        <f t="shared" si="8"/>
        <v>376.54</v>
      </c>
      <c r="I71" s="314">
        <f t="shared" si="9"/>
        <v>465.37</v>
      </c>
    </row>
    <row r="72" spans="1:9" s="163" customFormat="1" x14ac:dyDescent="0.25">
      <c r="A72" s="300" t="s">
        <v>450</v>
      </c>
      <c r="B72" s="315">
        <v>1</v>
      </c>
      <c r="C72" s="315">
        <f t="shared" si="10"/>
        <v>207</v>
      </c>
      <c r="D72" s="311">
        <v>160</v>
      </c>
      <c r="E72" s="311">
        <v>47</v>
      </c>
      <c r="F72" s="312">
        <v>941.34</v>
      </c>
      <c r="G72" s="313">
        <f t="shared" si="4"/>
        <v>5.883375</v>
      </c>
      <c r="H72" s="312">
        <f t="shared" si="8"/>
        <v>553.04</v>
      </c>
      <c r="I72" s="314">
        <f t="shared" si="9"/>
        <v>683.5</v>
      </c>
    </row>
    <row r="73" spans="1:9" s="163" customFormat="1" x14ac:dyDescent="0.25">
      <c r="A73" s="300" t="s">
        <v>451</v>
      </c>
      <c r="B73" s="315">
        <v>1</v>
      </c>
      <c r="C73" s="315">
        <f t="shared" si="10"/>
        <v>146</v>
      </c>
      <c r="D73" s="311">
        <v>140</v>
      </c>
      <c r="E73" s="311">
        <v>6</v>
      </c>
      <c r="F73" s="312">
        <v>831.85</v>
      </c>
      <c r="G73" s="313">
        <f t="shared" si="4"/>
        <v>5.9417857142857144</v>
      </c>
      <c r="H73" s="312">
        <f t="shared" si="8"/>
        <v>71.3</v>
      </c>
      <c r="I73" s="314">
        <f t="shared" si="9"/>
        <v>88.12</v>
      </c>
    </row>
    <row r="74" spans="1:9" s="163" customFormat="1" x14ac:dyDescent="0.25">
      <c r="A74" s="300" t="s">
        <v>451</v>
      </c>
      <c r="B74" s="315">
        <v>1</v>
      </c>
      <c r="C74" s="315">
        <f t="shared" si="10"/>
        <v>156</v>
      </c>
      <c r="D74" s="311">
        <v>108</v>
      </c>
      <c r="E74" s="311">
        <v>48</v>
      </c>
      <c r="F74" s="312">
        <v>635.41</v>
      </c>
      <c r="G74" s="313">
        <f t="shared" si="4"/>
        <v>5.8834259259259261</v>
      </c>
      <c r="H74" s="312">
        <f t="shared" si="8"/>
        <v>564.80999999999995</v>
      </c>
      <c r="I74" s="314">
        <f t="shared" si="9"/>
        <v>698.05</v>
      </c>
    </row>
    <row r="75" spans="1:9" s="163" customFormat="1" x14ac:dyDescent="0.25">
      <c r="A75" s="300" t="s">
        <v>451</v>
      </c>
      <c r="B75" s="315">
        <v>1</v>
      </c>
      <c r="C75" s="315">
        <f t="shared" si="10"/>
        <v>192</v>
      </c>
      <c r="D75" s="311">
        <v>160</v>
      </c>
      <c r="E75" s="311">
        <v>32</v>
      </c>
      <c r="F75" s="312">
        <v>831.44</v>
      </c>
      <c r="G75" s="313">
        <f t="shared" si="4"/>
        <v>5.1965000000000003</v>
      </c>
      <c r="H75" s="312">
        <f t="shared" si="8"/>
        <v>332.58</v>
      </c>
      <c r="I75" s="314">
        <f t="shared" si="9"/>
        <v>411.04</v>
      </c>
    </row>
    <row r="76" spans="1:9" s="163" customFormat="1" x14ac:dyDescent="0.25">
      <c r="A76" s="300" t="s">
        <v>451</v>
      </c>
      <c r="B76" s="315">
        <v>1</v>
      </c>
      <c r="C76" s="315">
        <f t="shared" si="10"/>
        <v>144</v>
      </c>
      <c r="D76" s="311">
        <v>128</v>
      </c>
      <c r="E76" s="311">
        <v>16</v>
      </c>
      <c r="F76" s="312">
        <v>665.15</v>
      </c>
      <c r="G76" s="313">
        <f t="shared" si="4"/>
        <v>5.1964843749999998</v>
      </c>
      <c r="H76" s="312">
        <f t="shared" si="8"/>
        <v>166.29</v>
      </c>
      <c r="I76" s="314">
        <f t="shared" si="9"/>
        <v>205.52</v>
      </c>
    </row>
    <row r="77" spans="1:9" s="163" customFormat="1" x14ac:dyDescent="0.25">
      <c r="A77" s="300" t="s">
        <v>451</v>
      </c>
      <c r="B77" s="315">
        <v>1</v>
      </c>
      <c r="C77" s="315">
        <f t="shared" si="10"/>
        <v>204</v>
      </c>
      <c r="D77" s="311">
        <v>160</v>
      </c>
      <c r="E77" s="311">
        <v>44</v>
      </c>
      <c r="F77" s="312">
        <v>941.34</v>
      </c>
      <c r="G77" s="313">
        <f t="shared" si="4"/>
        <v>5.883375</v>
      </c>
      <c r="H77" s="312">
        <f t="shared" si="8"/>
        <v>517.74</v>
      </c>
      <c r="I77" s="314">
        <f t="shared" si="9"/>
        <v>639.87</v>
      </c>
    </row>
    <row r="78" spans="1:9" s="163" customFormat="1" x14ac:dyDescent="0.25">
      <c r="A78" s="300" t="s">
        <v>451</v>
      </c>
      <c r="B78" s="315">
        <v>1</v>
      </c>
      <c r="C78" s="315">
        <f t="shared" si="10"/>
        <v>180</v>
      </c>
      <c r="D78" s="311">
        <v>160</v>
      </c>
      <c r="E78" s="311">
        <v>20</v>
      </c>
      <c r="F78" s="312">
        <v>831.44</v>
      </c>
      <c r="G78" s="313">
        <f t="shared" si="4"/>
        <v>5.1965000000000003</v>
      </c>
      <c r="H78" s="312">
        <f t="shared" si="8"/>
        <v>207.86</v>
      </c>
      <c r="I78" s="314">
        <f t="shared" si="9"/>
        <v>256.89</v>
      </c>
    </row>
    <row r="79" spans="1:9" s="163" customFormat="1" x14ac:dyDescent="0.25">
      <c r="A79" s="300" t="s">
        <v>451</v>
      </c>
      <c r="B79" s="315">
        <v>1</v>
      </c>
      <c r="C79" s="315">
        <f t="shared" si="10"/>
        <v>168</v>
      </c>
      <c r="D79" s="311">
        <v>160</v>
      </c>
      <c r="E79" s="311">
        <v>8</v>
      </c>
      <c r="F79" s="312">
        <v>941.34</v>
      </c>
      <c r="G79" s="313">
        <f t="shared" si="4"/>
        <v>5.883375</v>
      </c>
      <c r="H79" s="312">
        <f t="shared" si="8"/>
        <v>94.13</v>
      </c>
      <c r="I79" s="314">
        <f t="shared" si="9"/>
        <v>116.34</v>
      </c>
    </row>
    <row r="80" spans="1:9" s="163" customFormat="1" x14ac:dyDescent="0.25">
      <c r="A80" s="300" t="s">
        <v>451</v>
      </c>
      <c r="B80" s="315">
        <v>1</v>
      </c>
      <c r="C80" s="315">
        <f t="shared" si="10"/>
        <v>204</v>
      </c>
      <c r="D80" s="311">
        <v>160</v>
      </c>
      <c r="E80" s="311">
        <v>44</v>
      </c>
      <c r="F80" s="312">
        <v>831.44</v>
      </c>
      <c r="G80" s="313">
        <f t="shared" si="4"/>
        <v>5.1965000000000003</v>
      </c>
      <c r="H80" s="312">
        <f t="shared" si="8"/>
        <v>457.29</v>
      </c>
      <c r="I80" s="314">
        <f t="shared" si="9"/>
        <v>565.16</v>
      </c>
    </row>
    <row r="81" spans="1:9" s="163" customFormat="1" x14ac:dyDescent="0.25">
      <c r="A81" s="300" t="s">
        <v>451</v>
      </c>
      <c r="B81" s="315">
        <v>1</v>
      </c>
      <c r="C81" s="315">
        <f t="shared" si="10"/>
        <v>168</v>
      </c>
      <c r="D81" s="311">
        <v>160</v>
      </c>
      <c r="E81" s="311">
        <v>8</v>
      </c>
      <c r="F81" s="312">
        <v>831.44</v>
      </c>
      <c r="G81" s="313">
        <f t="shared" si="4"/>
        <v>5.1965000000000003</v>
      </c>
      <c r="H81" s="312">
        <f t="shared" si="8"/>
        <v>83.14</v>
      </c>
      <c r="I81" s="314">
        <f t="shared" si="9"/>
        <v>102.75</v>
      </c>
    </row>
    <row r="82" spans="1:9" s="163" customFormat="1" x14ac:dyDescent="0.25">
      <c r="A82" s="300" t="s">
        <v>451</v>
      </c>
      <c r="B82" s="315">
        <v>1</v>
      </c>
      <c r="C82" s="315">
        <f t="shared" si="10"/>
        <v>147</v>
      </c>
      <c r="D82" s="311">
        <v>140</v>
      </c>
      <c r="E82" s="311">
        <v>7</v>
      </c>
      <c r="F82" s="312">
        <v>831.85</v>
      </c>
      <c r="G82" s="313">
        <f t="shared" si="4"/>
        <v>5.9417857142857144</v>
      </c>
      <c r="H82" s="312">
        <f t="shared" si="8"/>
        <v>83.19</v>
      </c>
      <c r="I82" s="314">
        <f t="shared" si="9"/>
        <v>102.81</v>
      </c>
    </row>
    <row r="83" spans="1:9" s="163" customFormat="1" x14ac:dyDescent="0.25">
      <c r="A83" s="300" t="s">
        <v>452</v>
      </c>
      <c r="B83" s="315">
        <v>1</v>
      </c>
      <c r="C83" s="315">
        <f t="shared" si="10"/>
        <v>198</v>
      </c>
      <c r="D83" s="311">
        <v>160</v>
      </c>
      <c r="E83" s="311">
        <v>38</v>
      </c>
      <c r="F83" s="312">
        <v>941.34</v>
      </c>
      <c r="G83" s="313">
        <f t="shared" si="4"/>
        <v>5.883375</v>
      </c>
      <c r="H83" s="312">
        <f t="shared" si="8"/>
        <v>447.14</v>
      </c>
      <c r="I83" s="314">
        <f t="shared" si="9"/>
        <v>552.62</v>
      </c>
    </row>
    <row r="84" spans="1:9" s="163" customFormat="1" x14ac:dyDescent="0.25">
      <c r="A84" s="300" t="s">
        <v>452</v>
      </c>
      <c r="B84" s="315">
        <v>1</v>
      </c>
      <c r="C84" s="315">
        <f t="shared" si="10"/>
        <v>222</v>
      </c>
      <c r="D84" s="311">
        <v>160</v>
      </c>
      <c r="E84" s="311">
        <v>62</v>
      </c>
      <c r="F84" s="312">
        <v>941.34</v>
      </c>
      <c r="G84" s="313">
        <f t="shared" si="4"/>
        <v>5.883375</v>
      </c>
      <c r="H84" s="314">
        <f t="shared" si="8"/>
        <v>729.54</v>
      </c>
      <c r="I84" s="314">
        <f t="shared" si="9"/>
        <v>901.64</v>
      </c>
    </row>
    <row r="85" spans="1:9" s="163" customFormat="1" ht="31.5" x14ac:dyDescent="0.25">
      <c r="A85" s="284" t="s">
        <v>103</v>
      </c>
      <c r="B85" s="304">
        <f>SUM(B86:B101)</f>
        <v>16</v>
      </c>
      <c r="C85" s="304"/>
      <c r="D85" s="304"/>
      <c r="E85" s="304">
        <f t="shared" ref="E85" si="11">SUM(E86:E101)</f>
        <v>380</v>
      </c>
      <c r="F85" s="298"/>
      <c r="G85" s="298"/>
      <c r="H85" s="298">
        <f>SUM(H86:H101)</f>
        <v>3308.2</v>
      </c>
      <c r="I85" s="298">
        <f>SUM(I86:I101)</f>
        <v>4088.6099999999988</v>
      </c>
    </row>
    <row r="86" spans="1:9" s="163" customFormat="1" x14ac:dyDescent="0.25">
      <c r="A86" s="300" t="s">
        <v>22</v>
      </c>
      <c r="B86" s="315">
        <v>1</v>
      </c>
      <c r="C86" s="315">
        <f>D86+E86</f>
        <v>180</v>
      </c>
      <c r="D86" s="311">
        <v>160</v>
      </c>
      <c r="E86" s="311">
        <v>20</v>
      </c>
      <c r="F86" s="312">
        <v>692.86</v>
      </c>
      <c r="G86" s="313">
        <f t="shared" si="4"/>
        <v>4.3303750000000001</v>
      </c>
      <c r="H86" s="314">
        <f t="shared" ref="H86:H138" si="12">ROUND(E86*G86*2,2)</f>
        <v>173.22</v>
      </c>
      <c r="I86" s="314">
        <f t="shared" ref="I86:I101" si="13">ROUND(H86*1.2359,2)</f>
        <v>214.08</v>
      </c>
    </row>
    <row r="87" spans="1:9" s="163" customFormat="1" x14ac:dyDescent="0.25">
      <c r="A87" s="300" t="s">
        <v>22</v>
      </c>
      <c r="B87" s="315">
        <v>1</v>
      </c>
      <c r="C87" s="315">
        <f t="shared" ref="C87:C101" si="14">D87+E87</f>
        <v>180</v>
      </c>
      <c r="D87" s="311">
        <v>160</v>
      </c>
      <c r="E87" s="311">
        <v>20</v>
      </c>
      <c r="F87" s="312">
        <v>692.86</v>
      </c>
      <c r="G87" s="313">
        <f t="shared" si="4"/>
        <v>4.3303750000000001</v>
      </c>
      <c r="H87" s="314">
        <f t="shared" si="12"/>
        <v>173.22</v>
      </c>
      <c r="I87" s="314">
        <f t="shared" si="13"/>
        <v>214.08</v>
      </c>
    </row>
    <row r="88" spans="1:9" s="163" customFormat="1" x14ac:dyDescent="0.25">
      <c r="A88" s="300" t="s">
        <v>22</v>
      </c>
      <c r="B88" s="315">
        <v>1</v>
      </c>
      <c r="C88" s="315">
        <f t="shared" si="14"/>
        <v>192</v>
      </c>
      <c r="D88" s="311">
        <v>160</v>
      </c>
      <c r="E88" s="311">
        <v>32</v>
      </c>
      <c r="F88" s="312">
        <v>692.86</v>
      </c>
      <c r="G88" s="313">
        <f t="shared" ref="G88:G101" si="15">F88/D88</f>
        <v>4.3303750000000001</v>
      </c>
      <c r="H88" s="314">
        <f t="shared" si="12"/>
        <v>277.14</v>
      </c>
      <c r="I88" s="314">
        <f t="shared" si="13"/>
        <v>342.52</v>
      </c>
    </row>
    <row r="89" spans="1:9" s="163" customFormat="1" x14ac:dyDescent="0.25">
      <c r="A89" s="300" t="s">
        <v>22</v>
      </c>
      <c r="B89" s="315">
        <v>1</v>
      </c>
      <c r="C89" s="315">
        <f t="shared" si="14"/>
        <v>192</v>
      </c>
      <c r="D89" s="311">
        <v>160</v>
      </c>
      <c r="E89" s="311">
        <v>32</v>
      </c>
      <c r="F89" s="312">
        <v>692.86</v>
      </c>
      <c r="G89" s="313">
        <f t="shared" si="15"/>
        <v>4.3303750000000001</v>
      </c>
      <c r="H89" s="314">
        <f t="shared" si="12"/>
        <v>277.14</v>
      </c>
      <c r="I89" s="314">
        <f t="shared" si="13"/>
        <v>342.52</v>
      </c>
    </row>
    <row r="90" spans="1:9" s="163" customFormat="1" x14ac:dyDescent="0.25">
      <c r="A90" s="300" t="s">
        <v>22</v>
      </c>
      <c r="B90" s="315">
        <v>1</v>
      </c>
      <c r="C90" s="315">
        <f t="shared" si="14"/>
        <v>168</v>
      </c>
      <c r="D90" s="311">
        <v>120</v>
      </c>
      <c r="E90" s="311">
        <v>48</v>
      </c>
      <c r="F90" s="312">
        <v>519.65</v>
      </c>
      <c r="G90" s="313">
        <f t="shared" si="15"/>
        <v>4.3304166666666664</v>
      </c>
      <c r="H90" s="314">
        <f t="shared" si="12"/>
        <v>415.72</v>
      </c>
      <c r="I90" s="314">
        <f t="shared" si="13"/>
        <v>513.79</v>
      </c>
    </row>
    <row r="91" spans="1:9" s="163" customFormat="1" x14ac:dyDescent="0.25">
      <c r="A91" s="300" t="s">
        <v>22</v>
      </c>
      <c r="B91" s="315">
        <v>1</v>
      </c>
      <c r="C91" s="315">
        <f t="shared" si="14"/>
        <v>204</v>
      </c>
      <c r="D91" s="311">
        <v>160</v>
      </c>
      <c r="E91" s="311">
        <v>44</v>
      </c>
      <c r="F91" s="312">
        <v>692.86</v>
      </c>
      <c r="G91" s="313">
        <f t="shared" si="15"/>
        <v>4.3303750000000001</v>
      </c>
      <c r="H91" s="314">
        <f t="shared" si="12"/>
        <v>381.07</v>
      </c>
      <c r="I91" s="314">
        <f t="shared" si="13"/>
        <v>470.96</v>
      </c>
    </row>
    <row r="92" spans="1:9" s="163" customFormat="1" x14ac:dyDescent="0.25">
      <c r="A92" s="300" t="s">
        <v>22</v>
      </c>
      <c r="B92" s="315">
        <v>1</v>
      </c>
      <c r="C92" s="315">
        <f t="shared" si="14"/>
        <v>144</v>
      </c>
      <c r="D92" s="311">
        <v>140</v>
      </c>
      <c r="E92" s="311">
        <v>4</v>
      </c>
      <c r="F92" s="312">
        <v>693.21</v>
      </c>
      <c r="G92" s="313">
        <f t="shared" si="15"/>
        <v>4.9515000000000002</v>
      </c>
      <c r="H92" s="314">
        <f t="shared" si="12"/>
        <v>39.61</v>
      </c>
      <c r="I92" s="314">
        <f t="shared" si="13"/>
        <v>48.95</v>
      </c>
    </row>
    <row r="93" spans="1:9" s="163" customFormat="1" x14ac:dyDescent="0.25">
      <c r="A93" s="300" t="s">
        <v>22</v>
      </c>
      <c r="B93" s="315">
        <v>1</v>
      </c>
      <c r="C93" s="315">
        <f t="shared" si="14"/>
        <v>204</v>
      </c>
      <c r="D93" s="311">
        <v>160</v>
      </c>
      <c r="E93" s="311">
        <v>44</v>
      </c>
      <c r="F93" s="312">
        <v>692.86</v>
      </c>
      <c r="G93" s="313">
        <f t="shared" si="15"/>
        <v>4.3303750000000001</v>
      </c>
      <c r="H93" s="314">
        <f t="shared" si="12"/>
        <v>381.07</v>
      </c>
      <c r="I93" s="314">
        <f t="shared" si="13"/>
        <v>470.96</v>
      </c>
    </row>
    <row r="94" spans="1:9" s="163" customFormat="1" x14ac:dyDescent="0.25">
      <c r="A94" s="300" t="s">
        <v>22</v>
      </c>
      <c r="B94" s="315">
        <v>1</v>
      </c>
      <c r="C94" s="315">
        <f t="shared" si="14"/>
        <v>172</v>
      </c>
      <c r="D94" s="311">
        <v>160</v>
      </c>
      <c r="E94" s="311">
        <v>12</v>
      </c>
      <c r="F94" s="312">
        <v>692.86</v>
      </c>
      <c r="G94" s="313">
        <f t="shared" si="15"/>
        <v>4.3303750000000001</v>
      </c>
      <c r="H94" s="314">
        <f t="shared" si="12"/>
        <v>103.93</v>
      </c>
      <c r="I94" s="314">
        <f t="shared" si="13"/>
        <v>128.44999999999999</v>
      </c>
    </row>
    <row r="95" spans="1:9" s="163" customFormat="1" x14ac:dyDescent="0.25">
      <c r="A95" s="300" t="s">
        <v>22</v>
      </c>
      <c r="B95" s="315">
        <v>1</v>
      </c>
      <c r="C95" s="315">
        <f t="shared" si="14"/>
        <v>168</v>
      </c>
      <c r="D95" s="311">
        <v>160</v>
      </c>
      <c r="E95" s="311">
        <v>8</v>
      </c>
      <c r="F95" s="312">
        <v>692.86</v>
      </c>
      <c r="G95" s="313">
        <f t="shared" si="15"/>
        <v>4.3303750000000001</v>
      </c>
      <c r="H95" s="314">
        <f t="shared" si="12"/>
        <v>69.290000000000006</v>
      </c>
      <c r="I95" s="314">
        <f t="shared" si="13"/>
        <v>85.64</v>
      </c>
    </row>
    <row r="96" spans="1:9" s="163" customFormat="1" x14ac:dyDescent="0.25">
      <c r="A96" s="300" t="s">
        <v>22</v>
      </c>
      <c r="B96" s="315">
        <v>1</v>
      </c>
      <c r="C96" s="315">
        <f t="shared" si="14"/>
        <v>184</v>
      </c>
      <c r="D96" s="311">
        <v>160</v>
      </c>
      <c r="E96" s="311">
        <v>24</v>
      </c>
      <c r="F96" s="312">
        <v>716.77</v>
      </c>
      <c r="G96" s="313">
        <f t="shared" si="15"/>
        <v>4.4798124999999995</v>
      </c>
      <c r="H96" s="314">
        <f t="shared" si="12"/>
        <v>215.03</v>
      </c>
      <c r="I96" s="314">
        <f t="shared" si="13"/>
        <v>265.76</v>
      </c>
    </row>
    <row r="97" spans="1:11" s="163" customFormat="1" x14ac:dyDescent="0.25">
      <c r="A97" s="300" t="s">
        <v>22</v>
      </c>
      <c r="B97" s="315">
        <v>1</v>
      </c>
      <c r="C97" s="315">
        <f t="shared" si="14"/>
        <v>192</v>
      </c>
      <c r="D97" s="311">
        <v>160</v>
      </c>
      <c r="E97" s="311">
        <v>32</v>
      </c>
      <c r="F97" s="312">
        <v>692.86</v>
      </c>
      <c r="G97" s="313">
        <f t="shared" si="15"/>
        <v>4.3303750000000001</v>
      </c>
      <c r="H97" s="314">
        <f t="shared" si="12"/>
        <v>277.14</v>
      </c>
      <c r="I97" s="314">
        <f t="shared" si="13"/>
        <v>342.52</v>
      </c>
    </row>
    <row r="98" spans="1:11" s="163" customFormat="1" x14ac:dyDescent="0.25">
      <c r="A98" s="300" t="s">
        <v>22</v>
      </c>
      <c r="B98" s="315">
        <v>1</v>
      </c>
      <c r="C98" s="315">
        <f t="shared" si="14"/>
        <v>168</v>
      </c>
      <c r="D98" s="311">
        <v>160</v>
      </c>
      <c r="E98" s="311">
        <v>8</v>
      </c>
      <c r="F98" s="312">
        <v>692.86</v>
      </c>
      <c r="G98" s="313">
        <f t="shared" si="15"/>
        <v>4.3303750000000001</v>
      </c>
      <c r="H98" s="314">
        <f t="shared" si="12"/>
        <v>69.290000000000006</v>
      </c>
      <c r="I98" s="314">
        <f t="shared" si="13"/>
        <v>85.64</v>
      </c>
    </row>
    <row r="99" spans="1:11" s="163" customFormat="1" x14ac:dyDescent="0.25">
      <c r="A99" s="300" t="s">
        <v>22</v>
      </c>
      <c r="B99" s="315">
        <v>1</v>
      </c>
      <c r="C99" s="315">
        <f t="shared" si="14"/>
        <v>156</v>
      </c>
      <c r="D99" s="311">
        <v>128</v>
      </c>
      <c r="E99" s="311">
        <v>28</v>
      </c>
      <c r="F99" s="312">
        <v>554.29</v>
      </c>
      <c r="G99" s="313">
        <f t="shared" si="15"/>
        <v>4.3303906249999997</v>
      </c>
      <c r="H99" s="314">
        <f t="shared" si="12"/>
        <v>242.5</v>
      </c>
      <c r="I99" s="314">
        <f t="shared" si="13"/>
        <v>299.70999999999998</v>
      </c>
    </row>
    <row r="100" spans="1:11" s="163" customFormat="1" x14ac:dyDescent="0.25">
      <c r="A100" s="300" t="s">
        <v>22</v>
      </c>
      <c r="B100" s="315">
        <v>1</v>
      </c>
      <c r="C100" s="315">
        <f t="shared" si="14"/>
        <v>180</v>
      </c>
      <c r="D100" s="311">
        <v>160</v>
      </c>
      <c r="E100" s="311">
        <v>20</v>
      </c>
      <c r="F100" s="312">
        <v>692.86</v>
      </c>
      <c r="G100" s="313">
        <f t="shared" si="15"/>
        <v>4.3303750000000001</v>
      </c>
      <c r="H100" s="314">
        <f t="shared" si="12"/>
        <v>173.22</v>
      </c>
      <c r="I100" s="314">
        <f t="shared" si="13"/>
        <v>214.08</v>
      </c>
    </row>
    <row r="101" spans="1:11" s="163" customFormat="1" x14ac:dyDescent="0.25">
      <c r="A101" s="300" t="s">
        <v>22</v>
      </c>
      <c r="B101" s="315">
        <v>1</v>
      </c>
      <c r="C101" s="315">
        <f t="shared" si="14"/>
        <v>144</v>
      </c>
      <c r="D101" s="311">
        <v>140</v>
      </c>
      <c r="E101" s="311">
        <v>4</v>
      </c>
      <c r="F101" s="312">
        <v>693.21</v>
      </c>
      <c r="G101" s="313">
        <f t="shared" si="15"/>
        <v>4.9515000000000002</v>
      </c>
      <c r="H101" s="314">
        <f t="shared" si="12"/>
        <v>39.61</v>
      </c>
      <c r="I101" s="314">
        <f t="shared" si="13"/>
        <v>48.95</v>
      </c>
    </row>
    <row r="102" spans="1:11" s="163" customFormat="1" x14ac:dyDescent="0.25">
      <c r="A102" s="287" t="s">
        <v>453</v>
      </c>
      <c r="B102" s="318">
        <f>B103+B111+B139</f>
        <v>40</v>
      </c>
      <c r="C102" s="318"/>
      <c r="D102" s="318"/>
      <c r="E102" s="318">
        <f>E103+E111+E139</f>
        <v>896</v>
      </c>
      <c r="F102" s="310"/>
      <c r="G102" s="310"/>
      <c r="H102" s="310">
        <f>H103+H111+H139</f>
        <v>12690.75</v>
      </c>
      <c r="I102" s="310">
        <f>I103+I111+I139</f>
        <v>15684.52</v>
      </c>
    </row>
    <row r="103" spans="1:11" s="163" customFormat="1" ht="31.5" x14ac:dyDescent="0.25">
      <c r="A103" s="284" t="s">
        <v>16</v>
      </c>
      <c r="B103" s="304">
        <f>SUM(B104:B110)</f>
        <v>7</v>
      </c>
      <c r="C103" s="304"/>
      <c r="D103" s="304"/>
      <c r="E103" s="304">
        <f t="shared" ref="E103" si="16">SUM(E104:E110)</f>
        <v>324</v>
      </c>
      <c r="F103" s="298"/>
      <c r="G103" s="298"/>
      <c r="H103" s="298">
        <f>SUM(H104:H110)</f>
        <v>6386.369999999999</v>
      </c>
      <c r="I103" s="298">
        <f>SUM(I104:I110)</f>
        <v>7892.9000000000005</v>
      </c>
    </row>
    <row r="104" spans="1:11" s="163" customFormat="1" x14ac:dyDescent="0.25">
      <c r="A104" s="300" t="s">
        <v>593</v>
      </c>
      <c r="B104" s="315">
        <v>1</v>
      </c>
      <c r="C104" s="315">
        <f>D104+E104</f>
        <v>193</v>
      </c>
      <c r="D104" s="315">
        <v>160</v>
      </c>
      <c r="E104" s="315">
        <v>33</v>
      </c>
      <c r="F104" s="314">
        <v>1576.88</v>
      </c>
      <c r="G104" s="313">
        <f t="shared" ref="G104:G110" si="17">F104/D104</f>
        <v>9.855500000000001</v>
      </c>
      <c r="H104" s="314">
        <f>ROUND(E104*G104*2,2)</f>
        <v>650.46</v>
      </c>
      <c r="I104" s="314">
        <f t="shared" ref="I104:I110" si="18">ROUND(H104*1.2359,2)</f>
        <v>803.9</v>
      </c>
    </row>
    <row r="105" spans="1:11" s="163" customFormat="1" x14ac:dyDescent="0.25">
      <c r="A105" s="300" t="s">
        <v>454</v>
      </c>
      <c r="B105" s="315">
        <v>1</v>
      </c>
      <c r="C105" s="315">
        <f>D105+E105</f>
        <v>210</v>
      </c>
      <c r="D105" s="315">
        <v>160</v>
      </c>
      <c r="E105" s="315">
        <v>50</v>
      </c>
      <c r="F105" s="314">
        <v>1576.88</v>
      </c>
      <c r="G105" s="313">
        <f t="shared" si="17"/>
        <v>9.855500000000001</v>
      </c>
      <c r="H105" s="312">
        <f>ROUND(E105*G105*2,2)</f>
        <v>985.55</v>
      </c>
      <c r="I105" s="314">
        <f t="shared" si="18"/>
        <v>1218.04</v>
      </c>
    </row>
    <row r="106" spans="1:11" s="161" customFormat="1" x14ac:dyDescent="0.25">
      <c r="A106" s="300" t="s">
        <v>454</v>
      </c>
      <c r="B106" s="315">
        <v>1</v>
      </c>
      <c r="C106" s="315">
        <f t="shared" ref="C106:C110" si="19">D106+E106</f>
        <v>208</v>
      </c>
      <c r="D106" s="315">
        <v>160</v>
      </c>
      <c r="E106" s="315">
        <v>48</v>
      </c>
      <c r="F106" s="314">
        <v>1576.88</v>
      </c>
      <c r="G106" s="313">
        <f t="shared" si="17"/>
        <v>9.855500000000001</v>
      </c>
      <c r="H106" s="312">
        <f>ROUND(E106*G106*2,2)</f>
        <v>946.13</v>
      </c>
      <c r="I106" s="314">
        <f t="shared" si="18"/>
        <v>1169.32</v>
      </c>
      <c r="J106" s="159"/>
      <c r="K106" s="159"/>
    </row>
    <row r="107" spans="1:11" s="161" customFormat="1" x14ac:dyDescent="0.25">
      <c r="A107" s="300" t="s">
        <v>454</v>
      </c>
      <c r="B107" s="315">
        <v>1</v>
      </c>
      <c r="C107" s="315">
        <f t="shared" si="19"/>
        <v>198</v>
      </c>
      <c r="D107" s="315">
        <v>160</v>
      </c>
      <c r="E107" s="315">
        <v>38</v>
      </c>
      <c r="F107" s="314">
        <v>1576.88</v>
      </c>
      <c r="G107" s="313">
        <f t="shared" si="17"/>
        <v>9.855500000000001</v>
      </c>
      <c r="H107" s="312">
        <f>ROUND(E107*G107*2,2)</f>
        <v>749.02</v>
      </c>
      <c r="I107" s="314">
        <f t="shared" si="18"/>
        <v>925.71</v>
      </c>
      <c r="J107" s="159"/>
      <c r="K107" s="159"/>
    </row>
    <row r="108" spans="1:11" s="161" customFormat="1" x14ac:dyDescent="0.25">
      <c r="A108" s="300" t="s">
        <v>454</v>
      </c>
      <c r="B108" s="315">
        <v>1</v>
      </c>
      <c r="C108" s="315">
        <f t="shared" si="19"/>
        <v>198</v>
      </c>
      <c r="D108" s="315">
        <v>160</v>
      </c>
      <c r="E108" s="315">
        <v>38</v>
      </c>
      <c r="F108" s="314">
        <v>1576.88</v>
      </c>
      <c r="G108" s="313">
        <f t="shared" si="17"/>
        <v>9.855500000000001</v>
      </c>
      <c r="H108" s="312">
        <f t="shared" si="12"/>
        <v>749.02</v>
      </c>
      <c r="I108" s="314">
        <f t="shared" si="18"/>
        <v>925.71</v>
      </c>
      <c r="J108" s="159"/>
      <c r="K108" s="159"/>
    </row>
    <row r="109" spans="1:11" s="161" customFormat="1" x14ac:dyDescent="0.25">
      <c r="A109" s="300" t="s">
        <v>454</v>
      </c>
      <c r="B109" s="315">
        <v>1</v>
      </c>
      <c r="C109" s="315">
        <f t="shared" si="19"/>
        <v>209</v>
      </c>
      <c r="D109" s="315">
        <v>160</v>
      </c>
      <c r="E109" s="315">
        <v>49</v>
      </c>
      <c r="F109" s="314">
        <v>1576.88</v>
      </c>
      <c r="G109" s="313">
        <f t="shared" si="17"/>
        <v>9.855500000000001</v>
      </c>
      <c r="H109" s="312">
        <f t="shared" si="12"/>
        <v>965.84</v>
      </c>
      <c r="I109" s="314">
        <f t="shared" si="18"/>
        <v>1193.68</v>
      </c>
      <c r="J109" s="159"/>
      <c r="K109" s="159"/>
    </row>
    <row r="110" spans="1:11" s="161" customFormat="1" x14ac:dyDescent="0.25">
      <c r="A110" s="300" t="s">
        <v>454</v>
      </c>
      <c r="B110" s="315">
        <v>1</v>
      </c>
      <c r="C110" s="315">
        <f t="shared" si="19"/>
        <v>228</v>
      </c>
      <c r="D110" s="315">
        <v>160</v>
      </c>
      <c r="E110" s="315">
        <v>68</v>
      </c>
      <c r="F110" s="314">
        <v>1576.88</v>
      </c>
      <c r="G110" s="313">
        <f t="shared" si="17"/>
        <v>9.855500000000001</v>
      </c>
      <c r="H110" s="312">
        <f t="shared" si="12"/>
        <v>1340.35</v>
      </c>
      <c r="I110" s="314">
        <f t="shared" si="18"/>
        <v>1656.54</v>
      </c>
      <c r="J110" s="159"/>
      <c r="K110" s="159"/>
    </row>
    <row r="111" spans="1:11" s="161" customFormat="1" ht="47.25" x14ac:dyDescent="0.25">
      <c r="A111" s="284" t="s">
        <v>17</v>
      </c>
      <c r="B111" s="304">
        <f>SUM(B112:B138)</f>
        <v>27</v>
      </c>
      <c r="C111" s="304"/>
      <c r="D111" s="304"/>
      <c r="E111" s="304">
        <f t="shared" ref="E111" si="20">SUM(E112:E138)</f>
        <v>434</v>
      </c>
      <c r="F111" s="298"/>
      <c r="G111" s="298"/>
      <c r="H111" s="298">
        <f>SUM(H112:H138)</f>
        <v>5149.63</v>
      </c>
      <c r="I111" s="298">
        <f>SUM(I112:I138)</f>
        <v>6364.47</v>
      </c>
      <c r="J111" s="159"/>
      <c r="K111" s="159"/>
    </row>
    <row r="112" spans="1:11" s="161" customFormat="1" x14ac:dyDescent="0.25">
      <c r="A112" s="300" t="s">
        <v>455</v>
      </c>
      <c r="B112" s="315">
        <v>1</v>
      </c>
      <c r="C112" s="315">
        <f>D112+E112</f>
        <v>168</v>
      </c>
      <c r="D112" s="315">
        <v>160</v>
      </c>
      <c r="E112" s="315">
        <v>8</v>
      </c>
      <c r="F112" s="314">
        <v>941.34</v>
      </c>
      <c r="G112" s="313">
        <f t="shared" ref="G112:G145" si="21">F112/D112</f>
        <v>5.883375</v>
      </c>
      <c r="H112" s="314">
        <f t="shared" si="12"/>
        <v>94.13</v>
      </c>
      <c r="I112" s="314">
        <f t="shared" ref="I112:I138" si="22">ROUND(H112*1.2359,2)</f>
        <v>116.34</v>
      </c>
      <c r="J112" s="159"/>
      <c r="K112" s="159"/>
    </row>
    <row r="113" spans="1:11" s="161" customFormat="1" x14ac:dyDescent="0.25">
      <c r="A113" s="300" t="s">
        <v>455</v>
      </c>
      <c r="B113" s="315">
        <v>1</v>
      </c>
      <c r="C113" s="315">
        <f t="shared" ref="C113:C138" si="23">D113+E113</f>
        <v>168</v>
      </c>
      <c r="D113" s="315">
        <v>160</v>
      </c>
      <c r="E113" s="315">
        <v>8</v>
      </c>
      <c r="F113" s="314">
        <v>941.34</v>
      </c>
      <c r="G113" s="313">
        <f t="shared" si="21"/>
        <v>5.883375</v>
      </c>
      <c r="H113" s="314">
        <f t="shared" si="12"/>
        <v>94.13</v>
      </c>
      <c r="I113" s="314">
        <f t="shared" si="22"/>
        <v>116.34</v>
      </c>
      <c r="J113" s="159"/>
      <c r="K113" s="159"/>
    </row>
    <row r="114" spans="1:11" s="161" customFormat="1" x14ac:dyDescent="0.25">
      <c r="A114" s="300" t="s">
        <v>455</v>
      </c>
      <c r="B114" s="315">
        <v>1</v>
      </c>
      <c r="C114" s="315">
        <f t="shared" si="23"/>
        <v>168</v>
      </c>
      <c r="D114" s="315">
        <v>160</v>
      </c>
      <c r="E114" s="315">
        <v>8</v>
      </c>
      <c r="F114" s="314">
        <v>941.34</v>
      </c>
      <c r="G114" s="313">
        <f t="shared" si="21"/>
        <v>5.883375</v>
      </c>
      <c r="H114" s="314">
        <f t="shared" si="12"/>
        <v>94.13</v>
      </c>
      <c r="I114" s="314">
        <f t="shared" si="22"/>
        <v>116.34</v>
      </c>
      <c r="J114" s="159"/>
      <c r="K114" s="159"/>
    </row>
    <row r="115" spans="1:11" s="161" customFormat="1" x14ac:dyDescent="0.25">
      <c r="A115" s="300" t="s">
        <v>455</v>
      </c>
      <c r="B115" s="315">
        <v>1</v>
      </c>
      <c r="C115" s="315">
        <f t="shared" si="23"/>
        <v>168</v>
      </c>
      <c r="D115" s="315">
        <v>160</v>
      </c>
      <c r="E115" s="315">
        <v>8</v>
      </c>
      <c r="F115" s="314">
        <v>941.34</v>
      </c>
      <c r="G115" s="313">
        <f t="shared" si="21"/>
        <v>5.883375</v>
      </c>
      <c r="H115" s="314">
        <f t="shared" si="12"/>
        <v>94.13</v>
      </c>
      <c r="I115" s="314">
        <f t="shared" si="22"/>
        <v>116.34</v>
      </c>
      <c r="J115" s="159"/>
      <c r="K115" s="159"/>
    </row>
    <row r="116" spans="1:11" s="161" customFormat="1" x14ac:dyDescent="0.25">
      <c r="A116" s="300" t="s">
        <v>455</v>
      </c>
      <c r="B116" s="315">
        <v>1</v>
      </c>
      <c r="C116" s="315">
        <f t="shared" si="23"/>
        <v>168</v>
      </c>
      <c r="D116" s="315">
        <v>160</v>
      </c>
      <c r="E116" s="315">
        <v>8</v>
      </c>
      <c r="F116" s="314">
        <v>941.34</v>
      </c>
      <c r="G116" s="313">
        <f t="shared" si="21"/>
        <v>5.883375</v>
      </c>
      <c r="H116" s="314">
        <f t="shared" si="12"/>
        <v>94.13</v>
      </c>
      <c r="I116" s="314">
        <f t="shared" si="22"/>
        <v>116.34</v>
      </c>
      <c r="J116" s="159"/>
      <c r="K116" s="159"/>
    </row>
    <row r="117" spans="1:11" s="161" customFormat="1" x14ac:dyDescent="0.25">
      <c r="A117" s="300" t="s">
        <v>455</v>
      </c>
      <c r="B117" s="315">
        <v>1</v>
      </c>
      <c r="C117" s="315">
        <f t="shared" si="23"/>
        <v>176</v>
      </c>
      <c r="D117" s="315">
        <v>160</v>
      </c>
      <c r="E117" s="315">
        <v>16</v>
      </c>
      <c r="F117" s="314">
        <v>941.34</v>
      </c>
      <c r="G117" s="313">
        <f t="shared" si="21"/>
        <v>5.883375</v>
      </c>
      <c r="H117" s="314">
        <f t="shared" si="12"/>
        <v>188.27</v>
      </c>
      <c r="I117" s="314">
        <f t="shared" si="22"/>
        <v>232.68</v>
      </c>
      <c r="J117" s="159"/>
      <c r="K117" s="159"/>
    </row>
    <row r="118" spans="1:11" s="161" customFormat="1" x14ac:dyDescent="0.25">
      <c r="A118" s="300" t="s">
        <v>455</v>
      </c>
      <c r="B118" s="315">
        <v>1</v>
      </c>
      <c r="C118" s="315">
        <f t="shared" si="23"/>
        <v>168</v>
      </c>
      <c r="D118" s="315">
        <v>160</v>
      </c>
      <c r="E118" s="315">
        <v>8</v>
      </c>
      <c r="F118" s="314">
        <v>941.34</v>
      </c>
      <c r="G118" s="313">
        <f t="shared" si="21"/>
        <v>5.883375</v>
      </c>
      <c r="H118" s="314">
        <f t="shared" si="12"/>
        <v>94.13</v>
      </c>
      <c r="I118" s="314">
        <f t="shared" si="22"/>
        <v>116.34</v>
      </c>
      <c r="J118" s="159"/>
      <c r="K118" s="159"/>
    </row>
    <row r="119" spans="1:11" s="161" customFormat="1" x14ac:dyDescent="0.25">
      <c r="A119" s="300" t="s">
        <v>455</v>
      </c>
      <c r="B119" s="315">
        <v>1</v>
      </c>
      <c r="C119" s="315">
        <f t="shared" si="23"/>
        <v>168</v>
      </c>
      <c r="D119" s="315">
        <v>160</v>
      </c>
      <c r="E119" s="315">
        <v>8</v>
      </c>
      <c r="F119" s="314">
        <v>941.34</v>
      </c>
      <c r="G119" s="313">
        <f t="shared" si="21"/>
        <v>5.883375</v>
      </c>
      <c r="H119" s="314">
        <f t="shared" si="12"/>
        <v>94.13</v>
      </c>
      <c r="I119" s="314">
        <f t="shared" si="22"/>
        <v>116.34</v>
      </c>
      <c r="J119" s="159"/>
      <c r="K119" s="159"/>
    </row>
    <row r="120" spans="1:11" s="161" customFormat="1" x14ac:dyDescent="0.25">
      <c r="A120" s="300" t="s">
        <v>455</v>
      </c>
      <c r="B120" s="315">
        <v>1</v>
      </c>
      <c r="C120" s="315">
        <f t="shared" si="23"/>
        <v>172</v>
      </c>
      <c r="D120" s="315">
        <v>160</v>
      </c>
      <c r="E120" s="315">
        <v>12</v>
      </c>
      <c r="F120" s="314">
        <v>941.34</v>
      </c>
      <c r="G120" s="313">
        <f t="shared" si="21"/>
        <v>5.883375</v>
      </c>
      <c r="H120" s="314">
        <f t="shared" si="12"/>
        <v>141.19999999999999</v>
      </c>
      <c r="I120" s="314">
        <f t="shared" si="22"/>
        <v>174.51</v>
      </c>
      <c r="J120" s="159"/>
      <c r="K120" s="159"/>
    </row>
    <row r="121" spans="1:11" s="161" customFormat="1" x14ac:dyDescent="0.25">
      <c r="A121" s="300" t="s">
        <v>455</v>
      </c>
      <c r="B121" s="315">
        <v>1</v>
      </c>
      <c r="C121" s="315">
        <f t="shared" si="23"/>
        <v>176</v>
      </c>
      <c r="D121" s="315">
        <v>160</v>
      </c>
      <c r="E121" s="315">
        <v>16</v>
      </c>
      <c r="F121" s="314">
        <v>941.34</v>
      </c>
      <c r="G121" s="313">
        <f t="shared" si="21"/>
        <v>5.883375</v>
      </c>
      <c r="H121" s="314">
        <f t="shared" si="12"/>
        <v>188.27</v>
      </c>
      <c r="I121" s="314">
        <f t="shared" si="22"/>
        <v>232.68</v>
      </c>
      <c r="J121" s="159"/>
      <c r="K121" s="159"/>
    </row>
    <row r="122" spans="1:11" s="161" customFormat="1" x14ac:dyDescent="0.25">
      <c r="A122" s="300" t="s">
        <v>455</v>
      </c>
      <c r="B122" s="315">
        <v>1</v>
      </c>
      <c r="C122" s="315">
        <f t="shared" si="23"/>
        <v>168</v>
      </c>
      <c r="D122" s="315">
        <v>160</v>
      </c>
      <c r="E122" s="315">
        <v>8</v>
      </c>
      <c r="F122" s="314">
        <v>941.34</v>
      </c>
      <c r="G122" s="313">
        <f t="shared" si="21"/>
        <v>5.883375</v>
      </c>
      <c r="H122" s="314">
        <f t="shared" si="12"/>
        <v>94.13</v>
      </c>
      <c r="I122" s="314">
        <f t="shared" si="22"/>
        <v>116.34</v>
      </c>
      <c r="J122" s="159"/>
      <c r="K122" s="159"/>
    </row>
    <row r="123" spans="1:11" s="161" customFormat="1" x14ac:dyDescent="0.25">
      <c r="A123" s="300" t="s">
        <v>455</v>
      </c>
      <c r="B123" s="315">
        <v>1</v>
      </c>
      <c r="C123" s="315">
        <f t="shared" si="23"/>
        <v>184</v>
      </c>
      <c r="D123" s="315">
        <v>160</v>
      </c>
      <c r="E123" s="315">
        <v>24</v>
      </c>
      <c r="F123" s="314">
        <v>941.34</v>
      </c>
      <c r="G123" s="313">
        <f t="shared" si="21"/>
        <v>5.883375</v>
      </c>
      <c r="H123" s="314">
        <f t="shared" si="12"/>
        <v>282.39999999999998</v>
      </c>
      <c r="I123" s="314">
        <f t="shared" si="22"/>
        <v>349.02</v>
      </c>
      <c r="J123" s="159"/>
      <c r="K123" s="159"/>
    </row>
    <row r="124" spans="1:11" s="161" customFormat="1" x14ac:dyDescent="0.25">
      <c r="A124" s="300" t="s">
        <v>455</v>
      </c>
      <c r="B124" s="315">
        <v>1</v>
      </c>
      <c r="C124" s="315">
        <f t="shared" si="23"/>
        <v>172</v>
      </c>
      <c r="D124" s="315">
        <v>160</v>
      </c>
      <c r="E124" s="315">
        <v>12</v>
      </c>
      <c r="F124" s="314">
        <v>941.34</v>
      </c>
      <c r="G124" s="313">
        <f t="shared" si="21"/>
        <v>5.883375</v>
      </c>
      <c r="H124" s="312">
        <f t="shared" si="12"/>
        <v>141.19999999999999</v>
      </c>
      <c r="I124" s="314">
        <f t="shared" si="22"/>
        <v>174.51</v>
      </c>
      <c r="J124" s="159"/>
      <c r="K124" s="159"/>
    </row>
    <row r="125" spans="1:11" s="161" customFormat="1" x14ac:dyDescent="0.25">
      <c r="A125" s="300" t="s">
        <v>455</v>
      </c>
      <c r="B125" s="315">
        <v>1</v>
      </c>
      <c r="C125" s="315">
        <f t="shared" si="23"/>
        <v>184</v>
      </c>
      <c r="D125" s="315">
        <v>160</v>
      </c>
      <c r="E125" s="315">
        <v>24</v>
      </c>
      <c r="F125" s="314">
        <v>941.34</v>
      </c>
      <c r="G125" s="313">
        <f t="shared" si="21"/>
        <v>5.883375</v>
      </c>
      <c r="H125" s="312">
        <f t="shared" si="12"/>
        <v>282.39999999999998</v>
      </c>
      <c r="I125" s="314">
        <f t="shared" si="22"/>
        <v>349.02</v>
      </c>
      <c r="J125" s="159"/>
      <c r="K125" s="159"/>
    </row>
    <row r="126" spans="1:11" s="161" customFormat="1" x14ac:dyDescent="0.25">
      <c r="A126" s="300" t="s">
        <v>455</v>
      </c>
      <c r="B126" s="315">
        <v>1</v>
      </c>
      <c r="C126" s="315">
        <f t="shared" si="23"/>
        <v>196</v>
      </c>
      <c r="D126" s="315">
        <v>160</v>
      </c>
      <c r="E126" s="315">
        <v>36</v>
      </c>
      <c r="F126" s="314">
        <v>941.34</v>
      </c>
      <c r="G126" s="313">
        <f t="shared" si="21"/>
        <v>5.883375</v>
      </c>
      <c r="H126" s="312">
        <f t="shared" si="12"/>
        <v>423.6</v>
      </c>
      <c r="I126" s="314">
        <f t="shared" si="22"/>
        <v>523.53</v>
      </c>
      <c r="J126" s="159"/>
      <c r="K126" s="159"/>
    </row>
    <row r="127" spans="1:11" s="161" customFormat="1" x14ac:dyDescent="0.25">
      <c r="A127" s="300" t="s">
        <v>455</v>
      </c>
      <c r="B127" s="315">
        <v>1</v>
      </c>
      <c r="C127" s="315">
        <f t="shared" si="23"/>
        <v>176</v>
      </c>
      <c r="D127" s="315">
        <v>160</v>
      </c>
      <c r="E127" s="315">
        <v>16</v>
      </c>
      <c r="F127" s="314">
        <v>941.34</v>
      </c>
      <c r="G127" s="313">
        <f t="shared" si="21"/>
        <v>5.883375</v>
      </c>
      <c r="H127" s="312">
        <f t="shared" si="12"/>
        <v>188.27</v>
      </c>
      <c r="I127" s="314">
        <f t="shared" si="22"/>
        <v>232.68</v>
      </c>
      <c r="J127" s="159"/>
      <c r="K127" s="159"/>
    </row>
    <row r="128" spans="1:11" s="161" customFormat="1" x14ac:dyDescent="0.25">
      <c r="A128" s="300" t="s">
        <v>455</v>
      </c>
      <c r="B128" s="315">
        <v>1</v>
      </c>
      <c r="C128" s="315">
        <f t="shared" si="23"/>
        <v>188</v>
      </c>
      <c r="D128" s="315">
        <v>160</v>
      </c>
      <c r="E128" s="315">
        <v>28</v>
      </c>
      <c r="F128" s="314">
        <v>941.34</v>
      </c>
      <c r="G128" s="313">
        <f t="shared" si="21"/>
        <v>5.883375</v>
      </c>
      <c r="H128" s="312">
        <f t="shared" si="12"/>
        <v>329.47</v>
      </c>
      <c r="I128" s="314">
        <f t="shared" si="22"/>
        <v>407.19</v>
      </c>
      <c r="J128" s="159"/>
      <c r="K128" s="159"/>
    </row>
    <row r="129" spans="1:11" s="161" customFormat="1" x14ac:dyDescent="0.25">
      <c r="A129" s="300" t="s">
        <v>455</v>
      </c>
      <c r="B129" s="315">
        <v>1</v>
      </c>
      <c r="C129" s="315">
        <f t="shared" si="23"/>
        <v>184</v>
      </c>
      <c r="D129" s="315">
        <v>160</v>
      </c>
      <c r="E129" s="315">
        <v>24</v>
      </c>
      <c r="F129" s="314">
        <v>941.34</v>
      </c>
      <c r="G129" s="313">
        <f t="shared" si="21"/>
        <v>5.883375</v>
      </c>
      <c r="H129" s="312">
        <f t="shared" si="12"/>
        <v>282.39999999999998</v>
      </c>
      <c r="I129" s="314">
        <f t="shared" si="22"/>
        <v>349.02</v>
      </c>
      <c r="J129" s="159"/>
      <c r="K129" s="159"/>
    </row>
    <row r="130" spans="1:11" s="161" customFormat="1" x14ac:dyDescent="0.25">
      <c r="A130" s="300" t="s">
        <v>455</v>
      </c>
      <c r="B130" s="315">
        <v>1</v>
      </c>
      <c r="C130" s="315">
        <f t="shared" si="23"/>
        <v>176</v>
      </c>
      <c r="D130" s="315">
        <v>160</v>
      </c>
      <c r="E130" s="315">
        <v>16</v>
      </c>
      <c r="F130" s="314">
        <v>941.34</v>
      </c>
      <c r="G130" s="313">
        <f t="shared" si="21"/>
        <v>5.883375</v>
      </c>
      <c r="H130" s="312">
        <f t="shared" si="12"/>
        <v>188.27</v>
      </c>
      <c r="I130" s="314">
        <f t="shared" si="22"/>
        <v>232.68</v>
      </c>
      <c r="J130" s="159"/>
      <c r="K130" s="159"/>
    </row>
    <row r="131" spans="1:11" s="161" customFormat="1" x14ac:dyDescent="0.25">
      <c r="A131" s="300" t="s">
        <v>455</v>
      </c>
      <c r="B131" s="315">
        <v>1</v>
      </c>
      <c r="C131" s="315">
        <f t="shared" si="23"/>
        <v>176</v>
      </c>
      <c r="D131" s="315">
        <v>160</v>
      </c>
      <c r="E131" s="315">
        <v>16</v>
      </c>
      <c r="F131" s="314">
        <v>941.34</v>
      </c>
      <c r="G131" s="313">
        <f t="shared" si="21"/>
        <v>5.883375</v>
      </c>
      <c r="H131" s="312">
        <f t="shared" si="12"/>
        <v>188.27</v>
      </c>
      <c r="I131" s="314">
        <f t="shared" si="22"/>
        <v>232.68</v>
      </c>
      <c r="J131" s="159"/>
      <c r="K131" s="159"/>
    </row>
    <row r="132" spans="1:11" s="161" customFormat="1" x14ac:dyDescent="0.25">
      <c r="A132" s="300" t="s">
        <v>455</v>
      </c>
      <c r="B132" s="315">
        <v>1</v>
      </c>
      <c r="C132" s="315">
        <f t="shared" si="23"/>
        <v>92</v>
      </c>
      <c r="D132" s="315">
        <v>80</v>
      </c>
      <c r="E132" s="315">
        <v>12</v>
      </c>
      <c r="F132" s="314">
        <v>470.67</v>
      </c>
      <c r="G132" s="313">
        <f t="shared" si="21"/>
        <v>5.883375</v>
      </c>
      <c r="H132" s="312">
        <f t="shared" si="12"/>
        <v>141.19999999999999</v>
      </c>
      <c r="I132" s="314">
        <f t="shared" si="22"/>
        <v>174.51</v>
      </c>
      <c r="J132" s="159"/>
      <c r="K132" s="159"/>
    </row>
    <row r="133" spans="1:11" s="161" customFormat="1" x14ac:dyDescent="0.25">
      <c r="A133" s="300" t="s">
        <v>451</v>
      </c>
      <c r="B133" s="315">
        <v>1</v>
      </c>
      <c r="C133" s="315">
        <f t="shared" si="23"/>
        <v>168</v>
      </c>
      <c r="D133" s="315">
        <v>160</v>
      </c>
      <c r="E133" s="315">
        <v>8</v>
      </c>
      <c r="F133" s="314">
        <v>941.34</v>
      </c>
      <c r="G133" s="313">
        <f t="shared" si="21"/>
        <v>5.883375</v>
      </c>
      <c r="H133" s="312">
        <f t="shared" si="12"/>
        <v>94.13</v>
      </c>
      <c r="I133" s="314">
        <f t="shared" si="22"/>
        <v>116.34</v>
      </c>
      <c r="J133" s="159"/>
      <c r="K133" s="159"/>
    </row>
    <row r="134" spans="1:11" s="161" customFormat="1" x14ac:dyDescent="0.25">
      <c r="A134" s="300" t="s">
        <v>451</v>
      </c>
      <c r="B134" s="315">
        <v>1</v>
      </c>
      <c r="C134" s="315">
        <f t="shared" si="23"/>
        <v>116</v>
      </c>
      <c r="D134" s="315">
        <v>96</v>
      </c>
      <c r="E134" s="315">
        <v>20</v>
      </c>
      <c r="F134" s="314">
        <v>498.86</v>
      </c>
      <c r="G134" s="313">
        <f t="shared" si="21"/>
        <v>5.1964583333333332</v>
      </c>
      <c r="H134" s="314">
        <f t="shared" si="12"/>
        <v>207.86</v>
      </c>
      <c r="I134" s="314">
        <f t="shared" si="22"/>
        <v>256.89</v>
      </c>
      <c r="J134" s="159"/>
      <c r="K134" s="159"/>
    </row>
    <row r="135" spans="1:11" s="161" customFormat="1" x14ac:dyDescent="0.25">
      <c r="A135" s="300" t="s">
        <v>451</v>
      </c>
      <c r="B135" s="315">
        <v>1</v>
      </c>
      <c r="C135" s="315">
        <f t="shared" si="23"/>
        <v>184</v>
      </c>
      <c r="D135" s="315">
        <v>160</v>
      </c>
      <c r="E135" s="315">
        <v>24</v>
      </c>
      <c r="F135" s="314">
        <v>831.44</v>
      </c>
      <c r="G135" s="313">
        <f t="shared" si="21"/>
        <v>5.1965000000000003</v>
      </c>
      <c r="H135" s="312">
        <f t="shared" si="12"/>
        <v>249.43</v>
      </c>
      <c r="I135" s="314">
        <f t="shared" si="22"/>
        <v>308.27</v>
      </c>
      <c r="J135" s="159"/>
      <c r="K135" s="159"/>
    </row>
    <row r="136" spans="1:11" s="161" customFormat="1" x14ac:dyDescent="0.25">
      <c r="A136" s="300" t="s">
        <v>451</v>
      </c>
      <c r="B136" s="315">
        <v>1</v>
      </c>
      <c r="C136" s="315">
        <f t="shared" si="23"/>
        <v>72</v>
      </c>
      <c r="D136" s="315">
        <v>64</v>
      </c>
      <c r="E136" s="315">
        <v>8</v>
      </c>
      <c r="F136" s="314">
        <v>332.58</v>
      </c>
      <c r="G136" s="313">
        <f t="shared" si="21"/>
        <v>5.1965624999999998</v>
      </c>
      <c r="H136" s="312">
        <f t="shared" si="12"/>
        <v>83.15</v>
      </c>
      <c r="I136" s="314">
        <f t="shared" si="22"/>
        <v>102.77</v>
      </c>
      <c r="J136" s="159"/>
      <c r="K136" s="159"/>
    </row>
    <row r="137" spans="1:11" s="161" customFormat="1" x14ac:dyDescent="0.25">
      <c r="A137" s="300" t="s">
        <v>448</v>
      </c>
      <c r="B137" s="315">
        <v>1</v>
      </c>
      <c r="C137" s="315">
        <f t="shared" si="23"/>
        <v>208</v>
      </c>
      <c r="D137" s="315">
        <v>160</v>
      </c>
      <c r="E137" s="315">
        <v>48</v>
      </c>
      <c r="F137" s="314">
        <v>1099.04</v>
      </c>
      <c r="G137" s="313">
        <f t="shared" si="21"/>
        <v>6.8689999999999998</v>
      </c>
      <c r="H137" s="312">
        <f t="shared" si="12"/>
        <v>659.42</v>
      </c>
      <c r="I137" s="314">
        <f t="shared" si="22"/>
        <v>814.98</v>
      </c>
      <c r="J137" s="159"/>
      <c r="K137" s="159"/>
    </row>
    <row r="138" spans="1:11" s="161" customFormat="1" x14ac:dyDescent="0.25">
      <c r="A138" s="300" t="s">
        <v>448</v>
      </c>
      <c r="B138" s="315">
        <v>1</v>
      </c>
      <c r="C138" s="315">
        <f t="shared" si="23"/>
        <v>170</v>
      </c>
      <c r="D138" s="315">
        <v>160</v>
      </c>
      <c r="E138" s="315">
        <v>10</v>
      </c>
      <c r="F138" s="314">
        <v>1099.04</v>
      </c>
      <c r="G138" s="313">
        <f t="shared" si="21"/>
        <v>6.8689999999999998</v>
      </c>
      <c r="H138" s="312">
        <f t="shared" si="12"/>
        <v>137.38</v>
      </c>
      <c r="I138" s="314">
        <f t="shared" si="22"/>
        <v>169.79</v>
      </c>
      <c r="J138" s="159"/>
      <c r="K138" s="159"/>
    </row>
    <row r="139" spans="1:11" s="161" customFormat="1" ht="31.5" x14ac:dyDescent="0.25">
      <c r="A139" s="284" t="s">
        <v>103</v>
      </c>
      <c r="B139" s="304">
        <f>SUM(B140:B145)</f>
        <v>6</v>
      </c>
      <c r="C139" s="304"/>
      <c r="D139" s="304"/>
      <c r="E139" s="304">
        <f t="shared" ref="E139" si="24">SUM(E140:E145)</f>
        <v>138</v>
      </c>
      <c r="F139" s="298"/>
      <c r="G139" s="298"/>
      <c r="H139" s="301">
        <f>SUM(H140:H145)</f>
        <v>1154.75</v>
      </c>
      <c r="I139" s="298">
        <f>SUM(I140:I145)</f>
        <v>1427.1499999999999</v>
      </c>
      <c r="J139" s="159"/>
      <c r="K139" s="159"/>
    </row>
    <row r="140" spans="1:11" s="161" customFormat="1" x14ac:dyDescent="0.25">
      <c r="A140" s="300" t="s">
        <v>22</v>
      </c>
      <c r="B140" s="315">
        <v>1</v>
      </c>
      <c r="C140" s="315">
        <f>D140+E140</f>
        <v>122</v>
      </c>
      <c r="D140" s="315">
        <v>96</v>
      </c>
      <c r="E140" s="315">
        <v>26</v>
      </c>
      <c r="F140" s="314">
        <v>430.06</v>
      </c>
      <c r="G140" s="313">
        <f t="shared" si="21"/>
        <v>4.4797916666666664</v>
      </c>
      <c r="H140" s="312">
        <f>ROUND(E140*G140*2,2)</f>
        <v>232.95</v>
      </c>
      <c r="I140" s="314">
        <f>ROUND(H140*1.2359,2)</f>
        <v>287.89999999999998</v>
      </c>
      <c r="J140" s="159"/>
      <c r="K140" s="159"/>
    </row>
    <row r="141" spans="1:11" s="161" customFormat="1" x14ac:dyDescent="0.25">
      <c r="A141" s="300" t="s">
        <v>22</v>
      </c>
      <c r="B141" s="315">
        <v>1</v>
      </c>
      <c r="C141" s="315">
        <f t="shared" ref="C141:C145" si="25">D141+E141</f>
        <v>136</v>
      </c>
      <c r="D141" s="315">
        <v>120</v>
      </c>
      <c r="E141" s="315">
        <v>16</v>
      </c>
      <c r="F141" s="314">
        <v>519.65</v>
      </c>
      <c r="G141" s="313">
        <f t="shared" si="21"/>
        <v>4.3304166666666664</v>
      </c>
      <c r="H141" s="312">
        <f t="shared" ref="H141:H145" si="26">ROUND(E141*G141*2,2)</f>
        <v>138.57</v>
      </c>
      <c r="I141" s="314">
        <f>ROUND(H141*1.2359,2)</f>
        <v>171.26</v>
      </c>
      <c r="J141" s="159"/>
      <c r="K141" s="159"/>
    </row>
    <row r="142" spans="1:11" s="161" customFormat="1" x14ac:dyDescent="0.25">
      <c r="A142" s="300" t="s">
        <v>22</v>
      </c>
      <c r="B142" s="315">
        <v>1</v>
      </c>
      <c r="C142" s="315">
        <f t="shared" si="25"/>
        <v>183</v>
      </c>
      <c r="D142" s="315">
        <v>160</v>
      </c>
      <c r="E142" s="315">
        <v>23</v>
      </c>
      <c r="F142" s="314">
        <v>692.86</v>
      </c>
      <c r="G142" s="313">
        <f>F142/D142</f>
        <v>4.3303750000000001</v>
      </c>
      <c r="H142" s="312">
        <f t="shared" si="26"/>
        <v>199.2</v>
      </c>
      <c r="I142" s="314">
        <f t="shared" ref="I142:I145" si="27">ROUND(H142*1.2359,2)</f>
        <v>246.19</v>
      </c>
      <c r="J142" s="159"/>
      <c r="K142" s="159"/>
    </row>
    <row r="143" spans="1:11" s="161" customFormat="1" x14ac:dyDescent="0.25">
      <c r="A143" s="299" t="s">
        <v>22</v>
      </c>
      <c r="B143" s="311">
        <v>1</v>
      </c>
      <c r="C143" s="311">
        <f t="shared" si="25"/>
        <v>76</v>
      </c>
      <c r="D143" s="311">
        <v>56</v>
      </c>
      <c r="E143" s="311">
        <v>20</v>
      </c>
      <c r="F143" s="312">
        <v>175</v>
      </c>
      <c r="G143" s="316">
        <f>F143/D143</f>
        <v>3.125</v>
      </c>
      <c r="H143" s="312">
        <f>ROUND(E143*G143*2,2)</f>
        <v>125</v>
      </c>
      <c r="I143" s="312">
        <f t="shared" si="27"/>
        <v>154.49</v>
      </c>
    </row>
    <row r="144" spans="1:11" s="161" customFormat="1" x14ac:dyDescent="0.25">
      <c r="A144" s="300" t="s">
        <v>22</v>
      </c>
      <c r="B144" s="315">
        <v>1</v>
      </c>
      <c r="C144" s="315">
        <f t="shared" si="25"/>
        <v>121</v>
      </c>
      <c r="D144" s="315">
        <v>88</v>
      </c>
      <c r="E144" s="315">
        <v>33</v>
      </c>
      <c r="F144" s="314">
        <v>381.08</v>
      </c>
      <c r="G144" s="313">
        <f t="shared" si="21"/>
        <v>4.3304545454545451</v>
      </c>
      <c r="H144" s="312">
        <f>ROUND(E144*G144*2,2)</f>
        <v>285.81</v>
      </c>
      <c r="I144" s="314">
        <f t="shared" si="27"/>
        <v>353.23</v>
      </c>
      <c r="J144" s="159"/>
      <c r="K144" s="159"/>
    </row>
    <row r="145" spans="1:11" s="161" customFormat="1" x14ac:dyDescent="0.25">
      <c r="A145" s="300" t="s">
        <v>22</v>
      </c>
      <c r="B145" s="315">
        <v>1</v>
      </c>
      <c r="C145" s="315">
        <f t="shared" si="25"/>
        <v>180</v>
      </c>
      <c r="D145" s="315">
        <v>160</v>
      </c>
      <c r="E145" s="315">
        <v>20</v>
      </c>
      <c r="F145" s="314">
        <v>692.86</v>
      </c>
      <c r="G145" s="313">
        <f t="shared" si="21"/>
        <v>4.3303750000000001</v>
      </c>
      <c r="H145" s="312">
        <f t="shared" si="26"/>
        <v>173.22</v>
      </c>
      <c r="I145" s="314">
        <f t="shared" si="27"/>
        <v>214.08</v>
      </c>
      <c r="J145" s="159"/>
      <c r="K145" s="159"/>
    </row>
    <row r="146" spans="1:11" s="161" customFormat="1" ht="31.5" x14ac:dyDescent="0.25">
      <c r="A146" s="287" t="s">
        <v>594</v>
      </c>
      <c r="B146" s="318">
        <f>B147+B150+B152</f>
        <v>6</v>
      </c>
      <c r="C146" s="318"/>
      <c r="D146" s="318"/>
      <c r="E146" s="318">
        <f t="shared" ref="E146" si="28">E147+E150+E152</f>
        <v>200</v>
      </c>
      <c r="F146" s="310"/>
      <c r="G146" s="310"/>
      <c r="H146" s="310">
        <f>H147+H150+H152</f>
        <v>2719.3900000000003</v>
      </c>
      <c r="I146" s="310">
        <f>I147+I150+I152</f>
        <v>3360.8900000000003</v>
      </c>
      <c r="J146" s="159"/>
      <c r="K146" s="159"/>
    </row>
    <row r="147" spans="1:11" s="161" customFormat="1" ht="31.5" x14ac:dyDescent="0.25">
      <c r="A147" s="302" t="s">
        <v>16</v>
      </c>
      <c r="B147" s="319">
        <f>SUM(B148:B149)</f>
        <v>2</v>
      </c>
      <c r="C147" s="319"/>
      <c r="D147" s="319"/>
      <c r="E147" s="319">
        <f t="shared" ref="E147" si="29">SUM(E148:E149)</f>
        <v>104</v>
      </c>
      <c r="F147" s="301"/>
      <c r="G147" s="301"/>
      <c r="H147" s="301">
        <f>SUM(H148:H149)</f>
        <v>1863.5700000000002</v>
      </c>
      <c r="I147" s="301">
        <f>SUM(I148:I149)</f>
        <v>2303.19</v>
      </c>
    </row>
    <row r="148" spans="1:11" s="161" customFormat="1" x14ac:dyDescent="0.25">
      <c r="A148" s="303" t="s">
        <v>454</v>
      </c>
      <c r="B148" s="315">
        <v>1</v>
      </c>
      <c r="C148" s="315">
        <f t="shared" ref="C148:C149" si="30">D148+E148</f>
        <v>226</v>
      </c>
      <c r="D148" s="315">
        <v>160</v>
      </c>
      <c r="E148" s="315">
        <v>66</v>
      </c>
      <c r="F148" s="314">
        <v>1433.52</v>
      </c>
      <c r="G148" s="313">
        <f t="shared" ref="G148:G149" si="31">F148/D148</f>
        <v>8.9595000000000002</v>
      </c>
      <c r="H148" s="314">
        <f t="shared" ref="H148:H149" si="32">ROUND(E148*G148*2,2)</f>
        <v>1182.6500000000001</v>
      </c>
      <c r="I148" s="314">
        <f t="shared" ref="I148:I149" si="33">ROUND(H148*1.2359,2)</f>
        <v>1461.64</v>
      </c>
    </row>
    <row r="149" spans="1:11" s="161" customFormat="1" x14ac:dyDescent="0.25">
      <c r="A149" s="303" t="s">
        <v>454</v>
      </c>
      <c r="B149" s="315">
        <v>1</v>
      </c>
      <c r="C149" s="315">
        <f t="shared" si="30"/>
        <v>198</v>
      </c>
      <c r="D149" s="315">
        <v>160</v>
      </c>
      <c r="E149" s="315">
        <v>38</v>
      </c>
      <c r="F149" s="314">
        <v>1433.52</v>
      </c>
      <c r="G149" s="313">
        <f t="shared" si="31"/>
        <v>8.9595000000000002</v>
      </c>
      <c r="H149" s="314">
        <f t="shared" si="32"/>
        <v>680.92</v>
      </c>
      <c r="I149" s="314">
        <f t="shared" si="33"/>
        <v>841.55</v>
      </c>
    </row>
    <row r="150" spans="1:11" s="161" customFormat="1" ht="47.25" x14ac:dyDescent="0.25">
      <c r="A150" s="284" t="s">
        <v>17</v>
      </c>
      <c r="B150" s="304">
        <f>SUM(B151)</f>
        <v>1</v>
      </c>
      <c r="C150" s="304"/>
      <c r="D150" s="304"/>
      <c r="E150" s="304">
        <f t="shared" ref="E150" si="34">SUM(E151)</f>
        <v>4</v>
      </c>
      <c r="F150" s="304"/>
      <c r="G150" s="304"/>
      <c r="H150" s="298">
        <f>SUM(H151)</f>
        <v>47.07</v>
      </c>
      <c r="I150" s="298">
        <f>SUM(I151)</f>
        <v>58.17</v>
      </c>
      <c r="J150" s="159"/>
      <c r="K150" s="159"/>
    </row>
    <row r="151" spans="1:11" s="161" customFormat="1" x14ac:dyDescent="0.25">
      <c r="A151" s="300" t="s">
        <v>451</v>
      </c>
      <c r="B151" s="315">
        <v>1</v>
      </c>
      <c r="C151" s="315">
        <f t="shared" ref="C151" si="35">D151+E151</f>
        <v>84</v>
      </c>
      <c r="D151" s="315">
        <v>80</v>
      </c>
      <c r="E151" s="315">
        <v>4</v>
      </c>
      <c r="F151" s="314">
        <v>470.67</v>
      </c>
      <c r="G151" s="313">
        <f t="shared" ref="G151" si="36">F151/D151</f>
        <v>5.883375</v>
      </c>
      <c r="H151" s="314">
        <f t="shared" ref="H151" si="37">ROUND(E151*G151*2,2)</f>
        <v>47.07</v>
      </c>
      <c r="I151" s="314">
        <f t="shared" ref="I151" si="38">ROUND(H151*1.2359,2)</f>
        <v>58.17</v>
      </c>
      <c r="J151" s="159"/>
      <c r="K151" s="159"/>
    </row>
    <row r="152" spans="1:11" s="161" customFormat="1" ht="31.5" x14ac:dyDescent="0.25">
      <c r="A152" s="284" t="s">
        <v>103</v>
      </c>
      <c r="B152" s="304">
        <f>SUM(B153:B155)</f>
        <v>3</v>
      </c>
      <c r="C152" s="304"/>
      <c r="D152" s="304"/>
      <c r="E152" s="304">
        <f t="shared" ref="E152" si="39">SUM(E153:E155)</f>
        <v>92</v>
      </c>
      <c r="F152" s="298"/>
      <c r="G152" s="298"/>
      <c r="H152" s="298">
        <f>SUM(H153:H155)</f>
        <v>808.75</v>
      </c>
      <c r="I152" s="298">
        <f>SUM(I153:I155)</f>
        <v>999.53</v>
      </c>
      <c r="J152" s="159"/>
      <c r="K152" s="159"/>
    </row>
    <row r="153" spans="1:11" s="161" customFormat="1" x14ac:dyDescent="0.25">
      <c r="A153" s="300" t="s">
        <v>22</v>
      </c>
      <c r="B153" s="315">
        <v>1</v>
      </c>
      <c r="C153" s="315">
        <f t="shared" ref="C153:C155" si="40">D153+E153</f>
        <v>186</v>
      </c>
      <c r="D153" s="315">
        <v>160</v>
      </c>
      <c r="E153" s="315">
        <v>26</v>
      </c>
      <c r="F153" s="314">
        <v>692.86</v>
      </c>
      <c r="G153" s="313">
        <f t="shared" ref="G153:G155" si="41">F153/D153</f>
        <v>4.3303750000000001</v>
      </c>
      <c r="H153" s="314">
        <f t="shared" ref="H153:H155" si="42">ROUND(E153*G153*2,2)</f>
        <v>225.18</v>
      </c>
      <c r="I153" s="314">
        <f t="shared" ref="I153:I155" si="43">ROUND(H153*1.2359,2)</f>
        <v>278.3</v>
      </c>
      <c r="J153" s="159"/>
      <c r="K153" s="159"/>
    </row>
    <row r="154" spans="1:11" s="161" customFormat="1" x14ac:dyDescent="0.25">
      <c r="A154" s="300" t="s">
        <v>22</v>
      </c>
      <c r="B154" s="315">
        <v>1</v>
      </c>
      <c r="C154" s="315">
        <f t="shared" si="40"/>
        <v>186</v>
      </c>
      <c r="D154" s="315">
        <v>160</v>
      </c>
      <c r="E154" s="315">
        <v>26</v>
      </c>
      <c r="F154" s="314">
        <v>692.86</v>
      </c>
      <c r="G154" s="313">
        <f t="shared" si="41"/>
        <v>4.3303750000000001</v>
      </c>
      <c r="H154" s="314">
        <f t="shared" si="42"/>
        <v>225.18</v>
      </c>
      <c r="I154" s="314">
        <f t="shared" si="43"/>
        <v>278.3</v>
      </c>
      <c r="J154" s="159"/>
      <c r="K154" s="159"/>
    </row>
    <row r="155" spans="1:11" s="161" customFormat="1" x14ac:dyDescent="0.25">
      <c r="A155" s="300" t="s">
        <v>22</v>
      </c>
      <c r="B155" s="315">
        <v>1</v>
      </c>
      <c r="C155" s="315">
        <f t="shared" si="40"/>
        <v>200</v>
      </c>
      <c r="D155" s="315">
        <v>160</v>
      </c>
      <c r="E155" s="315">
        <v>40</v>
      </c>
      <c r="F155" s="314">
        <v>716.77</v>
      </c>
      <c r="G155" s="313">
        <f t="shared" si="41"/>
        <v>4.4798124999999995</v>
      </c>
      <c r="H155" s="314">
        <f t="shared" si="42"/>
        <v>358.39</v>
      </c>
      <c r="I155" s="314">
        <f t="shared" si="43"/>
        <v>442.93</v>
      </c>
      <c r="J155" s="159"/>
      <c r="K155" s="159"/>
    </row>
    <row r="156" spans="1:11" ht="31.5" x14ac:dyDescent="0.25">
      <c r="A156" s="287" t="s">
        <v>467</v>
      </c>
      <c r="B156" s="318">
        <f>B157+B160+B180</f>
        <v>25</v>
      </c>
      <c r="C156" s="318"/>
      <c r="D156" s="318"/>
      <c r="E156" s="318">
        <f>E157+E160+E180</f>
        <v>749</v>
      </c>
      <c r="F156" s="310"/>
      <c r="G156" s="310"/>
      <c r="H156" s="310">
        <f>H157+H160+H180</f>
        <v>11677.800000000001</v>
      </c>
      <c r="I156" s="310">
        <f>I157+I160+I180</f>
        <v>14432.58</v>
      </c>
    </row>
    <row r="157" spans="1:11" s="161" customFormat="1" ht="31.5" x14ac:dyDescent="0.25">
      <c r="A157" s="302" t="s">
        <v>16</v>
      </c>
      <c r="B157" s="319">
        <f>SUM(B158:B159)</f>
        <v>2</v>
      </c>
      <c r="C157" s="319"/>
      <c r="D157" s="319"/>
      <c r="E157" s="319">
        <f t="shared" ref="E157:G157" si="44">SUM(E158:E159)</f>
        <v>184</v>
      </c>
      <c r="F157" s="301">
        <f t="shared" si="44"/>
        <v>3155.32</v>
      </c>
      <c r="G157" s="301">
        <f t="shared" si="44"/>
        <v>22.538</v>
      </c>
      <c r="H157" s="301">
        <f>SUM(H158:H159)</f>
        <v>4146.99</v>
      </c>
      <c r="I157" s="301">
        <f>SUM(I158:I159)</f>
        <v>5125.26</v>
      </c>
    </row>
    <row r="158" spans="1:11" s="161" customFormat="1" x14ac:dyDescent="0.25">
      <c r="A158" s="303" t="s">
        <v>442</v>
      </c>
      <c r="B158" s="315">
        <v>1</v>
      </c>
      <c r="C158" s="315">
        <f t="shared" ref="C158:C159" si="45">D158+E158</f>
        <v>276</v>
      </c>
      <c r="D158" s="315">
        <v>140</v>
      </c>
      <c r="E158" s="315">
        <v>136</v>
      </c>
      <c r="F158" s="314">
        <v>1577.66</v>
      </c>
      <c r="G158" s="313">
        <f t="shared" ref="G158:G159" si="46">F158/D158</f>
        <v>11.269</v>
      </c>
      <c r="H158" s="314">
        <f t="shared" ref="H158:H159" si="47">ROUND(E158*G158*2,2)</f>
        <v>3065.17</v>
      </c>
      <c r="I158" s="314">
        <f t="shared" ref="I158:I159" si="48">ROUND(H158*1.2359,2)</f>
        <v>3788.24</v>
      </c>
    </row>
    <row r="159" spans="1:11" s="161" customFormat="1" x14ac:dyDescent="0.25">
      <c r="A159" s="303" t="s">
        <v>443</v>
      </c>
      <c r="B159" s="315">
        <v>1</v>
      </c>
      <c r="C159" s="315">
        <f t="shared" si="45"/>
        <v>188</v>
      </c>
      <c r="D159" s="315">
        <v>140</v>
      </c>
      <c r="E159" s="315">
        <v>48</v>
      </c>
      <c r="F159" s="314">
        <v>1577.66</v>
      </c>
      <c r="G159" s="313">
        <f t="shared" si="46"/>
        <v>11.269</v>
      </c>
      <c r="H159" s="314">
        <f t="shared" si="47"/>
        <v>1081.82</v>
      </c>
      <c r="I159" s="314">
        <f t="shared" si="48"/>
        <v>1337.02</v>
      </c>
    </row>
    <row r="160" spans="1:11" ht="47.25" x14ac:dyDescent="0.25">
      <c r="A160" s="284" t="s">
        <v>17</v>
      </c>
      <c r="B160" s="304">
        <f>SUM(B161:B179)</f>
        <v>19</v>
      </c>
      <c r="C160" s="304"/>
      <c r="D160" s="304"/>
      <c r="E160" s="304">
        <f t="shared" ref="E160" si="49">SUM(E161:E179)</f>
        <v>549</v>
      </c>
      <c r="F160" s="298"/>
      <c r="G160" s="298"/>
      <c r="H160" s="298">
        <f>SUM(H161:H179)</f>
        <v>7372.37</v>
      </c>
      <c r="I160" s="298">
        <f>SUM(I161:I179)</f>
        <v>9111.52</v>
      </c>
    </row>
    <row r="161" spans="1:9" x14ac:dyDescent="0.25">
      <c r="A161" s="300" t="s">
        <v>102</v>
      </c>
      <c r="B161" s="315">
        <v>1</v>
      </c>
      <c r="C161" s="315">
        <f t="shared" ref="C161:C179" si="50">D161+E161</f>
        <v>149</v>
      </c>
      <c r="D161" s="315">
        <v>145</v>
      </c>
      <c r="E161" s="315">
        <v>4</v>
      </c>
      <c r="F161" s="314">
        <v>975.44</v>
      </c>
      <c r="G161" s="313">
        <f t="shared" ref="G161:G184" si="51">F161/D161</f>
        <v>6.7271724137931042</v>
      </c>
      <c r="H161" s="314">
        <f t="shared" ref="H161:H224" si="52">ROUND(E161*G161*2,2)</f>
        <v>53.82</v>
      </c>
      <c r="I161" s="314">
        <f t="shared" ref="I161:I179" si="53">ROUND(H161*1.2359,2)</f>
        <v>66.52</v>
      </c>
    </row>
    <row r="162" spans="1:9" x14ac:dyDescent="0.25">
      <c r="A162" s="305" t="s">
        <v>449</v>
      </c>
      <c r="B162" s="315">
        <v>1</v>
      </c>
      <c r="C162" s="315">
        <f t="shared" si="50"/>
        <v>152</v>
      </c>
      <c r="D162" s="315">
        <v>140</v>
      </c>
      <c r="E162" s="315">
        <v>12</v>
      </c>
      <c r="F162" s="314">
        <v>941.81</v>
      </c>
      <c r="G162" s="313">
        <f t="shared" si="51"/>
        <v>6.7272142857142851</v>
      </c>
      <c r="H162" s="314">
        <f t="shared" si="52"/>
        <v>161.44999999999999</v>
      </c>
      <c r="I162" s="314">
        <f t="shared" si="53"/>
        <v>199.54</v>
      </c>
    </row>
    <row r="163" spans="1:9" x14ac:dyDescent="0.25">
      <c r="A163" s="305" t="s">
        <v>449</v>
      </c>
      <c r="B163" s="315">
        <v>1</v>
      </c>
      <c r="C163" s="315">
        <f t="shared" si="50"/>
        <v>164</v>
      </c>
      <c r="D163" s="315">
        <v>140</v>
      </c>
      <c r="E163" s="315">
        <v>24</v>
      </c>
      <c r="F163" s="314">
        <v>941.81</v>
      </c>
      <c r="G163" s="313">
        <f t="shared" si="51"/>
        <v>6.7272142857142851</v>
      </c>
      <c r="H163" s="314">
        <f t="shared" si="52"/>
        <v>322.91000000000003</v>
      </c>
      <c r="I163" s="314">
        <f t="shared" si="53"/>
        <v>399.08</v>
      </c>
    </row>
    <row r="164" spans="1:9" x14ac:dyDescent="0.25">
      <c r="A164" s="305" t="s">
        <v>449</v>
      </c>
      <c r="B164" s="315">
        <v>1</v>
      </c>
      <c r="C164" s="315">
        <f t="shared" si="50"/>
        <v>108</v>
      </c>
      <c r="D164" s="315">
        <v>98</v>
      </c>
      <c r="E164" s="315">
        <v>10</v>
      </c>
      <c r="F164" s="314">
        <v>659.27</v>
      </c>
      <c r="G164" s="313">
        <f t="shared" si="51"/>
        <v>6.7272448979591832</v>
      </c>
      <c r="H164" s="314">
        <f t="shared" si="52"/>
        <v>134.54</v>
      </c>
      <c r="I164" s="314">
        <f t="shared" si="53"/>
        <v>166.28</v>
      </c>
    </row>
    <row r="165" spans="1:9" x14ac:dyDescent="0.25">
      <c r="A165" s="305" t="s">
        <v>449</v>
      </c>
      <c r="B165" s="315">
        <v>1</v>
      </c>
      <c r="C165" s="315">
        <f t="shared" si="50"/>
        <v>200</v>
      </c>
      <c r="D165" s="315">
        <v>140</v>
      </c>
      <c r="E165" s="315">
        <v>60</v>
      </c>
      <c r="F165" s="314">
        <v>941.81</v>
      </c>
      <c r="G165" s="313">
        <f t="shared" si="51"/>
        <v>6.7272142857142851</v>
      </c>
      <c r="H165" s="314">
        <f t="shared" si="52"/>
        <v>807.27</v>
      </c>
      <c r="I165" s="314">
        <f t="shared" si="53"/>
        <v>997.7</v>
      </c>
    </row>
    <row r="166" spans="1:9" x14ac:dyDescent="0.25">
      <c r="A166" s="305" t="s">
        <v>449</v>
      </c>
      <c r="B166" s="315">
        <v>1</v>
      </c>
      <c r="C166" s="315">
        <f t="shared" si="50"/>
        <v>168</v>
      </c>
      <c r="D166" s="315">
        <v>140</v>
      </c>
      <c r="E166" s="315">
        <v>28</v>
      </c>
      <c r="F166" s="314">
        <v>941.81</v>
      </c>
      <c r="G166" s="313">
        <f t="shared" si="51"/>
        <v>6.7272142857142851</v>
      </c>
      <c r="H166" s="314">
        <f t="shared" si="52"/>
        <v>376.72</v>
      </c>
      <c r="I166" s="314">
        <f t="shared" si="53"/>
        <v>465.59</v>
      </c>
    </row>
    <row r="167" spans="1:9" x14ac:dyDescent="0.25">
      <c r="A167" s="305" t="s">
        <v>449</v>
      </c>
      <c r="B167" s="315">
        <v>1</v>
      </c>
      <c r="C167" s="315">
        <f t="shared" si="50"/>
        <v>175</v>
      </c>
      <c r="D167" s="315">
        <v>140</v>
      </c>
      <c r="E167" s="315">
        <v>35</v>
      </c>
      <c r="F167" s="314">
        <v>941.81</v>
      </c>
      <c r="G167" s="313">
        <f t="shared" si="51"/>
        <v>6.7272142857142851</v>
      </c>
      <c r="H167" s="314">
        <f t="shared" si="52"/>
        <v>470.91</v>
      </c>
      <c r="I167" s="314">
        <f t="shared" si="53"/>
        <v>582</v>
      </c>
    </row>
    <row r="168" spans="1:9" x14ac:dyDescent="0.25">
      <c r="A168" s="305" t="s">
        <v>449</v>
      </c>
      <c r="B168" s="315">
        <v>1</v>
      </c>
      <c r="C168" s="315">
        <f t="shared" si="50"/>
        <v>176</v>
      </c>
      <c r="D168" s="315">
        <v>140</v>
      </c>
      <c r="E168" s="315">
        <v>36</v>
      </c>
      <c r="F168" s="314">
        <v>941.81</v>
      </c>
      <c r="G168" s="313">
        <f t="shared" si="51"/>
        <v>6.7272142857142851</v>
      </c>
      <c r="H168" s="314">
        <f t="shared" si="52"/>
        <v>484.36</v>
      </c>
      <c r="I168" s="314">
        <f t="shared" si="53"/>
        <v>598.62</v>
      </c>
    </row>
    <row r="169" spans="1:9" x14ac:dyDescent="0.25">
      <c r="A169" s="305" t="s">
        <v>449</v>
      </c>
      <c r="B169" s="315">
        <v>1</v>
      </c>
      <c r="C169" s="315">
        <f t="shared" si="50"/>
        <v>151</v>
      </c>
      <c r="D169" s="315">
        <v>140</v>
      </c>
      <c r="E169" s="315">
        <v>11</v>
      </c>
      <c r="F169" s="314">
        <v>941.81</v>
      </c>
      <c r="G169" s="313">
        <f t="shared" si="51"/>
        <v>6.7272142857142851</v>
      </c>
      <c r="H169" s="314">
        <f t="shared" si="52"/>
        <v>148</v>
      </c>
      <c r="I169" s="314">
        <f t="shared" si="53"/>
        <v>182.91</v>
      </c>
    </row>
    <row r="170" spans="1:9" x14ac:dyDescent="0.25">
      <c r="A170" s="305" t="s">
        <v>449</v>
      </c>
      <c r="B170" s="315">
        <v>1</v>
      </c>
      <c r="C170" s="315">
        <f t="shared" si="50"/>
        <v>60</v>
      </c>
      <c r="D170" s="315">
        <v>42</v>
      </c>
      <c r="E170" s="315">
        <v>18</v>
      </c>
      <c r="F170" s="314">
        <v>282.54000000000002</v>
      </c>
      <c r="G170" s="313">
        <f t="shared" si="51"/>
        <v>6.7271428571428578</v>
      </c>
      <c r="H170" s="314">
        <f t="shared" si="52"/>
        <v>242.18</v>
      </c>
      <c r="I170" s="314">
        <f t="shared" si="53"/>
        <v>299.31</v>
      </c>
    </row>
    <row r="171" spans="1:9" x14ac:dyDescent="0.25">
      <c r="A171" s="305" t="s">
        <v>449</v>
      </c>
      <c r="B171" s="315">
        <v>1</v>
      </c>
      <c r="C171" s="315">
        <f t="shared" si="50"/>
        <v>147</v>
      </c>
      <c r="D171" s="315">
        <v>140</v>
      </c>
      <c r="E171" s="315">
        <v>7</v>
      </c>
      <c r="F171" s="314">
        <v>941.81</v>
      </c>
      <c r="G171" s="313">
        <f t="shared" si="51"/>
        <v>6.7272142857142851</v>
      </c>
      <c r="H171" s="314">
        <f t="shared" si="52"/>
        <v>94.18</v>
      </c>
      <c r="I171" s="314">
        <f t="shared" si="53"/>
        <v>116.4</v>
      </c>
    </row>
    <row r="172" spans="1:9" x14ac:dyDescent="0.25">
      <c r="A172" s="305" t="s">
        <v>449</v>
      </c>
      <c r="B172" s="315">
        <v>1</v>
      </c>
      <c r="C172" s="315">
        <f t="shared" si="50"/>
        <v>175</v>
      </c>
      <c r="D172" s="315">
        <v>140</v>
      </c>
      <c r="E172" s="315">
        <v>35</v>
      </c>
      <c r="F172" s="314">
        <v>941.81</v>
      </c>
      <c r="G172" s="313">
        <f t="shared" si="51"/>
        <v>6.7272142857142851</v>
      </c>
      <c r="H172" s="314">
        <f t="shared" si="52"/>
        <v>470.91</v>
      </c>
      <c r="I172" s="314">
        <f t="shared" si="53"/>
        <v>582</v>
      </c>
    </row>
    <row r="173" spans="1:9" x14ac:dyDescent="0.25">
      <c r="A173" s="305" t="s">
        <v>449</v>
      </c>
      <c r="B173" s="315">
        <v>1</v>
      </c>
      <c r="C173" s="315">
        <f>D173+E173</f>
        <v>175</v>
      </c>
      <c r="D173" s="315">
        <v>140</v>
      </c>
      <c r="E173" s="315">
        <v>35</v>
      </c>
      <c r="F173" s="314">
        <v>941.81</v>
      </c>
      <c r="G173" s="313">
        <f t="shared" si="51"/>
        <v>6.7272142857142851</v>
      </c>
      <c r="H173" s="314">
        <f t="shared" si="52"/>
        <v>470.91</v>
      </c>
      <c r="I173" s="314">
        <f t="shared" si="53"/>
        <v>582</v>
      </c>
    </row>
    <row r="174" spans="1:9" x14ac:dyDescent="0.25">
      <c r="A174" s="305" t="s">
        <v>449</v>
      </c>
      <c r="B174" s="315">
        <v>1</v>
      </c>
      <c r="C174" s="315">
        <f t="shared" si="50"/>
        <v>164</v>
      </c>
      <c r="D174" s="315">
        <v>140</v>
      </c>
      <c r="E174" s="315">
        <v>24</v>
      </c>
      <c r="F174" s="314">
        <v>941.81</v>
      </c>
      <c r="G174" s="313">
        <f t="shared" si="51"/>
        <v>6.7272142857142851</v>
      </c>
      <c r="H174" s="314">
        <f t="shared" si="52"/>
        <v>322.91000000000003</v>
      </c>
      <c r="I174" s="314">
        <f t="shared" si="53"/>
        <v>399.08</v>
      </c>
    </row>
    <row r="175" spans="1:9" x14ac:dyDescent="0.25">
      <c r="A175" s="305" t="s">
        <v>449</v>
      </c>
      <c r="B175" s="315">
        <v>1</v>
      </c>
      <c r="C175" s="315">
        <f t="shared" si="50"/>
        <v>167</v>
      </c>
      <c r="D175" s="315">
        <v>140</v>
      </c>
      <c r="E175" s="315">
        <v>27</v>
      </c>
      <c r="F175" s="314">
        <v>941.81</v>
      </c>
      <c r="G175" s="313">
        <f t="shared" si="51"/>
        <v>6.7272142857142851</v>
      </c>
      <c r="H175" s="314">
        <f t="shared" si="52"/>
        <v>363.27</v>
      </c>
      <c r="I175" s="314">
        <f t="shared" si="53"/>
        <v>448.97</v>
      </c>
    </row>
    <row r="176" spans="1:9" x14ac:dyDescent="0.25">
      <c r="A176" s="305" t="s">
        <v>449</v>
      </c>
      <c r="B176" s="315">
        <v>1</v>
      </c>
      <c r="C176" s="315">
        <f t="shared" si="50"/>
        <v>175</v>
      </c>
      <c r="D176" s="315">
        <v>140</v>
      </c>
      <c r="E176" s="315">
        <v>35</v>
      </c>
      <c r="F176" s="314">
        <v>941.81</v>
      </c>
      <c r="G176" s="313">
        <f t="shared" si="51"/>
        <v>6.7272142857142851</v>
      </c>
      <c r="H176" s="314">
        <f t="shared" si="52"/>
        <v>470.91</v>
      </c>
      <c r="I176" s="314">
        <f t="shared" si="53"/>
        <v>582</v>
      </c>
    </row>
    <row r="177" spans="1:9" x14ac:dyDescent="0.25">
      <c r="A177" s="305" t="s">
        <v>449</v>
      </c>
      <c r="B177" s="315">
        <v>1</v>
      </c>
      <c r="C177" s="315">
        <f t="shared" si="50"/>
        <v>171</v>
      </c>
      <c r="D177" s="315">
        <v>140</v>
      </c>
      <c r="E177" s="315">
        <v>31</v>
      </c>
      <c r="F177" s="314">
        <v>941.81</v>
      </c>
      <c r="G177" s="313">
        <f t="shared" si="51"/>
        <v>6.7272142857142851</v>
      </c>
      <c r="H177" s="314">
        <f t="shared" si="52"/>
        <v>417.09</v>
      </c>
      <c r="I177" s="314">
        <f t="shared" si="53"/>
        <v>515.48</v>
      </c>
    </row>
    <row r="178" spans="1:9" x14ac:dyDescent="0.25">
      <c r="A178" s="305" t="s">
        <v>451</v>
      </c>
      <c r="B178" s="315">
        <v>1</v>
      </c>
      <c r="C178" s="315">
        <f t="shared" si="50"/>
        <v>86</v>
      </c>
      <c r="D178" s="315">
        <v>77</v>
      </c>
      <c r="E178" s="315">
        <v>9</v>
      </c>
      <c r="F178" s="314">
        <v>457.52</v>
      </c>
      <c r="G178" s="313">
        <f t="shared" si="51"/>
        <v>5.9418181818181814</v>
      </c>
      <c r="H178" s="314">
        <f t="shared" si="52"/>
        <v>106.95</v>
      </c>
      <c r="I178" s="314">
        <f t="shared" si="53"/>
        <v>132.18</v>
      </c>
    </row>
    <row r="179" spans="1:9" x14ac:dyDescent="0.25">
      <c r="A179" s="305" t="s">
        <v>451</v>
      </c>
      <c r="B179" s="315">
        <v>1</v>
      </c>
      <c r="C179" s="315">
        <f t="shared" si="50"/>
        <v>248</v>
      </c>
      <c r="D179" s="315">
        <v>140</v>
      </c>
      <c r="E179" s="315">
        <v>108</v>
      </c>
      <c r="F179" s="314">
        <v>941.81</v>
      </c>
      <c r="G179" s="313">
        <f t="shared" si="51"/>
        <v>6.7272142857142851</v>
      </c>
      <c r="H179" s="314">
        <f t="shared" si="52"/>
        <v>1453.08</v>
      </c>
      <c r="I179" s="314">
        <f t="shared" si="53"/>
        <v>1795.86</v>
      </c>
    </row>
    <row r="180" spans="1:9" ht="31.5" x14ac:dyDescent="0.25">
      <c r="A180" s="284" t="s">
        <v>103</v>
      </c>
      <c r="B180" s="304">
        <f>SUM(B181:B184)</f>
        <v>4</v>
      </c>
      <c r="C180" s="304"/>
      <c r="D180" s="304"/>
      <c r="E180" s="304">
        <f>SUM(E181:E184)</f>
        <v>16</v>
      </c>
      <c r="F180" s="298"/>
      <c r="G180" s="298"/>
      <c r="H180" s="298">
        <f>SUM(H181:H184)</f>
        <v>158.44</v>
      </c>
      <c r="I180" s="298">
        <f>SUM(I181:I184)</f>
        <v>195.8</v>
      </c>
    </row>
    <row r="181" spans="1:9" x14ac:dyDescent="0.25">
      <c r="A181" s="305" t="s">
        <v>22</v>
      </c>
      <c r="B181" s="315">
        <v>1</v>
      </c>
      <c r="C181" s="315">
        <f t="shared" ref="C181:C184" si="54">D181+E181</f>
        <v>144</v>
      </c>
      <c r="D181" s="315">
        <v>140</v>
      </c>
      <c r="E181" s="315">
        <v>4</v>
      </c>
      <c r="F181" s="314">
        <v>693.21</v>
      </c>
      <c r="G181" s="313">
        <f t="shared" si="51"/>
        <v>4.9515000000000002</v>
      </c>
      <c r="H181" s="314">
        <f t="shared" si="52"/>
        <v>39.61</v>
      </c>
      <c r="I181" s="314">
        <f t="shared" ref="I181:I184" si="55">ROUND(H181*1.2359,2)</f>
        <v>48.95</v>
      </c>
    </row>
    <row r="182" spans="1:9" x14ac:dyDescent="0.25">
      <c r="A182" s="305" t="s">
        <v>22</v>
      </c>
      <c r="B182" s="315">
        <v>1</v>
      </c>
      <c r="C182" s="315">
        <f t="shared" si="54"/>
        <v>144</v>
      </c>
      <c r="D182" s="315">
        <v>140</v>
      </c>
      <c r="E182" s="315">
        <v>4</v>
      </c>
      <c r="F182" s="314">
        <v>693.21</v>
      </c>
      <c r="G182" s="313">
        <f t="shared" si="51"/>
        <v>4.9515000000000002</v>
      </c>
      <c r="H182" s="314">
        <f t="shared" si="52"/>
        <v>39.61</v>
      </c>
      <c r="I182" s="314">
        <f t="shared" si="55"/>
        <v>48.95</v>
      </c>
    </row>
    <row r="183" spans="1:9" x14ac:dyDescent="0.25">
      <c r="A183" s="305" t="s">
        <v>22</v>
      </c>
      <c r="B183" s="315">
        <v>1</v>
      </c>
      <c r="C183" s="315">
        <f t="shared" si="54"/>
        <v>144</v>
      </c>
      <c r="D183" s="315">
        <v>140</v>
      </c>
      <c r="E183" s="315">
        <v>4</v>
      </c>
      <c r="F183" s="314">
        <v>693.21</v>
      </c>
      <c r="G183" s="313">
        <f t="shared" si="51"/>
        <v>4.9515000000000002</v>
      </c>
      <c r="H183" s="314">
        <f t="shared" si="52"/>
        <v>39.61</v>
      </c>
      <c r="I183" s="314">
        <f t="shared" si="55"/>
        <v>48.95</v>
      </c>
    </row>
    <row r="184" spans="1:9" x14ac:dyDescent="0.25">
      <c r="A184" s="305" t="s">
        <v>22</v>
      </c>
      <c r="B184" s="315">
        <v>1</v>
      </c>
      <c r="C184" s="315">
        <f t="shared" si="54"/>
        <v>144</v>
      </c>
      <c r="D184" s="315">
        <v>140</v>
      </c>
      <c r="E184" s="315">
        <v>4</v>
      </c>
      <c r="F184" s="314">
        <v>693.21</v>
      </c>
      <c r="G184" s="313">
        <f t="shared" si="51"/>
        <v>4.9515000000000002</v>
      </c>
      <c r="H184" s="314">
        <f t="shared" si="52"/>
        <v>39.61</v>
      </c>
      <c r="I184" s="314">
        <f t="shared" si="55"/>
        <v>48.95</v>
      </c>
    </row>
    <row r="185" spans="1:9" ht="31.5" x14ac:dyDescent="0.25">
      <c r="A185" s="287" t="s">
        <v>469</v>
      </c>
      <c r="B185" s="318">
        <f>B186+B191+B201</f>
        <v>16</v>
      </c>
      <c r="C185" s="318"/>
      <c r="D185" s="318"/>
      <c r="E185" s="318">
        <f>E186+E191+E201</f>
        <v>270</v>
      </c>
      <c r="F185" s="310"/>
      <c r="G185" s="310"/>
      <c r="H185" s="310">
        <f>H186+H191+H201</f>
        <v>4102.84</v>
      </c>
      <c r="I185" s="310">
        <f>I186+I191+I201</f>
        <v>5070.71</v>
      </c>
    </row>
    <row r="186" spans="1:9" ht="31.5" x14ac:dyDescent="0.25">
      <c r="A186" s="284" t="s">
        <v>16</v>
      </c>
      <c r="B186" s="304">
        <f>SUM(B187:B190)</f>
        <v>4</v>
      </c>
      <c r="C186" s="304"/>
      <c r="D186" s="304"/>
      <c r="E186" s="304">
        <f>SUM(E187:E190)</f>
        <v>84</v>
      </c>
      <c r="F186" s="298"/>
      <c r="G186" s="298"/>
      <c r="H186" s="298">
        <f>SUM(H187:H190)</f>
        <v>1721.08</v>
      </c>
      <c r="I186" s="298">
        <f>SUM(I187:I190)</f>
        <v>2127.08</v>
      </c>
    </row>
    <row r="187" spans="1:9" x14ac:dyDescent="0.25">
      <c r="A187" s="305" t="s">
        <v>62</v>
      </c>
      <c r="B187" s="315">
        <v>1</v>
      </c>
      <c r="C187" s="315">
        <f t="shared" ref="C187:C204" si="56">D187+E187</f>
        <v>161</v>
      </c>
      <c r="D187" s="315">
        <v>140</v>
      </c>
      <c r="E187" s="315">
        <v>21</v>
      </c>
      <c r="F187" s="314">
        <v>1434.23</v>
      </c>
      <c r="G187" s="313">
        <f t="shared" ref="G187:G204" si="57">F187/D187</f>
        <v>10.2445</v>
      </c>
      <c r="H187" s="314">
        <f t="shared" si="52"/>
        <v>430.27</v>
      </c>
      <c r="I187" s="314">
        <f>ROUND(H187*1.2359,2)</f>
        <v>531.77</v>
      </c>
    </row>
    <row r="188" spans="1:9" x14ac:dyDescent="0.25">
      <c r="A188" s="305" t="s">
        <v>470</v>
      </c>
      <c r="B188" s="315">
        <v>1</v>
      </c>
      <c r="C188" s="315">
        <f t="shared" si="56"/>
        <v>161</v>
      </c>
      <c r="D188" s="315">
        <v>140</v>
      </c>
      <c r="E188" s="315">
        <v>21</v>
      </c>
      <c r="F188" s="314">
        <v>1434.23</v>
      </c>
      <c r="G188" s="313">
        <f t="shared" si="57"/>
        <v>10.2445</v>
      </c>
      <c r="H188" s="314">
        <f t="shared" si="52"/>
        <v>430.27</v>
      </c>
      <c r="I188" s="314">
        <f>ROUND(H188*1.2359,2)</f>
        <v>531.77</v>
      </c>
    </row>
    <row r="189" spans="1:9" x14ac:dyDescent="0.25">
      <c r="A189" s="305" t="s">
        <v>470</v>
      </c>
      <c r="B189" s="315">
        <v>1</v>
      </c>
      <c r="C189" s="315">
        <f t="shared" si="56"/>
        <v>161</v>
      </c>
      <c r="D189" s="315">
        <v>140</v>
      </c>
      <c r="E189" s="315">
        <v>21</v>
      </c>
      <c r="F189" s="314">
        <v>1434.23</v>
      </c>
      <c r="G189" s="313">
        <f t="shared" si="57"/>
        <v>10.2445</v>
      </c>
      <c r="H189" s="314">
        <f t="shared" si="52"/>
        <v>430.27</v>
      </c>
      <c r="I189" s="314">
        <f>ROUND(H189*1.2359,2)</f>
        <v>531.77</v>
      </c>
    </row>
    <row r="190" spans="1:9" x14ac:dyDescent="0.25">
      <c r="A190" s="305" t="s">
        <v>442</v>
      </c>
      <c r="B190" s="315">
        <v>1</v>
      </c>
      <c r="C190" s="315">
        <f t="shared" si="56"/>
        <v>161</v>
      </c>
      <c r="D190" s="315">
        <v>140</v>
      </c>
      <c r="E190" s="315">
        <v>21</v>
      </c>
      <c r="F190" s="314">
        <v>1434.23</v>
      </c>
      <c r="G190" s="313">
        <f t="shared" si="57"/>
        <v>10.2445</v>
      </c>
      <c r="H190" s="314">
        <f t="shared" si="52"/>
        <v>430.27</v>
      </c>
      <c r="I190" s="314">
        <f>ROUND(H190*1.2359,2)</f>
        <v>531.77</v>
      </c>
    </row>
    <row r="191" spans="1:9" ht="47.25" x14ac:dyDescent="0.25">
      <c r="A191" s="284" t="s">
        <v>17</v>
      </c>
      <c r="B191" s="304">
        <f>SUM(B192:B200)</f>
        <v>9</v>
      </c>
      <c r="C191" s="304"/>
      <c r="D191" s="304"/>
      <c r="E191" s="304">
        <f>SUM(E192:E200)</f>
        <v>152</v>
      </c>
      <c r="F191" s="298"/>
      <c r="G191" s="298"/>
      <c r="H191" s="298">
        <f>SUM(H192:H200)</f>
        <v>2045.0600000000002</v>
      </c>
      <c r="I191" s="298">
        <f>SUM(I192:I200)</f>
        <v>2527.5</v>
      </c>
    </row>
    <row r="192" spans="1:9" x14ac:dyDescent="0.25">
      <c r="A192" s="305" t="s">
        <v>449</v>
      </c>
      <c r="B192" s="315">
        <v>1</v>
      </c>
      <c r="C192" s="315">
        <f t="shared" si="56"/>
        <v>176</v>
      </c>
      <c r="D192" s="315">
        <v>140</v>
      </c>
      <c r="E192" s="315">
        <v>36</v>
      </c>
      <c r="F192" s="314">
        <v>941.81</v>
      </c>
      <c r="G192" s="313">
        <f t="shared" si="57"/>
        <v>6.7272142857142851</v>
      </c>
      <c r="H192" s="314">
        <f t="shared" si="52"/>
        <v>484.36</v>
      </c>
      <c r="I192" s="314">
        <f t="shared" ref="I192:I200" si="58">ROUND(H192*1.2359,2)</f>
        <v>598.62</v>
      </c>
    </row>
    <row r="193" spans="1:9" x14ac:dyDescent="0.25">
      <c r="A193" s="305" t="s">
        <v>449</v>
      </c>
      <c r="B193" s="315">
        <v>1</v>
      </c>
      <c r="C193" s="315">
        <f t="shared" si="56"/>
        <v>176</v>
      </c>
      <c r="D193" s="315">
        <v>140</v>
      </c>
      <c r="E193" s="315">
        <v>36</v>
      </c>
      <c r="F193" s="314">
        <v>941.81</v>
      </c>
      <c r="G193" s="313">
        <f t="shared" si="57"/>
        <v>6.7272142857142851</v>
      </c>
      <c r="H193" s="314">
        <f t="shared" si="52"/>
        <v>484.36</v>
      </c>
      <c r="I193" s="314">
        <f t="shared" si="58"/>
        <v>598.62</v>
      </c>
    </row>
    <row r="194" spans="1:9" x14ac:dyDescent="0.25">
      <c r="A194" s="305" t="s">
        <v>449</v>
      </c>
      <c r="B194" s="315">
        <v>1</v>
      </c>
      <c r="C194" s="315">
        <f t="shared" si="56"/>
        <v>84</v>
      </c>
      <c r="D194" s="315">
        <v>70</v>
      </c>
      <c r="E194" s="315">
        <v>14</v>
      </c>
      <c r="F194" s="314">
        <v>470.9</v>
      </c>
      <c r="G194" s="313">
        <f t="shared" si="57"/>
        <v>6.7271428571428569</v>
      </c>
      <c r="H194" s="314">
        <f t="shared" si="52"/>
        <v>188.36</v>
      </c>
      <c r="I194" s="314">
        <f t="shared" si="58"/>
        <v>232.79</v>
      </c>
    </row>
    <row r="195" spans="1:9" x14ac:dyDescent="0.25">
      <c r="A195" s="305" t="s">
        <v>449</v>
      </c>
      <c r="B195" s="315">
        <v>1</v>
      </c>
      <c r="C195" s="315">
        <f t="shared" si="56"/>
        <v>156</v>
      </c>
      <c r="D195" s="315">
        <v>140</v>
      </c>
      <c r="E195" s="315">
        <v>16</v>
      </c>
      <c r="F195" s="314">
        <v>941.81</v>
      </c>
      <c r="G195" s="313">
        <f t="shared" si="57"/>
        <v>6.7272142857142851</v>
      </c>
      <c r="H195" s="314">
        <f t="shared" si="52"/>
        <v>215.27</v>
      </c>
      <c r="I195" s="314">
        <f t="shared" si="58"/>
        <v>266.05</v>
      </c>
    </row>
    <row r="196" spans="1:9" x14ac:dyDescent="0.25">
      <c r="A196" s="305" t="s">
        <v>449</v>
      </c>
      <c r="B196" s="315">
        <v>1</v>
      </c>
      <c r="C196" s="315">
        <f t="shared" si="56"/>
        <v>100</v>
      </c>
      <c r="D196" s="315">
        <v>98</v>
      </c>
      <c r="E196" s="315">
        <v>2</v>
      </c>
      <c r="F196" s="314">
        <v>659.27</v>
      </c>
      <c r="G196" s="313">
        <f t="shared" si="57"/>
        <v>6.7272448979591832</v>
      </c>
      <c r="H196" s="314">
        <f t="shared" si="52"/>
        <v>26.91</v>
      </c>
      <c r="I196" s="314">
        <f t="shared" si="58"/>
        <v>33.26</v>
      </c>
    </row>
    <row r="197" spans="1:9" x14ac:dyDescent="0.25">
      <c r="A197" s="305" t="s">
        <v>449</v>
      </c>
      <c r="B197" s="315">
        <v>1</v>
      </c>
      <c r="C197" s="315">
        <f t="shared" si="56"/>
        <v>152</v>
      </c>
      <c r="D197" s="315">
        <v>140</v>
      </c>
      <c r="E197" s="315">
        <v>12</v>
      </c>
      <c r="F197" s="314">
        <v>941.81</v>
      </c>
      <c r="G197" s="313">
        <f t="shared" si="57"/>
        <v>6.7272142857142851</v>
      </c>
      <c r="H197" s="314">
        <f t="shared" si="52"/>
        <v>161.44999999999999</v>
      </c>
      <c r="I197" s="314">
        <f t="shared" si="58"/>
        <v>199.54</v>
      </c>
    </row>
    <row r="198" spans="1:9" x14ac:dyDescent="0.25">
      <c r="A198" s="305" t="s">
        <v>449</v>
      </c>
      <c r="B198" s="315">
        <v>1</v>
      </c>
      <c r="C198" s="315">
        <f t="shared" si="56"/>
        <v>152</v>
      </c>
      <c r="D198" s="315">
        <v>140</v>
      </c>
      <c r="E198" s="315">
        <v>12</v>
      </c>
      <c r="F198" s="314">
        <v>941.81</v>
      </c>
      <c r="G198" s="313">
        <f t="shared" si="57"/>
        <v>6.7272142857142851</v>
      </c>
      <c r="H198" s="314">
        <f t="shared" si="52"/>
        <v>161.44999999999999</v>
      </c>
      <c r="I198" s="314">
        <f t="shared" si="58"/>
        <v>199.54</v>
      </c>
    </row>
    <row r="199" spans="1:9" x14ac:dyDescent="0.25">
      <c r="A199" s="305" t="s">
        <v>449</v>
      </c>
      <c r="B199" s="315">
        <v>1</v>
      </c>
      <c r="C199" s="315">
        <f t="shared" si="56"/>
        <v>152</v>
      </c>
      <c r="D199" s="315">
        <v>140</v>
      </c>
      <c r="E199" s="315">
        <v>12</v>
      </c>
      <c r="F199" s="314">
        <v>941.81</v>
      </c>
      <c r="G199" s="313">
        <f t="shared" si="57"/>
        <v>6.7272142857142851</v>
      </c>
      <c r="H199" s="314">
        <f t="shared" si="52"/>
        <v>161.44999999999999</v>
      </c>
      <c r="I199" s="314">
        <f t="shared" si="58"/>
        <v>199.54</v>
      </c>
    </row>
    <row r="200" spans="1:9" x14ac:dyDescent="0.25">
      <c r="A200" s="305" t="s">
        <v>451</v>
      </c>
      <c r="B200" s="315">
        <v>1</v>
      </c>
      <c r="C200" s="315">
        <f t="shared" si="56"/>
        <v>152</v>
      </c>
      <c r="D200" s="315">
        <v>140</v>
      </c>
      <c r="E200" s="315">
        <v>12</v>
      </c>
      <c r="F200" s="314">
        <v>941.81</v>
      </c>
      <c r="G200" s="313">
        <f t="shared" si="57"/>
        <v>6.7272142857142851</v>
      </c>
      <c r="H200" s="314">
        <f t="shared" si="52"/>
        <v>161.44999999999999</v>
      </c>
      <c r="I200" s="314">
        <f t="shared" si="58"/>
        <v>199.54</v>
      </c>
    </row>
    <row r="201" spans="1:9" ht="31.5" x14ac:dyDescent="0.25">
      <c r="A201" s="292" t="s">
        <v>103</v>
      </c>
      <c r="B201" s="304">
        <f>SUM(B202:B204)</f>
        <v>3</v>
      </c>
      <c r="C201" s="304"/>
      <c r="D201" s="304"/>
      <c r="E201" s="304">
        <f>SUM(E202:E204)</f>
        <v>34</v>
      </c>
      <c r="F201" s="298"/>
      <c r="G201" s="298"/>
      <c r="H201" s="298">
        <f>SUM(H202:H204)</f>
        <v>336.70000000000005</v>
      </c>
      <c r="I201" s="298">
        <f>SUM(I202:I204)</f>
        <v>416.13</v>
      </c>
    </row>
    <row r="202" spans="1:9" x14ac:dyDescent="0.25">
      <c r="A202" s="305" t="s">
        <v>22</v>
      </c>
      <c r="B202" s="315">
        <v>1</v>
      </c>
      <c r="C202" s="315">
        <f t="shared" si="56"/>
        <v>84</v>
      </c>
      <c r="D202" s="315">
        <v>70</v>
      </c>
      <c r="E202" s="315">
        <v>14</v>
      </c>
      <c r="F202" s="314">
        <v>346.61</v>
      </c>
      <c r="G202" s="313">
        <f t="shared" si="57"/>
        <v>4.9515714285714285</v>
      </c>
      <c r="H202" s="314">
        <f t="shared" si="52"/>
        <v>138.63999999999999</v>
      </c>
      <c r="I202" s="314">
        <f t="shared" ref="I202:I204" si="59">ROUND(H202*1.2359,2)</f>
        <v>171.35</v>
      </c>
    </row>
    <row r="203" spans="1:9" x14ac:dyDescent="0.25">
      <c r="A203" s="305" t="s">
        <v>22</v>
      </c>
      <c r="B203" s="315">
        <v>1</v>
      </c>
      <c r="C203" s="315">
        <f t="shared" si="56"/>
        <v>152</v>
      </c>
      <c r="D203" s="315">
        <v>140</v>
      </c>
      <c r="E203" s="315">
        <v>12</v>
      </c>
      <c r="F203" s="314">
        <v>693.21</v>
      </c>
      <c r="G203" s="313">
        <f t="shared" si="57"/>
        <v>4.9515000000000002</v>
      </c>
      <c r="H203" s="314">
        <f t="shared" si="52"/>
        <v>118.84</v>
      </c>
      <c r="I203" s="314">
        <f t="shared" si="59"/>
        <v>146.87</v>
      </c>
    </row>
    <row r="204" spans="1:9" x14ac:dyDescent="0.25">
      <c r="A204" s="305" t="s">
        <v>22</v>
      </c>
      <c r="B204" s="315">
        <v>1</v>
      </c>
      <c r="C204" s="315">
        <f t="shared" si="56"/>
        <v>148</v>
      </c>
      <c r="D204" s="315">
        <v>140</v>
      </c>
      <c r="E204" s="315">
        <v>8</v>
      </c>
      <c r="F204" s="314">
        <v>693.21</v>
      </c>
      <c r="G204" s="313">
        <f t="shared" si="57"/>
        <v>4.9515000000000002</v>
      </c>
      <c r="H204" s="314">
        <f t="shared" si="52"/>
        <v>79.22</v>
      </c>
      <c r="I204" s="314">
        <f t="shared" si="59"/>
        <v>97.91</v>
      </c>
    </row>
    <row r="205" spans="1:9" ht="31.5" x14ac:dyDescent="0.25">
      <c r="A205" s="287" t="s">
        <v>471</v>
      </c>
      <c r="B205" s="318">
        <f>B206+B210</f>
        <v>22</v>
      </c>
      <c r="C205" s="318"/>
      <c r="D205" s="318"/>
      <c r="E205" s="318">
        <f>E206+E210</f>
        <v>1098</v>
      </c>
      <c r="F205" s="310"/>
      <c r="G205" s="310"/>
      <c r="H205" s="310">
        <f>H206+H210</f>
        <v>15756.68</v>
      </c>
      <c r="I205" s="310">
        <f>I206+I210</f>
        <v>19473.7</v>
      </c>
    </row>
    <row r="206" spans="1:9" ht="31.5" x14ac:dyDescent="0.25">
      <c r="A206" s="302" t="s">
        <v>16</v>
      </c>
      <c r="B206" s="319">
        <f>SUM(B207:B209)</f>
        <v>3</v>
      </c>
      <c r="C206" s="319"/>
      <c r="D206" s="319"/>
      <c r="E206" s="319">
        <f>SUM(E207:E209)</f>
        <v>373</v>
      </c>
      <c r="F206" s="301"/>
      <c r="G206" s="301"/>
      <c r="H206" s="301">
        <f>SUM(H207:H209)</f>
        <v>7352.2</v>
      </c>
      <c r="I206" s="301">
        <f>SUM(I207:I209)</f>
        <v>9086.58</v>
      </c>
    </row>
    <row r="207" spans="1:9" x14ac:dyDescent="0.25">
      <c r="A207" s="303" t="s">
        <v>445</v>
      </c>
      <c r="B207" s="311">
        <v>1</v>
      </c>
      <c r="C207" s="315">
        <f t="shared" ref="C207:C209" si="60">D207+E207</f>
        <v>320</v>
      </c>
      <c r="D207" s="311">
        <v>160</v>
      </c>
      <c r="E207" s="311">
        <v>160</v>
      </c>
      <c r="F207" s="312">
        <v>1576.88</v>
      </c>
      <c r="G207" s="313">
        <f t="shared" ref="G207:G209" si="61">F207/D207</f>
        <v>9.855500000000001</v>
      </c>
      <c r="H207" s="314">
        <f t="shared" si="52"/>
        <v>3153.76</v>
      </c>
      <c r="I207" s="314">
        <f t="shared" ref="I207:I209" si="62">ROUND(H207*1.2359,2)</f>
        <v>3897.73</v>
      </c>
    </row>
    <row r="208" spans="1:9" x14ac:dyDescent="0.25">
      <c r="A208" s="303" t="s">
        <v>445</v>
      </c>
      <c r="B208" s="311">
        <v>1</v>
      </c>
      <c r="C208" s="315">
        <f t="shared" si="60"/>
        <v>154</v>
      </c>
      <c r="D208" s="311">
        <v>77</v>
      </c>
      <c r="E208" s="311">
        <v>77</v>
      </c>
      <c r="F208" s="312">
        <v>758.87</v>
      </c>
      <c r="G208" s="313">
        <f t="shared" si="61"/>
        <v>9.8554545454545455</v>
      </c>
      <c r="H208" s="314">
        <f t="shared" si="52"/>
        <v>1517.74</v>
      </c>
      <c r="I208" s="314">
        <f t="shared" si="62"/>
        <v>1875.77</v>
      </c>
    </row>
    <row r="209" spans="1:9" x14ac:dyDescent="0.25">
      <c r="A209" s="303" t="s">
        <v>445</v>
      </c>
      <c r="B209" s="311">
        <v>1</v>
      </c>
      <c r="C209" s="315">
        <f t="shared" si="60"/>
        <v>272</v>
      </c>
      <c r="D209" s="311">
        <v>136</v>
      </c>
      <c r="E209" s="311">
        <v>136</v>
      </c>
      <c r="F209" s="312">
        <v>1340.35</v>
      </c>
      <c r="G209" s="313">
        <f t="shared" si="61"/>
        <v>9.8555147058823529</v>
      </c>
      <c r="H209" s="314">
        <f t="shared" si="52"/>
        <v>2680.7</v>
      </c>
      <c r="I209" s="314">
        <f t="shared" si="62"/>
        <v>3313.08</v>
      </c>
    </row>
    <row r="210" spans="1:9" ht="47.25" x14ac:dyDescent="0.25">
      <c r="A210" s="284" t="s">
        <v>17</v>
      </c>
      <c r="B210" s="304">
        <f>SUM(B211:B229)</f>
        <v>19</v>
      </c>
      <c r="C210" s="304"/>
      <c r="D210" s="304"/>
      <c r="E210" s="304">
        <f>SUM(E211:E229)</f>
        <v>725</v>
      </c>
      <c r="F210" s="298"/>
      <c r="G210" s="298"/>
      <c r="H210" s="298">
        <f>SUM(H211:H229)</f>
        <v>8404.48</v>
      </c>
      <c r="I210" s="298">
        <f>SUM(I211:I229)</f>
        <v>10387.120000000001</v>
      </c>
    </row>
    <row r="211" spans="1:9" x14ac:dyDescent="0.25">
      <c r="A211" s="305" t="s">
        <v>451</v>
      </c>
      <c r="B211" s="315">
        <v>1</v>
      </c>
      <c r="C211" s="315">
        <f t="shared" ref="C211:C229" si="63">D211+E211</f>
        <v>208</v>
      </c>
      <c r="D211" s="315">
        <v>160</v>
      </c>
      <c r="E211" s="315">
        <v>48</v>
      </c>
      <c r="F211" s="314">
        <v>831.44</v>
      </c>
      <c r="G211" s="313">
        <f t="shared" ref="G211:G229" si="64">F211/D211</f>
        <v>5.1965000000000003</v>
      </c>
      <c r="H211" s="314">
        <f t="shared" si="52"/>
        <v>498.86</v>
      </c>
      <c r="I211" s="314">
        <f t="shared" ref="I211:I229" si="65">ROUND(H211*1.2359,2)</f>
        <v>616.54</v>
      </c>
    </row>
    <row r="212" spans="1:9" x14ac:dyDescent="0.25">
      <c r="A212" s="305" t="s">
        <v>451</v>
      </c>
      <c r="B212" s="315">
        <v>1</v>
      </c>
      <c r="C212" s="315">
        <f t="shared" si="63"/>
        <v>88</v>
      </c>
      <c r="D212" s="315">
        <v>64</v>
      </c>
      <c r="E212" s="315">
        <v>24</v>
      </c>
      <c r="F212" s="314">
        <v>332.58</v>
      </c>
      <c r="G212" s="313">
        <f t="shared" si="64"/>
        <v>5.1965624999999998</v>
      </c>
      <c r="H212" s="314">
        <f t="shared" si="52"/>
        <v>249.44</v>
      </c>
      <c r="I212" s="314">
        <f t="shared" si="65"/>
        <v>308.27999999999997</v>
      </c>
    </row>
    <row r="213" spans="1:9" x14ac:dyDescent="0.25">
      <c r="A213" s="305" t="s">
        <v>451</v>
      </c>
      <c r="B213" s="315">
        <v>1</v>
      </c>
      <c r="C213" s="315">
        <f t="shared" si="63"/>
        <v>172</v>
      </c>
      <c r="D213" s="315">
        <v>160</v>
      </c>
      <c r="E213" s="315">
        <v>12</v>
      </c>
      <c r="F213" s="314">
        <v>831.44</v>
      </c>
      <c r="G213" s="313">
        <f t="shared" si="64"/>
        <v>5.1965000000000003</v>
      </c>
      <c r="H213" s="314">
        <f t="shared" si="52"/>
        <v>124.72</v>
      </c>
      <c r="I213" s="314">
        <f t="shared" si="65"/>
        <v>154.13999999999999</v>
      </c>
    </row>
    <row r="214" spans="1:9" x14ac:dyDescent="0.25">
      <c r="A214" s="305" t="s">
        <v>451</v>
      </c>
      <c r="B214" s="315">
        <v>1</v>
      </c>
      <c r="C214" s="315">
        <f t="shared" si="63"/>
        <v>96</v>
      </c>
      <c r="D214" s="315">
        <v>88</v>
      </c>
      <c r="E214" s="315">
        <v>8</v>
      </c>
      <c r="F214" s="314">
        <v>457.29</v>
      </c>
      <c r="G214" s="313">
        <f t="shared" si="64"/>
        <v>5.1964772727272726</v>
      </c>
      <c r="H214" s="314">
        <f t="shared" si="52"/>
        <v>83.14</v>
      </c>
      <c r="I214" s="314">
        <f t="shared" si="65"/>
        <v>102.75</v>
      </c>
    </row>
    <row r="215" spans="1:9" x14ac:dyDescent="0.25">
      <c r="A215" s="305" t="s">
        <v>455</v>
      </c>
      <c r="B215" s="315">
        <v>1</v>
      </c>
      <c r="C215" s="315">
        <f t="shared" si="63"/>
        <v>208</v>
      </c>
      <c r="D215" s="315">
        <v>160</v>
      </c>
      <c r="E215" s="315">
        <v>48</v>
      </c>
      <c r="F215" s="314">
        <v>941.34</v>
      </c>
      <c r="G215" s="313">
        <f t="shared" si="64"/>
        <v>5.883375</v>
      </c>
      <c r="H215" s="314">
        <f t="shared" si="52"/>
        <v>564.79999999999995</v>
      </c>
      <c r="I215" s="314">
        <f t="shared" si="65"/>
        <v>698.04</v>
      </c>
    </row>
    <row r="216" spans="1:9" x14ac:dyDescent="0.25">
      <c r="A216" s="305" t="s">
        <v>455</v>
      </c>
      <c r="B216" s="315">
        <v>1</v>
      </c>
      <c r="C216" s="315">
        <f t="shared" si="63"/>
        <v>208</v>
      </c>
      <c r="D216" s="315">
        <v>160</v>
      </c>
      <c r="E216" s="315">
        <v>48</v>
      </c>
      <c r="F216" s="314">
        <v>941.34</v>
      </c>
      <c r="G216" s="313">
        <f t="shared" si="64"/>
        <v>5.883375</v>
      </c>
      <c r="H216" s="314">
        <f t="shared" si="52"/>
        <v>564.79999999999995</v>
      </c>
      <c r="I216" s="314">
        <f t="shared" si="65"/>
        <v>698.04</v>
      </c>
    </row>
    <row r="217" spans="1:9" x14ac:dyDescent="0.25">
      <c r="A217" s="305" t="s">
        <v>455</v>
      </c>
      <c r="B217" s="315">
        <v>1</v>
      </c>
      <c r="C217" s="315">
        <f t="shared" si="63"/>
        <v>216</v>
      </c>
      <c r="D217" s="315">
        <v>160</v>
      </c>
      <c r="E217" s="315">
        <v>56</v>
      </c>
      <c r="F217" s="314">
        <v>941.34</v>
      </c>
      <c r="G217" s="313">
        <f t="shared" si="64"/>
        <v>5.883375</v>
      </c>
      <c r="H217" s="312">
        <f t="shared" si="52"/>
        <v>658.94</v>
      </c>
      <c r="I217" s="314">
        <f t="shared" si="65"/>
        <v>814.38</v>
      </c>
    </row>
    <row r="218" spans="1:9" x14ac:dyDescent="0.25">
      <c r="A218" s="305" t="s">
        <v>455</v>
      </c>
      <c r="B218" s="315">
        <v>1</v>
      </c>
      <c r="C218" s="315">
        <f t="shared" si="63"/>
        <v>208</v>
      </c>
      <c r="D218" s="315">
        <v>160</v>
      </c>
      <c r="E218" s="315">
        <v>48</v>
      </c>
      <c r="F218" s="314">
        <v>941.34</v>
      </c>
      <c r="G218" s="313">
        <f t="shared" si="64"/>
        <v>5.883375</v>
      </c>
      <c r="H218" s="312">
        <f t="shared" si="52"/>
        <v>564.79999999999995</v>
      </c>
      <c r="I218" s="314">
        <f t="shared" si="65"/>
        <v>698.04</v>
      </c>
    </row>
    <row r="219" spans="1:9" x14ac:dyDescent="0.25">
      <c r="A219" s="305" t="s">
        <v>455</v>
      </c>
      <c r="B219" s="315">
        <v>1</v>
      </c>
      <c r="C219" s="315">
        <f t="shared" si="63"/>
        <v>208</v>
      </c>
      <c r="D219" s="315">
        <v>160</v>
      </c>
      <c r="E219" s="315">
        <v>48</v>
      </c>
      <c r="F219" s="314">
        <v>941.34</v>
      </c>
      <c r="G219" s="313">
        <f t="shared" si="64"/>
        <v>5.883375</v>
      </c>
      <c r="H219" s="312">
        <f t="shared" si="52"/>
        <v>564.79999999999995</v>
      </c>
      <c r="I219" s="314">
        <f t="shared" si="65"/>
        <v>698.04</v>
      </c>
    </row>
    <row r="220" spans="1:9" x14ac:dyDescent="0.25">
      <c r="A220" s="305" t="s">
        <v>455</v>
      </c>
      <c r="B220" s="315">
        <v>1</v>
      </c>
      <c r="C220" s="315">
        <f t="shared" si="63"/>
        <v>208</v>
      </c>
      <c r="D220" s="315">
        <v>160</v>
      </c>
      <c r="E220" s="315">
        <v>48</v>
      </c>
      <c r="F220" s="314">
        <v>941.34</v>
      </c>
      <c r="G220" s="313">
        <f t="shared" si="64"/>
        <v>5.883375</v>
      </c>
      <c r="H220" s="312">
        <f t="shared" si="52"/>
        <v>564.79999999999995</v>
      </c>
      <c r="I220" s="314">
        <f t="shared" si="65"/>
        <v>698.04</v>
      </c>
    </row>
    <row r="221" spans="1:9" x14ac:dyDescent="0.25">
      <c r="A221" s="305" t="s">
        <v>455</v>
      </c>
      <c r="B221" s="315">
        <v>1</v>
      </c>
      <c r="C221" s="315">
        <f t="shared" si="63"/>
        <v>224</v>
      </c>
      <c r="D221" s="315">
        <v>160</v>
      </c>
      <c r="E221" s="315">
        <v>64</v>
      </c>
      <c r="F221" s="314">
        <v>941.34</v>
      </c>
      <c r="G221" s="313">
        <f t="shared" si="64"/>
        <v>5.883375</v>
      </c>
      <c r="H221" s="312">
        <f t="shared" si="52"/>
        <v>753.07</v>
      </c>
      <c r="I221" s="314">
        <f t="shared" si="65"/>
        <v>930.72</v>
      </c>
    </row>
    <row r="222" spans="1:9" x14ac:dyDescent="0.25">
      <c r="A222" s="305" t="s">
        <v>455</v>
      </c>
      <c r="B222" s="315">
        <v>1</v>
      </c>
      <c r="C222" s="315">
        <f t="shared" si="63"/>
        <v>208</v>
      </c>
      <c r="D222" s="315">
        <v>160</v>
      </c>
      <c r="E222" s="315">
        <v>48</v>
      </c>
      <c r="F222" s="314">
        <v>941.34</v>
      </c>
      <c r="G222" s="313">
        <f t="shared" si="64"/>
        <v>5.883375</v>
      </c>
      <c r="H222" s="312">
        <f t="shared" si="52"/>
        <v>564.79999999999995</v>
      </c>
      <c r="I222" s="314">
        <f t="shared" si="65"/>
        <v>698.04</v>
      </c>
    </row>
    <row r="223" spans="1:9" x14ac:dyDescent="0.25">
      <c r="A223" s="305" t="s">
        <v>455</v>
      </c>
      <c r="B223" s="315">
        <v>1</v>
      </c>
      <c r="C223" s="315">
        <f t="shared" si="63"/>
        <v>232</v>
      </c>
      <c r="D223" s="315">
        <v>160</v>
      </c>
      <c r="E223" s="315">
        <v>72</v>
      </c>
      <c r="F223" s="314">
        <v>941.34</v>
      </c>
      <c r="G223" s="313">
        <f t="shared" si="64"/>
        <v>5.883375</v>
      </c>
      <c r="H223" s="312">
        <f t="shared" si="52"/>
        <v>847.21</v>
      </c>
      <c r="I223" s="314">
        <f t="shared" si="65"/>
        <v>1047.07</v>
      </c>
    </row>
    <row r="224" spans="1:9" x14ac:dyDescent="0.25">
      <c r="A224" s="305" t="s">
        <v>455</v>
      </c>
      <c r="B224" s="315">
        <v>1</v>
      </c>
      <c r="C224" s="315">
        <f t="shared" si="63"/>
        <v>104</v>
      </c>
      <c r="D224" s="315">
        <v>80</v>
      </c>
      <c r="E224" s="315">
        <v>24</v>
      </c>
      <c r="F224" s="314">
        <v>470.67</v>
      </c>
      <c r="G224" s="313">
        <f t="shared" si="64"/>
        <v>5.883375</v>
      </c>
      <c r="H224" s="312">
        <f t="shared" si="52"/>
        <v>282.39999999999998</v>
      </c>
      <c r="I224" s="314">
        <f t="shared" si="65"/>
        <v>349.02</v>
      </c>
    </row>
    <row r="225" spans="1:9" x14ac:dyDescent="0.25">
      <c r="A225" s="305" t="s">
        <v>450</v>
      </c>
      <c r="B225" s="315">
        <v>1</v>
      </c>
      <c r="C225" s="315">
        <f t="shared" si="63"/>
        <v>168</v>
      </c>
      <c r="D225" s="315">
        <v>160</v>
      </c>
      <c r="E225" s="315">
        <v>8</v>
      </c>
      <c r="F225" s="314">
        <v>941.34</v>
      </c>
      <c r="G225" s="313">
        <f t="shared" si="64"/>
        <v>5.883375</v>
      </c>
      <c r="H225" s="312">
        <f t="shared" ref="H225:H241" si="66">ROUND(E225*G225*2,2)</f>
        <v>94.13</v>
      </c>
      <c r="I225" s="314">
        <f t="shared" si="65"/>
        <v>116.34</v>
      </c>
    </row>
    <row r="226" spans="1:9" x14ac:dyDescent="0.25">
      <c r="A226" s="305" t="s">
        <v>449</v>
      </c>
      <c r="B226" s="315">
        <v>1</v>
      </c>
      <c r="C226" s="315">
        <f t="shared" si="63"/>
        <v>208</v>
      </c>
      <c r="D226" s="315">
        <v>160</v>
      </c>
      <c r="E226" s="315">
        <v>48</v>
      </c>
      <c r="F226" s="314">
        <v>941.34</v>
      </c>
      <c r="G226" s="313">
        <f t="shared" si="64"/>
        <v>5.883375</v>
      </c>
      <c r="H226" s="314">
        <f t="shared" si="66"/>
        <v>564.79999999999995</v>
      </c>
      <c r="I226" s="314">
        <f t="shared" si="65"/>
        <v>698.04</v>
      </c>
    </row>
    <row r="227" spans="1:9" x14ac:dyDescent="0.25">
      <c r="A227" s="305" t="s">
        <v>449</v>
      </c>
      <c r="B227" s="315">
        <v>1</v>
      </c>
      <c r="C227" s="315">
        <f t="shared" si="63"/>
        <v>172</v>
      </c>
      <c r="D227" s="315">
        <v>160</v>
      </c>
      <c r="E227" s="315">
        <v>12</v>
      </c>
      <c r="F227" s="314">
        <v>941.34</v>
      </c>
      <c r="G227" s="313">
        <f t="shared" si="64"/>
        <v>5.883375</v>
      </c>
      <c r="H227" s="314">
        <f t="shared" si="66"/>
        <v>141.19999999999999</v>
      </c>
      <c r="I227" s="314">
        <f t="shared" si="65"/>
        <v>174.51</v>
      </c>
    </row>
    <row r="228" spans="1:9" x14ac:dyDescent="0.25">
      <c r="A228" s="305" t="s">
        <v>449</v>
      </c>
      <c r="B228" s="315">
        <v>1</v>
      </c>
      <c r="C228" s="315">
        <f t="shared" si="63"/>
        <v>97</v>
      </c>
      <c r="D228" s="315">
        <v>72</v>
      </c>
      <c r="E228" s="315">
        <v>25</v>
      </c>
      <c r="F228" s="314">
        <v>423.6</v>
      </c>
      <c r="G228" s="313">
        <f t="shared" si="64"/>
        <v>5.8833333333333337</v>
      </c>
      <c r="H228" s="314">
        <f t="shared" si="66"/>
        <v>294.17</v>
      </c>
      <c r="I228" s="314">
        <f t="shared" si="65"/>
        <v>363.56</v>
      </c>
    </row>
    <row r="229" spans="1:9" s="161" customFormat="1" x14ac:dyDescent="0.25">
      <c r="A229" s="306" t="s">
        <v>449</v>
      </c>
      <c r="B229" s="311">
        <v>1</v>
      </c>
      <c r="C229" s="311">
        <f t="shared" si="63"/>
        <v>196</v>
      </c>
      <c r="D229" s="311">
        <v>160</v>
      </c>
      <c r="E229" s="311">
        <v>36</v>
      </c>
      <c r="F229" s="312">
        <v>941.34</v>
      </c>
      <c r="G229" s="313">
        <f t="shared" si="64"/>
        <v>5.883375</v>
      </c>
      <c r="H229" s="312">
        <f t="shared" si="66"/>
        <v>423.6</v>
      </c>
      <c r="I229" s="312">
        <f t="shared" si="65"/>
        <v>523.53</v>
      </c>
    </row>
    <row r="230" spans="1:9" ht="31.5" x14ac:dyDescent="0.25">
      <c r="A230" s="287" t="s">
        <v>473</v>
      </c>
      <c r="B230" s="318">
        <f>B231</f>
        <v>1</v>
      </c>
      <c r="C230" s="318"/>
      <c r="D230" s="318"/>
      <c r="E230" s="318">
        <f t="shared" ref="E230" si="67">E231</f>
        <v>152</v>
      </c>
      <c r="F230" s="310"/>
      <c r="G230" s="310"/>
      <c r="H230" s="310">
        <f>H231</f>
        <v>3425.78</v>
      </c>
      <c r="I230" s="310">
        <f>I231</f>
        <v>4233.92</v>
      </c>
    </row>
    <row r="231" spans="1:9" ht="31.5" x14ac:dyDescent="0.25">
      <c r="A231" s="284" t="s">
        <v>16</v>
      </c>
      <c r="B231" s="304">
        <f>SUM(B232:B232)</f>
        <v>1</v>
      </c>
      <c r="C231" s="304"/>
      <c r="D231" s="304"/>
      <c r="E231" s="304">
        <f>SUM(E232:E232)</f>
        <v>152</v>
      </c>
      <c r="F231" s="298"/>
      <c r="G231" s="298"/>
      <c r="H231" s="298">
        <f>SUM(H232:H232)</f>
        <v>3425.78</v>
      </c>
      <c r="I231" s="298">
        <f>SUM(I232:I232)</f>
        <v>4233.92</v>
      </c>
    </row>
    <row r="232" spans="1:9" x14ac:dyDescent="0.25">
      <c r="A232" s="305" t="s">
        <v>62</v>
      </c>
      <c r="B232" s="315">
        <v>1</v>
      </c>
      <c r="C232" s="315">
        <f>D232+E232</f>
        <v>292</v>
      </c>
      <c r="D232" s="315">
        <v>140</v>
      </c>
      <c r="E232" s="315">
        <v>152</v>
      </c>
      <c r="F232" s="314">
        <v>1577.66</v>
      </c>
      <c r="G232" s="313">
        <f t="shared" ref="G232" si="68">F232/D232</f>
        <v>11.269</v>
      </c>
      <c r="H232" s="314">
        <f t="shared" si="66"/>
        <v>3425.78</v>
      </c>
      <c r="I232" s="314">
        <f>ROUND(H232*1.2359,2)</f>
        <v>4233.92</v>
      </c>
    </row>
    <row r="233" spans="1:9" ht="31.5" x14ac:dyDescent="0.25">
      <c r="A233" s="287" t="s">
        <v>595</v>
      </c>
      <c r="B233" s="318">
        <f>B234+B239</f>
        <v>6</v>
      </c>
      <c r="C233" s="318"/>
      <c r="D233" s="318"/>
      <c r="E233" s="318">
        <f t="shared" ref="E233" si="69">E234+E239</f>
        <v>61</v>
      </c>
      <c r="F233" s="310"/>
      <c r="G233" s="310"/>
      <c r="H233" s="310">
        <f>H234+H239</f>
        <v>713.01</v>
      </c>
      <c r="I233" s="310">
        <f>I234+I239</f>
        <v>881.22</v>
      </c>
    </row>
    <row r="234" spans="1:9" ht="47.25" x14ac:dyDescent="0.25">
      <c r="A234" s="284" t="s">
        <v>17</v>
      </c>
      <c r="B234" s="304">
        <f>SUM(B235:B238)</f>
        <v>4</v>
      </c>
      <c r="C234" s="304"/>
      <c r="D234" s="304"/>
      <c r="E234" s="304">
        <f>SUM(E235:E238)</f>
        <v>40</v>
      </c>
      <c r="F234" s="298"/>
      <c r="G234" s="298"/>
      <c r="H234" s="298">
        <f>SUM(H235:H238)</f>
        <v>538.16999999999996</v>
      </c>
      <c r="I234" s="298">
        <f>SUM(I235:I238)</f>
        <v>665.13</v>
      </c>
    </row>
    <row r="235" spans="1:9" x14ac:dyDescent="0.25">
      <c r="A235" s="305" t="s">
        <v>451</v>
      </c>
      <c r="B235" s="315">
        <v>1</v>
      </c>
      <c r="C235" s="315">
        <f>D235+E235</f>
        <v>145</v>
      </c>
      <c r="D235" s="315">
        <v>140</v>
      </c>
      <c r="E235" s="315">
        <v>5</v>
      </c>
      <c r="F235" s="314">
        <v>941.81</v>
      </c>
      <c r="G235" s="313">
        <f t="shared" ref="G235:G241" si="70">F235/D235</f>
        <v>6.7272142857142851</v>
      </c>
      <c r="H235" s="314">
        <f t="shared" si="66"/>
        <v>67.27</v>
      </c>
      <c r="I235" s="314">
        <f>ROUND(H235*1.2359,2)</f>
        <v>83.14</v>
      </c>
    </row>
    <row r="236" spans="1:9" x14ac:dyDescent="0.25">
      <c r="A236" s="305" t="s">
        <v>451</v>
      </c>
      <c r="B236" s="315">
        <v>1</v>
      </c>
      <c r="C236" s="315">
        <f t="shared" ref="C236:C241" si="71">D236+E236</f>
        <v>152</v>
      </c>
      <c r="D236" s="315">
        <v>140</v>
      </c>
      <c r="E236" s="315">
        <v>12</v>
      </c>
      <c r="F236" s="314">
        <v>941.81</v>
      </c>
      <c r="G236" s="313">
        <f t="shared" si="70"/>
        <v>6.7272142857142851</v>
      </c>
      <c r="H236" s="314">
        <f t="shared" si="66"/>
        <v>161.44999999999999</v>
      </c>
      <c r="I236" s="314">
        <f>ROUND(H236*1.2359,2)</f>
        <v>199.54</v>
      </c>
    </row>
    <row r="237" spans="1:9" x14ac:dyDescent="0.25">
      <c r="A237" s="305" t="s">
        <v>451</v>
      </c>
      <c r="B237" s="315">
        <v>1</v>
      </c>
      <c r="C237" s="315">
        <f t="shared" si="71"/>
        <v>116</v>
      </c>
      <c r="D237" s="315">
        <v>105</v>
      </c>
      <c r="E237" s="315">
        <v>11</v>
      </c>
      <c r="F237" s="314">
        <v>706.36</v>
      </c>
      <c r="G237" s="313">
        <f t="shared" si="70"/>
        <v>6.7272380952380955</v>
      </c>
      <c r="H237" s="314">
        <f t="shared" si="66"/>
        <v>148</v>
      </c>
      <c r="I237" s="314">
        <f>ROUND(H237*1.2359,2)</f>
        <v>182.91</v>
      </c>
    </row>
    <row r="238" spans="1:9" x14ac:dyDescent="0.25">
      <c r="A238" s="305" t="s">
        <v>449</v>
      </c>
      <c r="B238" s="315">
        <v>1</v>
      </c>
      <c r="C238" s="315">
        <f t="shared" si="71"/>
        <v>152</v>
      </c>
      <c r="D238" s="315">
        <v>140</v>
      </c>
      <c r="E238" s="315">
        <v>12</v>
      </c>
      <c r="F238" s="314">
        <v>941.81</v>
      </c>
      <c r="G238" s="313">
        <f t="shared" si="70"/>
        <v>6.7272142857142851</v>
      </c>
      <c r="H238" s="314">
        <f t="shared" si="66"/>
        <v>161.44999999999999</v>
      </c>
      <c r="I238" s="314">
        <f>ROUND(H238*1.2359,2)</f>
        <v>199.54</v>
      </c>
    </row>
    <row r="239" spans="1:9" ht="31.5" x14ac:dyDescent="0.25">
      <c r="A239" s="284" t="s">
        <v>103</v>
      </c>
      <c r="B239" s="304">
        <f>SUM(B240:B241)</f>
        <v>2</v>
      </c>
      <c r="C239" s="304"/>
      <c r="D239" s="304"/>
      <c r="E239" s="304">
        <f>SUM(E240:E241)</f>
        <v>21</v>
      </c>
      <c r="F239" s="298"/>
      <c r="G239" s="298"/>
      <c r="H239" s="298">
        <f>SUM(H240:H241)</f>
        <v>174.83999999999997</v>
      </c>
      <c r="I239" s="298">
        <f>SUM(I240:I241)</f>
        <v>216.09</v>
      </c>
    </row>
    <row r="240" spans="1:9" x14ac:dyDescent="0.25">
      <c r="A240" s="305" t="s">
        <v>22</v>
      </c>
      <c r="B240" s="315">
        <v>1</v>
      </c>
      <c r="C240" s="315">
        <f t="shared" si="71"/>
        <v>152</v>
      </c>
      <c r="D240" s="315">
        <v>140</v>
      </c>
      <c r="E240" s="315">
        <v>12</v>
      </c>
      <c r="F240" s="314">
        <v>500</v>
      </c>
      <c r="G240" s="313">
        <f t="shared" si="70"/>
        <v>3.5714285714285716</v>
      </c>
      <c r="H240" s="314">
        <f t="shared" si="66"/>
        <v>85.71</v>
      </c>
      <c r="I240" s="314">
        <f>ROUND(H240*1.2359,2)</f>
        <v>105.93</v>
      </c>
    </row>
    <row r="241" spans="1:9" x14ac:dyDescent="0.25">
      <c r="A241" s="305" t="s">
        <v>22</v>
      </c>
      <c r="B241" s="315">
        <v>1</v>
      </c>
      <c r="C241" s="315">
        <f t="shared" si="71"/>
        <v>44</v>
      </c>
      <c r="D241" s="315">
        <v>35</v>
      </c>
      <c r="E241" s="315">
        <v>9</v>
      </c>
      <c r="F241" s="314">
        <v>173.3</v>
      </c>
      <c r="G241" s="313">
        <f t="shared" si="70"/>
        <v>4.951428571428572</v>
      </c>
      <c r="H241" s="314">
        <f t="shared" si="66"/>
        <v>89.13</v>
      </c>
      <c r="I241" s="314">
        <f>ROUND(H241*1.2359,2)</f>
        <v>110.16</v>
      </c>
    </row>
    <row r="242" spans="1:9" ht="25.5" customHeight="1" x14ac:dyDescent="0.25">
      <c r="A242" s="287" t="s">
        <v>596</v>
      </c>
      <c r="B242" s="318">
        <f>B243+B249</f>
        <v>10</v>
      </c>
      <c r="C242" s="318"/>
      <c r="D242" s="318"/>
      <c r="E242" s="318">
        <f t="shared" ref="E242" si="72">E243+E249</f>
        <v>376</v>
      </c>
      <c r="F242" s="310"/>
      <c r="G242" s="310"/>
      <c r="H242" s="310">
        <f>H243+H249</f>
        <v>3741.98</v>
      </c>
      <c r="I242" s="310">
        <f>I243+I249</f>
        <v>4624.7000000000007</v>
      </c>
    </row>
    <row r="243" spans="1:9" ht="47.25" x14ac:dyDescent="0.25">
      <c r="A243" s="284" t="s">
        <v>17</v>
      </c>
      <c r="B243" s="304">
        <f>SUM(B244:B248)</f>
        <v>5</v>
      </c>
      <c r="C243" s="304"/>
      <c r="D243" s="304"/>
      <c r="E243" s="304">
        <f t="shared" ref="E243" si="73">SUM(E244:E248)</f>
        <v>168</v>
      </c>
      <c r="F243" s="298"/>
      <c r="G243" s="298"/>
      <c r="H243" s="298">
        <f>SUM(H244:H248)</f>
        <v>1940.55</v>
      </c>
      <c r="I243" s="298">
        <f>SUM(I244:I248)</f>
        <v>2398.3200000000002</v>
      </c>
    </row>
    <row r="244" spans="1:9" x14ac:dyDescent="0.25">
      <c r="A244" s="305" t="s">
        <v>449</v>
      </c>
      <c r="B244" s="315">
        <v>1</v>
      </c>
      <c r="C244" s="315">
        <f t="shared" ref="C244:C254" si="74">D244+E244</f>
        <v>216</v>
      </c>
      <c r="D244" s="315">
        <v>160</v>
      </c>
      <c r="E244" s="315">
        <v>56</v>
      </c>
      <c r="F244" s="314">
        <v>941.34</v>
      </c>
      <c r="G244" s="313">
        <f t="shared" ref="G244:G254" si="75">F244/D244</f>
        <v>5.883375</v>
      </c>
      <c r="H244" s="314">
        <f t="shared" ref="H244:H254" si="76">ROUND(E244*G244*2,2)</f>
        <v>658.94</v>
      </c>
      <c r="I244" s="314">
        <f>ROUND(H244*1.2359,2)</f>
        <v>814.38</v>
      </c>
    </row>
    <row r="245" spans="1:9" x14ac:dyDescent="0.25">
      <c r="A245" s="305" t="s">
        <v>450</v>
      </c>
      <c r="B245" s="315">
        <v>1</v>
      </c>
      <c r="C245" s="315">
        <f t="shared" si="74"/>
        <v>212</v>
      </c>
      <c r="D245" s="315">
        <v>160</v>
      </c>
      <c r="E245" s="315">
        <v>52</v>
      </c>
      <c r="F245" s="314">
        <v>941.34</v>
      </c>
      <c r="G245" s="313">
        <f t="shared" si="75"/>
        <v>5.883375</v>
      </c>
      <c r="H245" s="314">
        <f t="shared" si="76"/>
        <v>611.87</v>
      </c>
      <c r="I245" s="314">
        <f>ROUND(H245*1.2359,2)</f>
        <v>756.21</v>
      </c>
    </row>
    <row r="246" spans="1:9" x14ac:dyDescent="0.25">
      <c r="A246" s="305" t="s">
        <v>447</v>
      </c>
      <c r="B246" s="315">
        <v>1</v>
      </c>
      <c r="C246" s="315">
        <f t="shared" si="74"/>
        <v>200</v>
      </c>
      <c r="D246" s="315">
        <v>160</v>
      </c>
      <c r="E246" s="315">
        <v>40</v>
      </c>
      <c r="F246" s="314">
        <v>870</v>
      </c>
      <c r="G246" s="313">
        <f t="shared" si="75"/>
        <v>5.4375</v>
      </c>
      <c r="H246" s="314">
        <f t="shared" si="76"/>
        <v>435</v>
      </c>
      <c r="I246" s="314">
        <f>ROUND(H246*1.2359,2)</f>
        <v>537.62</v>
      </c>
    </row>
    <row r="247" spans="1:9" x14ac:dyDescent="0.25">
      <c r="A247" s="305" t="s">
        <v>449</v>
      </c>
      <c r="B247" s="315">
        <v>1</v>
      </c>
      <c r="C247" s="315">
        <f t="shared" si="74"/>
        <v>174</v>
      </c>
      <c r="D247" s="315">
        <v>160</v>
      </c>
      <c r="E247" s="315">
        <v>14</v>
      </c>
      <c r="F247" s="314">
        <v>985</v>
      </c>
      <c r="G247" s="313">
        <f t="shared" si="75"/>
        <v>6.15625</v>
      </c>
      <c r="H247" s="314">
        <f t="shared" si="76"/>
        <v>172.38</v>
      </c>
      <c r="I247" s="314">
        <f>ROUND(H247*1.2359,2)</f>
        <v>213.04</v>
      </c>
    </row>
    <row r="248" spans="1:9" x14ac:dyDescent="0.25">
      <c r="A248" s="305" t="s">
        <v>35</v>
      </c>
      <c r="B248" s="315">
        <v>1</v>
      </c>
      <c r="C248" s="315">
        <f t="shared" si="74"/>
        <v>166</v>
      </c>
      <c r="D248" s="315">
        <v>160</v>
      </c>
      <c r="E248" s="315">
        <v>6</v>
      </c>
      <c r="F248" s="314">
        <v>831.44</v>
      </c>
      <c r="G248" s="313">
        <f t="shared" si="75"/>
        <v>5.1965000000000003</v>
      </c>
      <c r="H248" s="314">
        <f t="shared" si="76"/>
        <v>62.36</v>
      </c>
      <c r="I248" s="314">
        <f>ROUND(H248*1.2359,2)</f>
        <v>77.069999999999993</v>
      </c>
    </row>
    <row r="249" spans="1:9" ht="31.5" x14ac:dyDescent="0.25">
      <c r="A249" s="284" t="s">
        <v>103</v>
      </c>
      <c r="B249" s="304">
        <f>SUM(B250:B254)</f>
        <v>5</v>
      </c>
      <c r="C249" s="304"/>
      <c r="D249" s="304"/>
      <c r="E249" s="304">
        <f>SUM(E250:E254)</f>
        <v>208</v>
      </c>
      <c r="F249" s="298"/>
      <c r="G249" s="298"/>
      <c r="H249" s="298">
        <f>SUM(H250:H254)</f>
        <v>1801.43</v>
      </c>
      <c r="I249" s="298">
        <f>SUM(I250:I254)</f>
        <v>2226.38</v>
      </c>
    </row>
    <row r="250" spans="1:9" x14ac:dyDescent="0.25">
      <c r="A250" s="305" t="s">
        <v>22</v>
      </c>
      <c r="B250" s="315">
        <v>1</v>
      </c>
      <c r="C250" s="315">
        <f t="shared" si="74"/>
        <v>216</v>
      </c>
      <c r="D250" s="315">
        <v>160</v>
      </c>
      <c r="E250" s="315">
        <v>56</v>
      </c>
      <c r="F250" s="314">
        <v>692.86</v>
      </c>
      <c r="G250" s="313">
        <f t="shared" si="75"/>
        <v>4.3303750000000001</v>
      </c>
      <c r="H250" s="314">
        <f t="shared" si="76"/>
        <v>485</v>
      </c>
      <c r="I250" s="314">
        <f>ROUND(H250*1.2359,2)</f>
        <v>599.41</v>
      </c>
    </row>
    <row r="251" spans="1:9" x14ac:dyDescent="0.25">
      <c r="A251" s="305" t="s">
        <v>22</v>
      </c>
      <c r="B251" s="315">
        <v>1</v>
      </c>
      <c r="C251" s="315">
        <f t="shared" si="74"/>
        <v>216</v>
      </c>
      <c r="D251" s="315">
        <v>160</v>
      </c>
      <c r="E251" s="315">
        <v>56</v>
      </c>
      <c r="F251" s="314">
        <v>692.86</v>
      </c>
      <c r="G251" s="313">
        <f t="shared" si="75"/>
        <v>4.3303750000000001</v>
      </c>
      <c r="H251" s="314">
        <f t="shared" si="76"/>
        <v>485</v>
      </c>
      <c r="I251" s="314">
        <f>ROUND(H251*1.2359,2)</f>
        <v>599.41</v>
      </c>
    </row>
    <row r="252" spans="1:9" x14ac:dyDescent="0.25">
      <c r="A252" s="305" t="s">
        <v>22</v>
      </c>
      <c r="B252" s="315">
        <v>1</v>
      </c>
      <c r="C252" s="315">
        <f t="shared" si="74"/>
        <v>216</v>
      </c>
      <c r="D252" s="315">
        <v>160</v>
      </c>
      <c r="E252" s="315">
        <v>56</v>
      </c>
      <c r="F252" s="314">
        <v>692.86</v>
      </c>
      <c r="G252" s="313">
        <f t="shared" si="75"/>
        <v>4.3303750000000001</v>
      </c>
      <c r="H252" s="314">
        <f t="shared" si="76"/>
        <v>485</v>
      </c>
      <c r="I252" s="314">
        <f>ROUND(H252*1.2359,2)</f>
        <v>599.41</v>
      </c>
    </row>
    <row r="253" spans="1:9" x14ac:dyDescent="0.25">
      <c r="A253" s="305" t="s">
        <v>22</v>
      </c>
      <c r="B253" s="315">
        <v>1</v>
      </c>
      <c r="C253" s="315">
        <f t="shared" si="74"/>
        <v>184</v>
      </c>
      <c r="D253" s="315">
        <v>160</v>
      </c>
      <c r="E253" s="315">
        <v>24</v>
      </c>
      <c r="F253" s="314">
        <v>692.86</v>
      </c>
      <c r="G253" s="313">
        <f t="shared" si="75"/>
        <v>4.3303750000000001</v>
      </c>
      <c r="H253" s="314">
        <f t="shared" si="76"/>
        <v>207.86</v>
      </c>
      <c r="I253" s="314">
        <f>ROUND(H253*1.2359,2)</f>
        <v>256.89</v>
      </c>
    </row>
    <row r="254" spans="1:9" x14ac:dyDescent="0.25">
      <c r="A254" s="305" t="s">
        <v>22</v>
      </c>
      <c r="B254" s="315">
        <v>1</v>
      </c>
      <c r="C254" s="315">
        <f t="shared" si="74"/>
        <v>48</v>
      </c>
      <c r="D254" s="315">
        <v>32</v>
      </c>
      <c r="E254" s="315">
        <v>16</v>
      </c>
      <c r="F254" s="314">
        <v>138.57</v>
      </c>
      <c r="G254" s="313">
        <f t="shared" si="75"/>
        <v>4.3303124999999998</v>
      </c>
      <c r="H254" s="314">
        <f t="shared" si="76"/>
        <v>138.57</v>
      </c>
      <c r="I254" s="314">
        <f>ROUND(H254*1.2359,2)</f>
        <v>171.26</v>
      </c>
    </row>
    <row r="255" spans="1:9" x14ac:dyDescent="0.25">
      <c r="A255" s="293" t="s">
        <v>829</v>
      </c>
      <c r="B255" s="318">
        <f>B256</f>
        <v>17</v>
      </c>
      <c r="C255" s="318"/>
      <c r="D255" s="318"/>
      <c r="E255" s="318">
        <f t="shared" ref="E255" si="77">E256</f>
        <v>400</v>
      </c>
      <c r="F255" s="310"/>
      <c r="G255" s="310"/>
      <c r="H255" s="310">
        <f>H256</f>
        <v>5342.15</v>
      </c>
      <c r="I255" s="310">
        <f>I256</f>
        <v>6602.3799999999992</v>
      </c>
    </row>
    <row r="256" spans="1:9" ht="47.25" x14ac:dyDescent="0.25">
      <c r="A256" s="284" t="s">
        <v>17</v>
      </c>
      <c r="B256" s="304">
        <f>SUM(B257:B273)</f>
        <v>17</v>
      </c>
      <c r="C256" s="304"/>
      <c r="D256" s="304"/>
      <c r="E256" s="304">
        <f>SUM(E257:E273)</f>
        <v>400</v>
      </c>
      <c r="F256" s="298"/>
      <c r="G256" s="298"/>
      <c r="H256" s="301">
        <f>SUM(H257:H273)</f>
        <v>5342.15</v>
      </c>
      <c r="I256" s="298">
        <f>SUM(I257:I273)</f>
        <v>6602.3799999999992</v>
      </c>
    </row>
    <row r="257" spans="1:9" x14ac:dyDescent="0.25">
      <c r="A257" s="305" t="s">
        <v>486</v>
      </c>
      <c r="B257" s="315">
        <v>1</v>
      </c>
      <c r="C257" s="315">
        <f>D257+E257</f>
        <v>149</v>
      </c>
      <c r="D257" s="315">
        <v>140</v>
      </c>
      <c r="E257" s="315">
        <v>9</v>
      </c>
      <c r="F257" s="314">
        <v>941.81</v>
      </c>
      <c r="G257" s="313">
        <f t="shared" ref="G257:G273" si="78">F257/D257</f>
        <v>6.7272142857142851</v>
      </c>
      <c r="H257" s="312">
        <f t="shared" ref="H257:H273" si="79">ROUND(E257*G257*2,2)</f>
        <v>121.09</v>
      </c>
      <c r="I257" s="314">
        <f t="shared" ref="I257:I273" si="80">ROUND(H257*1.2359,2)</f>
        <v>149.66</v>
      </c>
    </row>
    <row r="258" spans="1:9" x14ac:dyDescent="0.25">
      <c r="A258" s="305" t="s">
        <v>486</v>
      </c>
      <c r="B258" s="315">
        <v>1</v>
      </c>
      <c r="C258" s="315">
        <f t="shared" ref="C258:C273" si="81">D258+E258</f>
        <v>162</v>
      </c>
      <c r="D258" s="315">
        <v>140</v>
      </c>
      <c r="E258" s="315">
        <v>22</v>
      </c>
      <c r="F258" s="314">
        <v>941.81</v>
      </c>
      <c r="G258" s="313">
        <f t="shared" si="78"/>
        <v>6.7272142857142851</v>
      </c>
      <c r="H258" s="312">
        <f t="shared" si="79"/>
        <v>296</v>
      </c>
      <c r="I258" s="314">
        <f t="shared" si="80"/>
        <v>365.83</v>
      </c>
    </row>
    <row r="259" spans="1:9" x14ac:dyDescent="0.25">
      <c r="A259" s="305" t="s">
        <v>486</v>
      </c>
      <c r="B259" s="315">
        <v>1</v>
      </c>
      <c r="C259" s="315">
        <f t="shared" si="81"/>
        <v>182</v>
      </c>
      <c r="D259" s="315">
        <v>105</v>
      </c>
      <c r="E259" s="315">
        <v>77</v>
      </c>
      <c r="F259" s="314">
        <v>706.36</v>
      </c>
      <c r="G259" s="313">
        <f t="shared" si="78"/>
        <v>6.7272380952380955</v>
      </c>
      <c r="H259" s="312">
        <f t="shared" si="79"/>
        <v>1035.99</v>
      </c>
      <c r="I259" s="314">
        <f t="shared" si="80"/>
        <v>1280.3800000000001</v>
      </c>
    </row>
    <row r="260" spans="1:9" x14ac:dyDescent="0.25">
      <c r="A260" s="305" t="s">
        <v>486</v>
      </c>
      <c r="B260" s="315">
        <v>1</v>
      </c>
      <c r="C260" s="315">
        <f t="shared" si="81"/>
        <v>168</v>
      </c>
      <c r="D260" s="315">
        <v>140</v>
      </c>
      <c r="E260" s="315">
        <v>28</v>
      </c>
      <c r="F260" s="314">
        <v>941.81</v>
      </c>
      <c r="G260" s="313">
        <f t="shared" si="78"/>
        <v>6.7272142857142851</v>
      </c>
      <c r="H260" s="312">
        <f t="shared" si="79"/>
        <v>376.72</v>
      </c>
      <c r="I260" s="314">
        <f t="shared" si="80"/>
        <v>465.59</v>
      </c>
    </row>
    <row r="261" spans="1:9" x14ac:dyDescent="0.25">
      <c r="A261" s="305" t="s">
        <v>486</v>
      </c>
      <c r="B261" s="315">
        <v>1</v>
      </c>
      <c r="C261" s="315">
        <f t="shared" si="81"/>
        <v>140</v>
      </c>
      <c r="D261" s="315">
        <v>119</v>
      </c>
      <c r="E261" s="315">
        <v>21</v>
      </c>
      <c r="F261" s="314">
        <v>707.07</v>
      </c>
      <c r="G261" s="313">
        <f t="shared" si="78"/>
        <v>5.9417647058823535</v>
      </c>
      <c r="H261" s="312">
        <f t="shared" si="79"/>
        <v>249.55</v>
      </c>
      <c r="I261" s="314">
        <f t="shared" si="80"/>
        <v>308.42</v>
      </c>
    </row>
    <row r="262" spans="1:9" x14ac:dyDescent="0.25">
      <c r="A262" s="305" t="s">
        <v>486</v>
      </c>
      <c r="B262" s="315">
        <v>1</v>
      </c>
      <c r="C262" s="315">
        <f t="shared" si="81"/>
        <v>110</v>
      </c>
      <c r="D262" s="315">
        <v>105</v>
      </c>
      <c r="E262" s="315">
        <v>5</v>
      </c>
      <c r="F262" s="314">
        <v>706.36</v>
      </c>
      <c r="G262" s="313">
        <f t="shared" si="78"/>
        <v>6.7272380952380955</v>
      </c>
      <c r="H262" s="312">
        <f t="shared" si="79"/>
        <v>67.27</v>
      </c>
      <c r="I262" s="314">
        <f t="shared" si="80"/>
        <v>83.14</v>
      </c>
    </row>
    <row r="263" spans="1:9" x14ac:dyDescent="0.25">
      <c r="A263" s="305" t="s">
        <v>486</v>
      </c>
      <c r="B263" s="315">
        <v>1</v>
      </c>
      <c r="C263" s="315">
        <f t="shared" si="81"/>
        <v>130</v>
      </c>
      <c r="D263" s="315">
        <v>119</v>
      </c>
      <c r="E263" s="315">
        <v>11</v>
      </c>
      <c r="F263" s="314">
        <v>934.64</v>
      </c>
      <c r="G263" s="313">
        <f t="shared" si="78"/>
        <v>7.854117647058823</v>
      </c>
      <c r="H263" s="312">
        <f t="shared" si="79"/>
        <v>172.79</v>
      </c>
      <c r="I263" s="314">
        <f t="shared" si="80"/>
        <v>213.55</v>
      </c>
    </row>
    <row r="264" spans="1:9" x14ac:dyDescent="0.25">
      <c r="A264" s="305" t="s">
        <v>486</v>
      </c>
      <c r="B264" s="315">
        <v>1</v>
      </c>
      <c r="C264" s="315">
        <f t="shared" si="81"/>
        <v>54</v>
      </c>
      <c r="D264" s="315">
        <v>49</v>
      </c>
      <c r="E264" s="315">
        <v>5</v>
      </c>
      <c r="F264" s="314">
        <v>329.63</v>
      </c>
      <c r="G264" s="313">
        <f t="shared" si="78"/>
        <v>6.7271428571428569</v>
      </c>
      <c r="H264" s="312">
        <f t="shared" si="79"/>
        <v>67.27</v>
      </c>
      <c r="I264" s="314">
        <f t="shared" si="80"/>
        <v>83.14</v>
      </c>
    </row>
    <row r="265" spans="1:9" x14ac:dyDescent="0.25">
      <c r="A265" s="305" t="s">
        <v>486</v>
      </c>
      <c r="B265" s="315">
        <v>1</v>
      </c>
      <c r="C265" s="315">
        <f t="shared" si="81"/>
        <v>96</v>
      </c>
      <c r="D265" s="315">
        <v>70</v>
      </c>
      <c r="E265" s="315">
        <v>26</v>
      </c>
      <c r="F265" s="314">
        <v>470.9</v>
      </c>
      <c r="G265" s="313">
        <f t="shared" si="78"/>
        <v>6.7271428571428569</v>
      </c>
      <c r="H265" s="312">
        <f>ROUND(E265*G265*2,2)</f>
        <v>349.81</v>
      </c>
      <c r="I265" s="314">
        <f t="shared" si="80"/>
        <v>432.33</v>
      </c>
    </row>
    <row r="266" spans="1:9" x14ac:dyDescent="0.25">
      <c r="A266" s="305" t="s">
        <v>486</v>
      </c>
      <c r="B266" s="315">
        <v>1</v>
      </c>
      <c r="C266" s="315">
        <f t="shared" si="81"/>
        <v>174</v>
      </c>
      <c r="D266" s="315">
        <v>140</v>
      </c>
      <c r="E266" s="315">
        <v>34</v>
      </c>
      <c r="F266" s="314">
        <v>941.81</v>
      </c>
      <c r="G266" s="313">
        <f t="shared" si="78"/>
        <v>6.7272142857142851</v>
      </c>
      <c r="H266" s="312">
        <f t="shared" si="79"/>
        <v>457.45</v>
      </c>
      <c r="I266" s="314">
        <f t="shared" si="80"/>
        <v>565.36</v>
      </c>
    </row>
    <row r="267" spans="1:9" x14ac:dyDescent="0.25">
      <c r="A267" s="305" t="s">
        <v>486</v>
      </c>
      <c r="B267" s="315">
        <v>1</v>
      </c>
      <c r="C267" s="315">
        <f t="shared" si="81"/>
        <v>242</v>
      </c>
      <c r="D267" s="315">
        <v>140</v>
      </c>
      <c r="E267" s="315">
        <v>102</v>
      </c>
      <c r="F267" s="314">
        <v>941.81</v>
      </c>
      <c r="G267" s="313">
        <f t="shared" si="78"/>
        <v>6.7272142857142851</v>
      </c>
      <c r="H267" s="312">
        <f t="shared" si="79"/>
        <v>1372.35</v>
      </c>
      <c r="I267" s="314">
        <f t="shared" si="80"/>
        <v>1696.09</v>
      </c>
    </row>
    <row r="268" spans="1:9" x14ac:dyDescent="0.25">
      <c r="A268" s="300" t="s">
        <v>486</v>
      </c>
      <c r="B268" s="315">
        <v>1</v>
      </c>
      <c r="C268" s="315">
        <f>D268+E268</f>
        <v>141</v>
      </c>
      <c r="D268" s="315">
        <v>133</v>
      </c>
      <c r="E268" s="315">
        <v>8</v>
      </c>
      <c r="F268" s="314">
        <v>894.72</v>
      </c>
      <c r="G268" s="313">
        <f>F268/D268</f>
        <v>6.7272180451127825</v>
      </c>
      <c r="H268" s="312">
        <f>ROUND(E268*G268*2,2)</f>
        <v>107.64</v>
      </c>
      <c r="I268" s="314">
        <f t="shared" si="80"/>
        <v>133.03</v>
      </c>
    </row>
    <row r="269" spans="1:9" x14ac:dyDescent="0.25">
      <c r="A269" s="300" t="s">
        <v>486</v>
      </c>
      <c r="B269" s="315">
        <v>1</v>
      </c>
      <c r="C269" s="315">
        <f>D269+E269</f>
        <v>152</v>
      </c>
      <c r="D269" s="315">
        <v>140</v>
      </c>
      <c r="E269" s="315">
        <v>12</v>
      </c>
      <c r="F269" s="314">
        <v>831.85</v>
      </c>
      <c r="G269" s="313">
        <f>F269/D269</f>
        <v>5.9417857142857144</v>
      </c>
      <c r="H269" s="312">
        <f>ROUND(E269*G269*2,2)</f>
        <v>142.6</v>
      </c>
      <c r="I269" s="314">
        <f t="shared" si="80"/>
        <v>176.24</v>
      </c>
    </row>
    <row r="270" spans="1:9" x14ac:dyDescent="0.25">
      <c r="A270" s="300" t="s">
        <v>486</v>
      </c>
      <c r="B270" s="315">
        <v>1</v>
      </c>
      <c r="C270" s="315">
        <f>D270+E270</f>
        <v>148</v>
      </c>
      <c r="D270" s="315">
        <v>140</v>
      </c>
      <c r="E270" s="315">
        <v>8</v>
      </c>
      <c r="F270" s="314">
        <v>941.81</v>
      </c>
      <c r="G270" s="313">
        <f>F270/D270</f>
        <v>6.7272142857142851</v>
      </c>
      <c r="H270" s="312">
        <f>ROUND(E270*G270*2,2)</f>
        <v>107.64</v>
      </c>
      <c r="I270" s="314">
        <f t="shared" si="80"/>
        <v>133.03</v>
      </c>
    </row>
    <row r="271" spans="1:9" x14ac:dyDescent="0.25">
      <c r="A271" s="300" t="s">
        <v>486</v>
      </c>
      <c r="B271" s="315">
        <v>1</v>
      </c>
      <c r="C271" s="315">
        <f>D271+E271</f>
        <v>67</v>
      </c>
      <c r="D271" s="315">
        <v>63</v>
      </c>
      <c r="E271" s="315">
        <v>4</v>
      </c>
      <c r="F271" s="314">
        <v>423.81</v>
      </c>
      <c r="G271" s="313">
        <f>F271/D271</f>
        <v>6.7271428571428569</v>
      </c>
      <c r="H271" s="312">
        <f>ROUND(E271*G271*2,2)</f>
        <v>53.82</v>
      </c>
      <c r="I271" s="314">
        <f t="shared" si="80"/>
        <v>66.52</v>
      </c>
    </row>
    <row r="272" spans="1:9" x14ac:dyDescent="0.25">
      <c r="A272" s="300" t="s">
        <v>486</v>
      </c>
      <c r="B272" s="315">
        <v>1</v>
      </c>
      <c r="C272" s="315">
        <f>D272+E272</f>
        <v>78</v>
      </c>
      <c r="D272" s="315">
        <v>70</v>
      </c>
      <c r="E272" s="315">
        <v>8</v>
      </c>
      <c r="F272" s="314">
        <v>415.93</v>
      </c>
      <c r="G272" s="313">
        <f>F272/D272</f>
        <v>5.9418571428571427</v>
      </c>
      <c r="H272" s="312">
        <f>ROUND(E272*G272*2,2)</f>
        <v>95.07</v>
      </c>
      <c r="I272" s="314">
        <f t="shared" si="80"/>
        <v>117.5</v>
      </c>
    </row>
    <row r="273" spans="1:9" x14ac:dyDescent="0.25">
      <c r="A273" s="305" t="s">
        <v>449</v>
      </c>
      <c r="B273" s="315">
        <v>1</v>
      </c>
      <c r="C273" s="315">
        <f t="shared" si="81"/>
        <v>160</v>
      </c>
      <c r="D273" s="315">
        <v>140</v>
      </c>
      <c r="E273" s="315">
        <v>20</v>
      </c>
      <c r="F273" s="314">
        <v>941.81</v>
      </c>
      <c r="G273" s="313">
        <f t="shared" si="78"/>
        <v>6.7272142857142851</v>
      </c>
      <c r="H273" s="312">
        <f t="shared" si="79"/>
        <v>269.08999999999997</v>
      </c>
      <c r="I273" s="314">
        <f t="shared" si="80"/>
        <v>332.57</v>
      </c>
    </row>
    <row r="274" spans="1:9" x14ac:dyDescent="0.25">
      <c r="C274" s="189"/>
      <c r="G274" s="190"/>
      <c r="H274" s="190"/>
      <c r="I274" s="191"/>
    </row>
    <row r="275" spans="1:9" x14ac:dyDescent="0.25">
      <c r="C275" s="189"/>
      <c r="G275" s="190"/>
      <c r="H275" s="190"/>
      <c r="I275" s="191"/>
    </row>
  </sheetData>
  <mergeCells count="12">
    <mergeCell ref="H1:I1"/>
    <mergeCell ref="A2:I2"/>
    <mergeCell ref="A7:A9"/>
    <mergeCell ref="B7:B9"/>
    <mergeCell ref="C7:E7"/>
    <mergeCell ref="F7:F9"/>
    <mergeCell ref="G7:G9"/>
    <mergeCell ref="H7:H9"/>
    <mergeCell ref="I7:I9"/>
    <mergeCell ref="C8:C9"/>
    <mergeCell ref="D8:D9"/>
    <mergeCell ref="E8:E9"/>
  </mergeCells>
  <pageMargins left="0.25" right="0.25" top="0.75" bottom="0.75" header="0.3" footer="0.3"/>
  <pageSetup paperSize="9"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BC525-948D-4BED-AB45-95DE334E803E}">
  <sheetPr>
    <tabColor theme="7" tint="0.59999389629810485"/>
  </sheetPr>
  <dimension ref="A1:J242"/>
  <sheetViews>
    <sheetView zoomScale="90" zoomScaleNormal="90" workbookViewId="0">
      <selection activeCell="H1" sqref="H1:I1"/>
    </sheetView>
  </sheetViews>
  <sheetFormatPr defaultColWidth="9.140625" defaultRowHeight="15.75" x14ac:dyDescent="0.25"/>
  <cols>
    <col min="1" max="1" width="49.5703125" style="159" customWidth="1"/>
    <col min="2" max="2" width="15.28515625" style="160" customWidth="1"/>
    <col min="3" max="3" width="14.5703125" style="159" customWidth="1"/>
    <col min="4" max="4" width="14.7109375" style="159" customWidth="1"/>
    <col min="5" max="5" width="18.42578125" style="159" customWidth="1"/>
    <col min="6" max="7" width="20.140625" style="159" customWidth="1"/>
    <col min="8" max="8" width="23.42578125" style="159" customWidth="1"/>
    <col min="9" max="9" width="23.5703125" style="159" customWidth="1"/>
    <col min="10" max="10" width="13.140625" style="159" customWidth="1"/>
    <col min="11" max="16384" width="9.140625" style="159"/>
  </cols>
  <sheetData>
    <row r="1" spans="1:10" x14ac:dyDescent="0.25">
      <c r="H1" s="556" t="s">
        <v>900</v>
      </c>
      <c r="I1" s="556"/>
    </row>
    <row r="2" spans="1:10" s="163" customFormat="1" ht="33" customHeight="1" x14ac:dyDescent="0.25">
      <c r="A2" s="557" t="s">
        <v>13</v>
      </c>
      <c r="B2" s="557"/>
      <c r="C2" s="557"/>
      <c r="D2" s="557"/>
      <c r="E2" s="557"/>
      <c r="F2" s="557"/>
      <c r="G2" s="557"/>
      <c r="H2" s="557"/>
      <c r="I2" s="557"/>
    </row>
    <row r="4" spans="1:10" x14ac:dyDescent="0.25">
      <c r="A4" s="159" t="s">
        <v>832</v>
      </c>
    </row>
    <row r="5" spans="1:10" x14ac:dyDescent="0.25">
      <c r="A5" s="159" t="s">
        <v>833</v>
      </c>
    </row>
    <row r="6" spans="1:10" x14ac:dyDescent="0.25">
      <c r="B6" s="322"/>
      <c r="C6" s="323"/>
      <c r="D6" s="323"/>
      <c r="E6" s="324"/>
      <c r="F6" s="323"/>
      <c r="G6" s="323"/>
      <c r="H6" s="325"/>
      <c r="I6" s="323"/>
    </row>
    <row r="7" spans="1:10" ht="15.75" customHeight="1" x14ac:dyDescent="0.25">
      <c r="A7" s="558"/>
      <c r="B7" s="558" t="s">
        <v>6</v>
      </c>
      <c r="C7" s="559" t="s">
        <v>8</v>
      </c>
      <c r="D7" s="559"/>
      <c r="E7" s="559"/>
      <c r="F7" s="559" t="s">
        <v>4</v>
      </c>
      <c r="G7" s="559" t="s">
        <v>436</v>
      </c>
      <c r="H7" s="560" t="s">
        <v>9</v>
      </c>
      <c r="I7" s="561" t="s">
        <v>2</v>
      </c>
    </row>
    <row r="8" spans="1:10" x14ac:dyDescent="0.25">
      <c r="A8" s="558"/>
      <c r="B8" s="558"/>
      <c r="C8" s="562" t="s">
        <v>14</v>
      </c>
      <c r="D8" s="562" t="s">
        <v>437</v>
      </c>
      <c r="E8" s="559" t="s">
        <v>10</v>
      </c>
      <c r="F8" s="559"/>
      <c r="G8" s="559"/>
      <c r="H8" s="560"/>
      <c r="I8" s="561"/>
    </row>
    <row r="9" spans="1:10" ht="91.5" customHeight="1" x14ac:dyDescent="0.25">
      <c r="A9" s="558"/>
      <c r="B9" s="558"/>
      <c r="C9" s="563"/>
      <c r="D9" s="563"/>
      <c r="E9" s="559"/>
      <c r="F9" s="559"/>
      <c r="G9" s="559"/>
      <c r="H9" s="560"/>
      <c r="I9" s="561"/>
    </row>
    <row r="10" spans="1:10" x14ac:dyDescent="0.25">
      <c r="A10" s="236">
        <v>1</v>
      </c>
      <c r="B10" s="236"/>
      <c r="C10" s="236" t="s">
        <v>81</v>
      </c>
      <c r="D10" s="236">
        <v>8</v>
      </c>
      <c r="E10" s="236">
        <v>9</v>
      </c>
      <c r="F10" s="236">
        <v>11</v>
      </c>
      <c r="G10" s="236">
        <v>12</v>
      </c>
      <c r="H10" s="236">
        <v>13</v>
      </c>
      <c r="I10" s="236" t="s">
        <v>82</v>
      </c>
    </row>
    <row r="11" spans="1:10" s="163" customFormat="1" x14ac:dyDescent="0.25">
      <c r="A11" s="297" t="s">
        <v>0</v>
      </c>
      <c r="B11" s="317">
        <f>B12+B91+B132+B142+B148+B161+B184++B188++B198</f>
        <v>179</v>
      </c>
      <c r="C11" s="317"/>
      <c r="D11" s="317"/>
      <c r="E11" s="317">
        <f>E12+E91+E132+E142+E148+E161+E184++E188++E198</f>
        <v>6978.5</v>
      </c>
      <c r="F11" s="309"/>
      <c r="G11" s="309"/>
      <c r="H11" s="309">
        <f>H12+H91+H132+H142+H148+H161+H184++H188++H198</f>
        <v>116866.01000000004</v>
      </c>
      <c r="I11" s="309">
        <f>I12+I91+I132+I142+I148+I161+I184++I188++I198</f>
        <v>144434.75999999995</v>
      </c>
    </row>
    <row r="12" spans="1:10" s="163" customFormat="1" x14ac:dyDescent="0.25">
      <c r="A12" s="289" t="s">
        <v>438</v>
      </c>
      <c r="B12" s="318">
        <f>B13+B49+B78</f>
        <v>75</v>
      </c>
      <c r="C12" s="318"/>
      <c r="D12" s="318"/>
      <c r="E12" s="318">
        <f>E13+E49+E78</f>
        <v>4076.5</v>
      </c>
      <c r="F12" s="310"/>
      <c r="G12" s="310"/>
      <c r="H12" s="310">
        <f>H13+H49+H78</f>
        <v>71454.830000000016</v>
      </c>
      <c r="I12" s="310">
        <f>I13+I49+I78</f>
        <v>88311.029999999984</v>
      </c>
    </row>
    <row r="13" spans="1:10" s="163" customFormat="1" ht="31.5" x14ac:dyDescent="0.25">
      <c r="A13" s="284" t="s">
        <v>16</v>
      </c>
      <c r="B13" s="304">
        <f>SUM(B14:B48)</f>
        <v>35</v>
      </c>
      <c r="C13" s="304"/>
      <c r="D13" s="304"/>
      <c r="E13" s="304">
        <f>SUM(E14:E48)</f>
        <v>3116.5</v>
      </c>
      <c r="F13" s="298"/>
      <c r="G13" s="298"/>
      <c r="H13" s="298">
        <f>SUM(H14:H48)</f>
        <v>61429.170000000006</v>
      </c>
      <c r="I13" s="298">
        <f>SUM(I14:I48)</f>
        <v>75920.309999999983</v>
      </c>
    </row>
    <row r="14" spans="1:10" s="163" customFormat="1" x14ac:dyDescent="0.25">
      <c r="A14" s="300" t="s">
        <v>446</v>
      </c>
      <c r="B14" s="315">
        <v>1</v>
      </c>
      <c r="C14" s="315">
        <f>D14+E14</f>
        <v>272</v>
      </c>
      <c r="D14" s="315">
        <v>184</v>
      </c>
      <c r="E14" s="315">
        <v>88</v>
      </c>
      <c r="F14" s="314">
        <v>1813.41</v>
      </c>
      <c r="G14" s="313">
        <f>F14/D14</f>
        <v>9.8554891304347834</v>
      </c>
      <c r="H14" s="314">
        <f>ROUND(E14*G14*2,2)</f>
        <v>1734.57</v>
      </c>
      <c r="I14" s="314">
        <f>ROUND(H14*1.2359,2)</f>
        <v>2143.7600000000002</v>
      </c>
      <c r="J14" s="179"/>
    </row>
    <row r="15" spans="1:10" s="163" customFormat="1" x14ac:dyDescent="0.25">
      <c r="A15" s="300" t="s">
        <v>439</v>
      </c>
      <c r="B15" s="315">
        <v>1</v>
      </c>
      <c r="C15" s="315">
        <f t="shared" ref="C15:C48" si="0">D15+E15</f>
        <v>296</v>
      </c>
      <c r="D15" s="315">
        <v>184</v>
      </c>
      <c r="E15" s="315">
        <v>112</v>
      </c>
      <c r="F15" s="314">
        <v>1813.41</v>
      </c>
      <c r="G15" s="313">
        <f t="shared" ref="G15:G80" si="1">F15/D15</f>
        <v>9.8554891304347834</v>
      </c>
      <c r="H15" s="314">
        <f t="shared" ref="H15:H48" si="2">ROUND(E15*G15*2,2)</f>
        <v>2207.63</v>
      </c>
      <c r="I15" s="314">
        <f t="shared" ref="I15:I48" si="3">ROUND(H15*1.2359,2)</f>
        <v>2728.41</v>
      </c>
    </row>
    <row r="16" spans="1:10" s="163" customFormat="1" x14ac:dyDescent="0.25">
      <c r="A16" s="300" t="s">
        <v>439</v>
      </c>
      <c r="B16" s="315">
        <v>1</v>
      </c>
      <c r="C16" s="315">
        <f t="shared" si="0"/>
        <v>304</v>
      </c>
      <c r="D16" s="315">
        <v>184</v>
      </c>
      <c r="E16" s="315">
        <v>120</v>
      </c>
      <c r="F16" s="314">
        <v>1813.41</v>
      </c>
      <c r="G16" s="313">
        <f t="shared" si="1"/>
        <v>9.8554891304347834</v>
      </c>
      <c r="H16" s="314">
        <f t="shared" si="2"/>
        <v>2365.3200000000002</v>
      </c>
      <c r="I16" s="314">
        <f t="shared" si="3"/>
        <v>2923.3</v>
      </c>
    </row>
    <row r="17" spans="1:9" s="163" customFormat="1" x14ac:dyDescent="0.25">
      <c r="A17" s="300" t="s">
        <v>439</v>
      </c>
      <c r="B17" s="315">
        <v>1</v>
      </c>
      <c r="C17" s="315">
        <f t="shared" si="0"/>
        <v>216</v>
      </c>
      <c r="D17" s="315">
        <v>184</v>
      </c>
      <c r="E17" s="315">
        <v>32</v>
      </c>
      <c r="F17" s="314">
        <v>1813.41</v>
      </c>
      <c r="G17" s="313">
        <f t="shared" si="1"/>
        <v>9.8554891304347834</v>
      </c>
      <c r="H17" s="314">
        <f t="shared" si="2"/>
        <v>630.75</v>
      </c>
      <c r="I17" s="314">
        <f t="shared" si="3"/>
        <v>779.54</v>
      </c>
    </row>
    <row r="18" spans="1:9" s="163" customFormat="1" x14ac:dyDescent="0.25">
      <c r="A18" s="300" t="s">
        <v>439</v>
      </c>
      <c r="B18" s="315">
        <v>1</v>
      </c>
      <c r="C18" s="315">
        <f t="shared" si="0"/>
        <v>144</v>
      </c>
      <c r="D18" s="315">
        <v>120</v>
      </c>
      <c r="E18" s="315">
        <v>24</v>
      </c>
      <c r="F18" s="314">
        <v>1182.6600000000001</v>
      </c>
      <c r="G18" s="313">
        <f t="shared" si="1"/>
        <v>9.855500000000001</v>
      </c>
      <c r="H18" s="314">
        <f t="shared" si="2"/>
        <v>473.06</v>
      </c>
      <c r="I18" s="314">
        <f t="shared" si="3"/>
        <v>584.65</v>
      </c>
    </row>
    <row r="19" spans="1:9" s="163" customFormat="1" x14ac:dyDescent="0.25">
      <c r="A19" s="300" t="s">
        <v>439</v>
      </c>
      <c r="B19" s="315">
        <v>1</v>
      </c>
      <c r="C19" s="315">
        <f t="shared" si="0"/>
        <v>240</v>
      </c>
      <c r="D19" s="315">
        <v>168</v>
      </c>
      <c r="E19" s="315">
        <v>72</v>
      </c>
      <c r="F19" s="314">
        <v>1655.72</v>
      </c>
      <c r="G19" s="313">
        <f t="shared" si="1"/>
        <v>9.8554761904761907</v>
      </c>
      <c r="H19" s="314">
        <f t="shared" si="2"/>
        <v>1419.19</v>
      </c>
      <c r="I19" s="314">
        <f t="shared" si="3"/>
        <v>1753.98</v>
      </c>
    </row>
    <row r="20" spans="1:9" s="163" customFormat="1" x14ac:dyDescent="0.25">
      <c r="A20" s="300" t="s">
        <v>752</v>
      </c>
      <c r="B20" s="315">
        <v>1</v>
      </c>
      <c r="C20" s="315">
        <f t="shared" si="0"/>
        <v>264</v>
      </c>
      <c r="D20" s="315">
        <v>184</v>
      </c>
      <c r="E20" s="315">
        <v>80</v>
      </c>
      <c r="F20" s="314">
        <v>1813.41</v>
      </c>
      <c r="G20" s="313">
        <f t="shared" si="1"/>
        <v>9.8554891304347834</v>
      </c>
      <c r="H20" s="314">
        <f t="shared" si="2"/>
        <v>1576.88</v>
      </c>
      <c r="I20" s="314">
        <f t="shared" si="3"/>
        <v>1948.87</v>
      </c>
    </row>
    <row r="21" spans="1:9" s="163" customFormat="1" x14ac:dyDescent="0.25">
      <c r="A21" s="300" t="s">
        <v>440</v>
      </c>
      <c r="B21" s="315">
        <v>1</v>
      </c>
      <c r="C21" s="315">
        <f t="shared" si="0"/>
        <v>296</v>
      </c>
      <c r="D21" s="315">
        <v>184</v>
      </c>
      <c r="E21" s="315">
        <v>112</v>
      </c>
      <c r="F21" s="314">
        <v>1813.41</v>
      </c>
      <c r="G21" s="313">
        <f t="shared" si="1"/>
        <v>9.8554891304347834</v>
      </c>
      <c r="H21" s="314">
        <f t="shared" si="2"/>
        <v>2207.63</v>
      </c>
      <c r="I21" s="314">
        <f t="shared" si="3"/>
        <v>2728.41</v>
      </c>
    </row>
    <row r="22" spans="1:9" s="163" customFormat="1" x14ac:dyDescent="0.25">
      <c r="A22" s="300" t="s">
        <v>440</v>
      </c>
      <c r="B22" s="315">
        <v>1</v>
      </c>
      <c r="C22" s="315">
        <f t="shared" si="0"/>
        <v>256</v>
      </c>
      <c r="D22" s="315">
        <v>184</v>
      </c>
      <c r="E22" s="315">
        <v>72</v>
      </c>
      <c r="F22" s="314">
        <v>1813.41</v>
      </c>
      <c r="G22" s="313">
        <f t="shared" si="1"/>
        <v>9.8554891304347834</v>
      </c>
      <c r="H22" s="314">
        <f t="shared" si="2"/>
        <v>1419.19</v>
      </c>
      <c r="I22" s="314">
        <f t="shared" si="3"/>
        <v>1753.98</v>
      </c>
    </row>
    <row r="23" spans="1:9" s="163" customFormat="1" x14ac:dyDescent="0.25">
      <c r="A23" s="300" t="s">
        <v>440</v>
      </c>
      <c r="B23" s="315">
        <v>1</v>
      </c>
      <c r="C23" s="315">
        <f t="shared" si="0"/>
        <v>296</v>
      </c>
      <c r="D23" s="315">
        <v>184</v>
      </c>
      <c r="E23" s="315">
        <v>112</v>
      </c>
      <c r="F23" s="314">
        <v>1813.41</v>
      </c>
      <c r="G23" s="313">
        <f t="shared" si="1"/>
        <v>9.8554891304347834</v>
      </c>
      <c r="H23" s="314">
        <f t="shared" si="2"/>
        <v>2207.63</v>
      </c>
      <c r="I23" s="314">
        <f t="shared" si="3"/>
        <v>2728.41</v>
      </c>
    </row>
    <row r="24" spans="1:9" s="163" customFormat="1" x14ac:dyDescent="0.25">
      <c r="A24" s="300" t="s">
        <v>753</v>
      </c>
      <c r="B24" s="315">
        <v>1</v>
      </c>
      <c r="C24" s="315">
        <f t="shared" si="0"/>
        <v>288</v>
      </c>
      <c r="D24" s="315">
        <v>184</v>
      </c>
      <c r="E24" s="315">
        <v>104</v>
      </c>
      <c r="F24" s="314">
        <v>1813.41</v>
      </c>
      <c r="G24" s="313">
        <f t="shared" si="1"/>
        <v>9.8554891304347834</v>
      </c>
      <c r="H24" s="314">
        <f t="shared" si="2"/>
        <v>2049.94</v>
      </c>
      <c r="I24" s="314">
        <f t="shared" si="3"/>
        <v>2533.52</v>
      </c>
    </row>
    <row r="25" spans="1:9" s="163" customFormat="1" x14ac:dyDescent="0.25">
      <c r="A25" s="300" t="s">
        <v>753</v>
      </c>
      <c r="B25" s="315">
        <v>1</v>
      </c>
      <c r="C25" s="315">
        <f t="shared" si="0"/>
        <v>288</v>
      </c>
      <c r="D25" s="315">
        <v>184</v>
      </c>
      <c r="E25" s="315">
        <v>104</v>
      </c>
      <c r="F25" s="314">
        <v>1813.41</v>
      </c>
      <c r="G25" s="313">
        <f t="shared" si="1"/>
        <v>9.8554891304347834</v>
      </c>
      <c r="H25" s="314">
        <f t="shared" si="2"/>
        <v>2049.94</v>
      </c>
      <c r="I25" s="314">
        <f t="shared" si="3"/>
        <v>2533.52</v>
      </c>
    </row>
    <row r="26" spans="1:9" s="163" customFormat="1" x14ac:dyDescent="0.25">
      <c r="A26" s="300" t="s">
        <v>441</v>
      </c>
      <c r="B26" s="315">
        <v>1</v>
      </c>
      <c r="C26" s="315">
        <f t="shared" si="0"/>
        <v>267</v>
      </c>
      <c r="D26" s="315">
        <v>184</v>
      </c>
      <c r="E26" s="315">
        <v>83</v>
      </c>
      <c r="F26" s="314">
        <v>1813.41</v>
      </c>
      <c r="G26" s="313">
        <f t="shared" si="1"/>
        <v>9.8554891304347834</v>
      </c>
      <c r="H26" s="314">
        <f t="shared" si="2"/>
        <v>1636.01</v>
      </c>
      <c r="I26" s="314">
        <f t="shared" si="3"/>
        <v>2021.94</v>
      </c>
    </row>
    <row r="27" spans="1:9" s="163" customFormat="1" x14ac:dyDescent="0.25">
      <c r="A27" s="300" t="s">
        <v>441</v>
      </c>
      <c r="B27" s="315">
        <v>1</v>
      </c>
      <c r="C27" s="315">
        <f t="shared" si="0"/>
        <v>209</v>
      </c>
      <c r="D27" s="315">
        <v>184</v>
      </c>
      <c r="E27" s="315">
        <v>25</v>
      </c>
      <c r="F27" s="314">
        <v>1813.41</v>
      </c>
      <c r="G27" s="313">
        <f t="shared" si="1"/>
        <v>9.8554891304347834</v>
      </c>
      <c r="H27" s="314">
        <f t="shared" si="2"/>
        <v>492.77</v>
      </c>
      <c r="I27" s="314">
        <f t="shared" si="3"/>
        <v>609.01</v>
      </c>
    </row>
    <row r="28" spans="1:9" s="163" customFormat="1" x14ac:dyDescent="0.25">
      <c r="A28" s="300" t="s">
        <v>441</v>
      </c>
      <c r="B28" s="315">
        <v>1</v>
      </c>
      <c r="C28" s="315">
        <f t="shared" si="0"/>
        <v>242</v>
      </c>
      <c r="D28" s="315">
        <v>184</v>
      </c>
      <c r="E28" s="315">
        <v>58</v>
      </c>
      <c r="F28" s="314">
        <v>1813.41</v>
      </c>
      <c r="G28" s="313">
        <f t="shared" si="1"/>
        <v>9.8554891304347834</v>
      </c>
      <c r="H28" s="314">
        <f t="shared" si="2"/>
        <v>1143.24</v>
      </c>
      <c r="I28" s="314">
        <f t="shared" si="3"/>
        <v>1412.93</v>
      </c>
    </row>
    <row r="29" spans="1:9" s="163" customFormat="1" x14ac:dyDescent="0.25">
      <c r="A29" s="300" t="s">
        <v>441</v>
      </c>
      <c r="B29" s="315">
        <v>1</v>
      </c>
      <c r="C29" s="315">
        <f t="shared" si="0"/>
        <v>264</v>
      </c>
      <c r="D29" s="315">
        <v>184</v>
      </c>
      <c r="E29" s="315">
        <v>80</v>
      </c>
      <c r="F29" s="314">
        <v>1813.41</v>
      </c>
      <c r="G29" s="313">
        <f t="shared" si="1"/>
        <v>9.8554891304347834</v>
      </c>
      <c r="H29" s="314">
        <f t="shared" si="2"/>
        <v>1576.88</v>
      </c>
      <c r="I29" s="314">
        <f t="shared" si="3"/>
        <v>1948.87</v>
      </c>
    </row>
    <row r="30" spans="1:9" s="163" customFormat="1" x14ac:dyDescent="0.25">
      <c r="A30" s="300" t="s">
        <v>441</v>
      </c>
      <c r="B30" s="315">
        <v>1</v>
      </c>
      <c r="C30" s="315">
        <f t="shared" si="0"/>
        <v>280</v>
      </c>
      <c r="D30" s="315">
        <v>184</v>
      </c>
      <c r="E30" s="315">
        <v>96</v>
      </c>
      <c r="F30" s="314">
        <v>1813.41</v>
      </c>
      <c r="G30" s="313">
        <f t="shared" si="1"/>
        <v>9.8554891304347834</v>
      </c>
      <c r="H30" s="314">
        <f t="shared" si="2"/>
        <v>1892.25</v>
      </c>
      <c r="I30" s="314">
        <f t="shared" si="3"/>
        <v>2338.63</v>
      </c>
    </row>
    <row r="31" spans="1:9" s="163" customFormat="1" x14ac:dyDescent="0.25">
      <c r="A31" s="300" t="s">
        <v>441</v>
      </c>
      <c r="B31" s="315">
        <v>1</v>
      </c>
      <c r="C31" s="315">
        <f t="shared" si="0"/>
        <v>226.5</v>
      </c>
      <c r="D31" s="315">
        <v>184</v>
      </c>
      <c r="E31" s="315">
        <v>42.5</v>
      </c>
      <c r="F31" s="314">
        <v>1813.41</v>
      </c>
      <c r="G31" s="313">
        <f t="shared" si="1"/>
        <v>9.8554891304347834</v>
      </c>
      <c r="H31" s="314">
        <f t="shared" si="2"/>
        <v>837.72</v>
      </c>
      <c r="I31" s="314">
        <f t="shared" si="3"/>
        <v>1035.3399999999999</v>
      </c>
    </row>
    <row r="32" spans="1:9" s="163" customFormat="1" x14ac:dyDescent="0.25">
      <c r="A32" s="300" t="s">
        <v>441</v>
      </c>
      <c r="B32" s="315">
        <v>1</v>
      </c>
      <c r="C32" s="315">
        <f t="shared" si="0"/>
        <v>280</v>
      </c>
      <c r="D32" s="315">
        <v>184</v>
      </c>
      <c r="E32" s="315">
        <v>96</v>
      </c>
      <c r="F32" s="314">
        <v>1813.41</v>
      </c>
      <c r="G32" s="313">
        <f t="shared" si="1"/>
        <v>9.8554891304347834</v>
      </c>
      <c r="H32" s="314">
        <f t="shared" si="2"/>
        <v>1892.25</v>
      </c>
      <c r="I32" s="314">
        <f t="shared" si="3"/>
        <v>2338.63</v>
      </c>
    </row>
    <row r="33" spans="1:9" s="163" customFormat="1" x14ac:dyDescent="0.25">
      <c r="A33" s="300" t="s">
        <v>754</v>
      </c>
      <c r="B33" s="315">
        <v>1</v>
      </c>
      <c r="C33" s="315">
        <f t="shared" si="0"/>
        <v>269</v>
      </c>
      <c r="D33" s="315">
        <v>184</v>
      </c>
      <c r="E33" s="315">
        <v>85</v>
      </c>
      <c r="F33" s="314">
        <v>1813.41</v>
      </c>
      <c r="G33" s="313">
        <f t="shared" si="1"/>
        <v>9.8554891304347834</v>
      </c>
      <c r="H33" s="314">
        <f t="shared" si="2"/>
        <v>1675.43</v>
      </c>
      <c r="I33" s="314">
        <f t="shared" si="3"/>
        <v>2070.66</v>
      </c>
    </row>
    <row r="34" spans="1:9" s="163" customFormat="1" x14ac:dyDescent="0.25">
      <c r="A34" s="300" t="s">
        <v>442</v>
      </c>
      <c r="B34" s="315">
        <v>1</v>
      </c>
      <c r="C34" s="315">
        <f t="shared" si="0"/>
        <v>360</v>
      </c>
      <c r="D34" s="315">
        <v>184</v>
      </c>
      <c r="E34" s="315">
        <v>176</v>
      </c>
      <c r="F34" s="314">
        <v>1813.41</v>
      </c>
      <c r="G34" s="313">
        <f t="shared" si="1"/>
        <v>9.8554891304347834</v>
      </c>
      <c r="H34" s="314">
        <f t="shared" si="2"/>
        <v>3469.13</v>
      </c>
      <c r="I34" s="314">
        <f t="shared" si="3"/>
        <v>4287.5</v>
      </c>
    </row>
    <row r="35" spans="1:9" s="163" customFormat="1" x14ac:dyDescent="0.25">
      <c r="A35" s="300" t="s">
        <v>442</v>
      </c>
      <c r="B35" s="315">
        <v>1</v>
      </c>
      <c r="C35" s="315">
        <f t="shared" si="0"/>
        <v>320</v>
      </c>
      <c r="D35" s="315">
        <v>184</v>
      </c>
      <c r="E35" s="315">
        <v>136</v>
      </c>
      <c r="F35" s="314">
        <v>1813.41</v>
      </c>
      <c r="G35" s="313">
        <f t="shared" si="1"/>
        <v>9.8554891304347834</v>
      </c>
      <c r="H35" s="314">
        <f t="shared" si="2"/>
        <v>2680.69</v>
      </c>
      <c r="I35" s="314">
        <f t="shared" si="3"/>
        <v>3313.06</v>
      </c>
    </row>
    <row r="36" spans="1:9" s="163" customFormat="1" x14ac:dyDescent="0.25">
      <c r="A36" s="300" t="s">
        <v>755</v>
      </c>
      <c r="B36" s="315">
        <v>1</v>
      </c>
      <c r="C36" s="315">
        <f t="shared" si="0"/>
        <v>320</v>
      </c>
      <c r="D36" s="315">
        <v>184</v>
      </c>
      <c r="E36" s="315">
        <v>136</v>
      </c>
      <c r="F36" s="314">
        <v>1813.41</v>
      </c>
      <c r="G36" s="313">
        <f t="shared" si="1"/>
        <v>9.8554891304347834</v>
      </c>
      <c r="H36" s="314">
        <f t="shared" si="2"/>
        <v>2680.69</v>
      </c>
      <c r="I36" s="314">
        <f t="shared" si="3"/>
        <v>3313.06</v>
      </c>
    </row>
    <row r="37" spans="1:9" s="163" customFormat="1" x14ac:dyDescent="0.25">
      <c r="A37" s="300" t="s">
        <v>445</v>
      </c>
      <c r="B37" s="315">
        <v>1</v>
      </c>
      <c r="C37" s="315">
        <f t="shared" si="0"/>
        <v>189</v>
      </c>
      <c r="D37" s="315">
        <v>184</v>
      </c>
      <c r="E37" s="315">
        <v>5</v>
      </c>
      <c r="F37" s="314">
        <v>1813.41</v>
      </c>
      <c r="G37" s="313">
        <f t="shared" si="1"/>
        <v>9.8554891304347834</v>
      </c>
      <c r="H37" s="314">
        <f t="shared" si="2"/>
        <v>98.55</v>
      </c>
      <c r="I37" s="314">
        <f t="shared" si="3"/>
        <v>121.8</v>
      </c>
    </row>
    <row r="38" spans="1:9" s="163" customFormat="1" x14ac:dyDescent="0.25">
      <c r="A38" s="300" t="s">
        <v>445</v>
      </c>
      <c r="B38" s="315">
        <v>1</v>
      </c>
      <c r="C38" s="315">
        <f t="shared" si="0"/>
        <v>244</v>
      </c>
      <c r="D38" s="315">
        <v>184</v>
      </c>
      <c r="E38" s="315">
        <v>60</v>
      </c>
      <c r="F38" s="314">
        <v>1813.41</v>
      </c>
      <c r="G38" s="313">
        <f t="shared" si="1"/>
        <v>9.8554891304347834</v>
      </c>
      <c r="H38" s="314">
        <f t="shared" si="2"/>
        <v>1182.6600000000001</v>
      </c>
      <c r="I38" s="314">
        <f t="shared" si="3"/>
        <v>1461.65</v>
      </c>
    </row>
    <row r="39" spans="1:9" s="163" customFormat="1" x14ac:dyDescent="0.25">
      <c r="A39" s="300" t="s">
        <v>445</v>
      </c>
      <c r="B39" s="315">
        <v>1</v>
      </c>
      <c r="C39" s="315">
        <f t="shared" si="0"/>
        <v>253</v>
      </c>
      <c r="D39" s="315">
        <v>184</v>
      </c>
      <c r="E39" s="315">
        <v>69</v>
      </c>
      <c r="F39" s="314">
        <v>1813.41</v>
      </c>
      <c r="G39" s="313">
        <f t="shared" si="1"/>
        <v>9.8554891304347834</v>
      </c>
      <c r="H39" s="314">
        <f t="shared" si="2"/>
        <v>1360.06</v>
      </c>
      <c r="I39" s="314">
        <f t="shared" si="3"/>
        <v>1680.9</v>
      </c>
    </row>
    <row r="40" spans="1:9" s="163" customFormat="1" x14ac:dyDescent="0.25">
      <c r="A40" s="300" t="s">
        <v>445</v>
      </c>
      <c r="B40" s="315">
        <v>1</v>
      </c>
      <c r="C40" s="315">
        <f t="shared" si="0"/>
        <v>293</v>
      </c>
      <c r="D40" s="315">
        <v>184</v>
      </c>
      <c r="E40" s="315">
        <v>109</v>
      </c>
      <c r="F40" s="314">
        <v>1813.41</v>
      </c>
      <c r="G40" s="313">
        <f t="shared" si="1"/>
        <v>9.8554891304347834</v>
      </c>
      <c r="H40" s="314">
        <f t="shared" si="2"/>
        <v>2148.5</v>
      </c>
      <c r="I40" s="314">
        <f t="shared" si="3"/>
        <v>2655.33</v>
      </c>
    </row>
    <row r="41" spans="1:9" s="163" customFormat="1" x14ac:dyDescent="0.25">
      <c r="A41" s="300" t="s">
        <v>445</v>
      </c>
      <c r="B41" s="315">
        <v>1</v>
      </c>
      <c r="C41" s="315">
        <f t="shared" si="0"/>
        <v>325</v>
      </c>
      <c r="D41" s="315">
        <v>184</v>
      </c>
      <c r="E41" s="315">
        <v>141</v>
      </c>
      <c r="F41" s="314">
        <v>1813.41</v>
      </c>
      <c r="G41" s="313">
        <f t="shared" si="1"/>
        <v>9.8554891304347834</v>
      </c>
      <c r="H41" s="314">
        <f t="shared" si="2"/>
        <v>2779.25</v>
      </c>
      <c r="I41" s="314">
        <f t="shared" si="3"/>
        <v>3434.88</v>
      </c>
    </row>
    <row r="42" spans="1:9" s="163" customFormat="1" x14ac:dyDescent="0.25">
      <c r="A42" s="300" t="s">
        <v>445</v>
      </c>
      <c r="B42" s="315">
        <v>1</v>
      </c>
      <c r="C42" s="315">
        <f t="shared" si="0"/>
        <v>301</v>
      </c>
      <c r="D42" s="315">
        <v>184</v>
      </c>
      <c r="E42" s="315">
        <v>117</v>
      </c>
      <c r="F42" s="314">
        <v>1813.41</v>
      </c>
      <c r="G42" s="313">
        <f t="shared" si="1"/>
        <v>9.8554891304347834</v>
      </c>
      <c r="H42" s="314">
        <f t="shared" si="2"/>
        <v>2306.1799999999998</v>
      </c>
      <c r="I42" s="314">
        <f t="shared" si="3"/>
        <v>2850.21</v>
      </c>
    </row>
    <row r="43" spans="1:9" s="163" customFormat="1" x14ac:dyDescent="0.25">
      <c r="A43" s="300" t="s">
        <v>756</v>
      </c>
      <c r="B43" s="315">
        <v>1</v>
      </c>
      <c r="C43" s="315">
        <f t="shared" si="0"/>
        <v>306</v>
      </c>
      <c r="D43" s="315">
        <v>184</v>
      </c>
      <c r="E43" s="315">
        <v>122</v>
      </c>
      <c r="F43" s="314">
        <v>1813.41</v>
      </c>
      <c r="G43" s="313">
        <f t="shared" si="1"/>
        <v>9.8554891304347834</v>
      </c>
      <c r="H43" s="314">
        <f t="shared" si="2"/>
        <v>2404.7399999999998</v>
      </c>
      <c r="I43" s="314">
        <f t="shared" si="3"/>
        <v>2972.02</v>
      </c>
    </row>
    <row r="44" spans="1:9" s="163" customFormat="1" x14ac:dyDescent="0.25">
      <c r="A44" s="300" t="s">
        <v>756</v>
      </c>
      <c r="B44" s="315">
        <v>1</v>
      </c>
      <c r="C44" s="315">
        <f t="shared" si="0"/>
        <v>328</v>
      </c>
      <c r="D44" s="315">
        <v>184</v>
      </c>
      <c r="E44" s="315">
        <v>144</v>
      </c>
      <c r="F44" s="314">
        <v>1813.41</v>
      </c>
      <c r="G44" s="313">
        <f t="shared" si="1"/>
        <v>9.8554891304347834</v>
      </c>
      <c r="H44" s="314">
        <f t="shared" si="2"/>
        <v>2838.38</v>
      </c>
      <c r="I44" s="314">
        <f t="shared" si="3"/>
        <v>3507.95</v>
      </c>
    </row>
    <row r="45" spans="1:9" s="163" customFormat="1" x14ac:dyDescent="0.25">
      <c r="A45" s="300" t="s">
        <v>756</v>
      </c>
      <c r="B45" s="315">
        <v>1</v>
      </c>
      <c r="C45" s="315">
        <f t="shared" si="0"/>
        <v>296</v>
      </c>
      <c r="D45" s="315">
        <v>184</v>
      </c>
      <c r="E45" s="315">
        <v>112</v>
      </c>
      <c r="F45" s="314">
        <v>1813.41</v>
      </c>
      <c r="G45" s="313">
        <f t="shared" si="1"/>
        <v>9.8554891304347834</v>
      </c>
      <c r="H45" s="314">
        <f t="shared" si="2"/>
        <v>2207.63</v>
      </c>
      <c r="I45" s="314">
        <f t="shared" si="3"/>
        <v>2728.41</v>
      </c>
    </row>
    <row r="46" spans="1:9" s="163" customFormat="1" x14ac:dyDescent="0.25">
      <c r="A46" s="300" t="s">
        <v>756</v>
      </c>
      <c r="B46" s="315">
        <v>1</v>
      </c>
      <c r="C46" s="315">
        <f t="shared" si="0"/>
        <v>232</v>
      </c>
      <c r="D46" s="315">
        <v>152</v>
      </c>
      <c r="E46" s="315">
        <v>80</v>
      </c>
      <c r="F46" s="314">
        <v>1498.04</v>
      </c>
      <c r="G46" s="313">
        <f t="shared" si="1"/>
        <v>9.8555263157894739</v>
      </c>
      <c r="H46" s="314">
        <f t="shared" si="2"/>
        <v>1576.88</v>
      </c>
      <c r="I46" s="314">
        <f t="shared" si="3"/>
        <v>1948.87</v>
      </c>
    </row>
    <row r="47" spans="1:9" s="163" customFormat="1" x14ac:dyDescent="0.25">
      <c r="A47" s="300" t="s">
        <v>756</v>
      </c>
      <c r="B47" s="315">
        <v>1</v>
      </c>
      <c r="C47" s="315">
        <f t="shared" si="0"/>
        <v>216</v>
      </c>
      <c r="D47" s="315">
        <v>184</v>
      </c>
      <c r="E47" s="315">
        <v>32</v>
      </c>
      <c r="F47" s="314">
        <v>1813.41</v>
      </c>
      <c r="G47" s="313">
        <f t="shared" si="1"/>
        <v>9.8554891304347834</v>
      </c>
      <c r="H47" s="314">
        <f t="shared" si="2"/>
        <v>630.75</v>
      </c>
      <c r="I47" s="314">
        <f t="shared" si="3"/>
        <v>779.54</v>
      </c>
    </row>
    <row r="48" spans="1:9" s="163" customFormat="1" x14ac:dyDescent="0.25">
      <c r="A48" s="300" t="s">
        <v>441</v>
      </c>
      <c r="B48" s="315">
        <v>1</v>
      </c>
      <c r="C48" s="315">
        <f t="shared" si="0"/>
        <v>264</v>
      </c>
      <c r="D48" s="315">
        <v>184</v>
      </c>
      <c r="E48" s="315">
        <v>80</v>
      </c>
      <c r="F48" s="314">
        <v>1813.32</v>
      </c>
      <c r="G48" s="313">
        <f t="shared" si="1"/>
        <v>9.8550000000000004</v>
      </c>
      <c r="H48" s="314">
        <f t="shared" si="2"/>
        <v>1576.8</v>
      </c>
      <c r="I48" s="314">
        <f t="shared" si="3"/>
        <v>1948.77</v>
      </c>
    </row>
    <row r="49" spans="1:9" s="163" customFormat="1" ht="47.25" x14ac:dyDescent="0.25">
      <c r="A49" s="284" t="s">
        <v>17</v>
      </c>
      <c r="B49" s="304">
        <f>SUM(B50:B77)</f>
        <v>28</v>
      </c>
      <c r="C49" s="304"/>
      <c r="D49" s="304"/>
      <c r="E49" s="304">
        <f>SUM(E50:E77)</f>
        <v>615</v>
      </c>
      <c r="F49" s="298"/>
      <c r="G49" s="298"/>
      <c r="H49" s="298">
        <f>SUM(H50:H77)</f>
        <v>7030.5299999999988</v>
      </c>
      <c r="I49" s="298">
        <f>SUM(I50:I77)</f>
        <v>8689.0500000000029</v>
      </c>
    </row>
    <row r="50" spans="1:9" s="163" customFormat="1" x14ac:dyDescent="0.25">
      <c r="A50" s="300" t="s">
        <v>447</v>
      </c>
      <c r="B50" s="315">
        <v>1</v>
      </c>
      <c r="C50" s="315">
        <f>D50+E50</f>
        <v>244</v>
      </c>
      <c r="D50" s="315">
        <v>184</v>
      </c>
      <c r="E50" s="315">
        <v>60</v>
      </c>
      <c r="F50" s="314">
        <v>1082.55</v>
      </c>
      <c r="G50" s="313">
        <f t="shared" si="1"/>
        <v>5.8834239130434778</v>
      </c>
      <c r="H50" s="314">
        <f t="shared" ref="H50:H77" si="4">ROUND(E50*G50*2,2)</f>
        <v>706.01</v>
      </c>
      <c r="I50" s="314">
        <f t="shared" ref="I50:I77" si="5">ROUND(H50*1.2359,2)</f>
        <v>872.56</v>
      </c>
    </row>
    <row r="51" spans="1:9" s="163" customFormat="1" x14ac:dyDescent="0.25">
      <c r="A51" s="300" t="s">
        <v>447</v>
      </c>
      <c r="B51" s="315">
        <v>1</v>
      </c>
      <c r="C51" s="315">
        <f t="shared" ref="C51:C77" si="6">D51+E51</f>
        <v>195</v>
      </c>
      <c r="D51" s="315">
        <v>184</v>
      </c>
      <c r="E51" s="315">
        <v>11</v>
      </c>
      <c r="F51" s="314">
        <v>1082.55</v>
      </c>
      <c r="G51" s="313">
        <f t="shared" si="1"/>
        <v>5.8834239130434778</v>
      </c>
      <c r="H51" s="314">
        <f t="shared" si="4"/>
        <v>129.44</v>
      </c>
      <c r="I51" s="314">
        <f t="shared" si="5"/>
        <v>159.97</v>
      </c>
    </row>
    <row r="52" spans="1:9" s="163" customFormat="1" x14ac:dyDescent="0.25">
      <c r="A52" s="300" t="s">
        <v>447</v>
      </c>
      <c r="B52" s="315">
        <v>1</v>
      </c>
      <c r="C52" s="315">
        <f t="shared" si="6"/>
        <v>207</v>
      </c>
      <c r="D52" s="315">
        <v>184</v>
      </c>
      <c r="E52" s="315">
        <v>23</v>
      </c>
      <c r="F52" s="314">
        <v>1082.55</v>
      </c>
      <c r="G52" s="313">
        <f t="shared" si="1"/>
        <v>5.8834239130434778</v>
      </c>
      <c r="H52" s="314">
        <f t="shared" si="4"/>
        <v>270.64</v>
      </c>
      <c r="I52" s="314">
        <f t="shared" si="5"/>
        <v>334.48</v>
      </c>
    </row>
    <row r="53" spans="1:9" s="163" customFormat="1" x14ac:dyDescent="0.25">
      <c r="A53" s="300" t="s">
        <v>447</v>
      </c>
      <c r="B53" s="315">
        <v>1</v>
      </c>
      <c r="C53" s="315">
        <f t="shared" si="6"/>
        <v>120</v>
      </c>
      <c r="D53" s="315">
        <v>104</v>
      </c>
      <c r="E53" s="315">
        <v>16</v>
      </c>
      <c r="F53" s="314">
        <v>611.87</v>
      </c>
      <c r="G53" s="313">
        <f t="shared" si="1"/>
        <v>5.8833653846153844</v>
      </c>
      <c r="H53" s="314">
        <f t="shared" si="4"/>
        <v>188.27</v>
      </c>
      <c r="I53" s="314">
        <f t="shared" si="5"/>
        <v>232.68</v>
      </c>
    </row>
    <row r="54" spans="1:9" s="163" customFormat="1" x14ac:dyDescent="0.25">
      <c r="A54" s="300" t="s">
        <v>449</v>
      </c>
      <c r="B54" s="315">
        <v>1</v>
      </c>
      <c r="C54" s="315">
        <f t="shared" si="6"/>
        <v>248</v>
      </c>
      <c r="D54" s="315">
        <v>184</v>
      </c>
      <c r="E54" s="315">
        <v>64</v>
      </c>
      <c r="F54" s="314">
        <v>1082.55</v>
      </c>
      <c r="G54" s="313">
        <f t="shared" si="1"/>
        <v>5.8834239130434778</v>
      </c>
      <c r="H54" s="314">
        <f t="shared" si="4"/>
        <v>753.08</v>
      </c>
      <c r="I54" s="314">
        <f t="shared" si="5"/>
        <v>930.73</v>
      </c>
    </row>
    <row r="55" spans="1:9" s="163" customFormat="1" x14ac:dyDescent="0.25">
      <c r="A55" s="300" t="s">
        <v>449</v>
      </c>
      <c r="B55" s="315">
        <v>1</v>
      </c>
      <c r="C55" s="315">
        <f t="shared" si="6"/>
        <v>220</v>
      </c>
      <c r="D55" s="315">
        <v>184</v>
      </c>
      <c r="E55" s="315">
        <v>36</v>
      </c>
      <c r="F55" s="314">
        <v>1082.55</v>
      </c>
      <c r="G55" s="313">
        <f t="shared" si="1"/>
        <v>5.8834239130434778</v>
      </c>
      <c r="H55" s="314">
        <f t="shared" si="4"/>
        <v>423.61</v>
      </c>
      <c r="I55" s="314">
        <f t="shared" si="5"/>
        <v>523.54</v>
      </c>
    </row>
    <row r="56" spans="1:9" s="163" customFormat="1" x14ac:dyDescent="0.25">
      <c r="A56" s="300" t="s">
        <v>449</v>
      </c>
      <c r="B56" s="315">
        <v>1</v>
      </c>
      <c r="C56" s="315">
        <f t="shared" si="6"/>
        <v>196</v>
      </c>
      <c r="D56" s="315">
        <v>184</v>
      </c>
      <c r="E56" s="315">
        <v>12</v>
      </c>
      <c r="F56" s="314">
        <v>1082.55</v>
      </c>
      <c r="G56" s="313">
        <f t="shared" si="1"/>
        <v>5.8834239130434778</v>
      </c>
      <c r="H56" s="314">
        <f t="shared" si="4"/>
        <v>141.19999999999999</v>
      </c>
      <c r="I56" s="314">
        <f t="shared" si="5"/>
        <v>174.51</v>
      </c>
    </row>
    <row r="57" spans="1:9" s="163" customFormat="1" x14ac:dyDescent="0.25">
      <c r="A57" s="300" t="s">
        <v>449</v>
      </c>
      <c r="B57" s="315">
        <v>1</v>
      </c>
      <c r="C57" s="315">
        <f t="shared" si="6"/>
        <v>196</v>
      </c>
      <c r="D57" s="315">
        <v>184</v>
      </c>
      <c r="E57" s="315">
        <v>12</v>
      </c>
      <c r="F57" s="314">
        <v>1082.55</v>
      </c>
      <c r="G57" s="313">
        <f t="shared" si="1"/>
        <v>5.8834239130434778</v>
      </c>
      <c r="H57" s="314">
        <f t="shared" si="4"/>
        <v>141.19999999999999</v>
      </c>
      <c r="I57" s="314">
        <f t="shared" si="5"/>
        <v>174.51</v>
      </c>
    </row>
    <row r="58" spans="1:9" s="163" customFormat="1" x14ac:dyDescent="0.25">
      <c r="A58" s="300" t="s">
        <v>449</v>
      </c>
      <c r="B58" s="315">
        <v>1</v>
      </c>
      <c r="C58" s="315">
        <f t="shared" si="6"/>
        <v>204</v>
      </c>
      <c r="D58" s="315">
        <v>184</v>
      </c>
      <c r="E58" s="315">
        <v>20</v>
      </c>
      <c r="F58" s="314">
        <v>1082.55</v>
      </c>
      <c r="G58" s="313">
        <f t="shared" si="1"/>
        <v>5.8834239130434778</v>
      </c>
      <c r="H58" s="314">
        <f t="shared" si="4"/>
        <v>235.34</v>
      </c>
      <c r="I58" s="314">
        <f t="shared" si="5"/>
        <v>290.86</v>
      </c>
    </row>
    <row r="59" spans="1:9" s="163" customFormat="1" x14ac:dyDescent="0.25">
      <c r="A59" s="300" t="s">
        <v>449</v>
      </c>
      <c r="B59" s="315">
        <v>1</v>
      </c>
      <c r="C59" s="315">
        <f t="shared" si="6"/>
        <v>192</v>
      </c>
      <c r="D59" s="315">
        <v>184</v>
      </c>
      <c r="E59" s="315">
        <v>8</v>
      </c>
      <c r="F59" s="314">
        <v>1082.55</v>
      </c>
      <c r="G59" s="313">
        <f t="shared" si="1"/>
        <v>5.8834239130434778</v>
      </c>
      <c r="H59" s="314">
        <f t="shared" si="4"/>
        <v>94.13</v>
      </c>
      <c r="I59" s="314">
        <f t="shared" si="5"/>
        <v>116.34</v>
      </c>
    </row>
    <row r="60" spans="1:9" s="163" customFormat="1" x14ac:dyDescent="0.25">
      <c r="A60" s="300" t="s">
        <v>449</v>
      </c>
      <c r="B60" s="315">
        <v>1</v>
      </c>
      <c r="C60" s="315">
        <f t="shared" si="6"/>
        <v>196</v>
      </c>
      <c r="D60" s="315">
        <v>184</v>
      </c>
      <c r="E60" s="315">
        <v>12</v>
      </c>
      <c r="F60" s="314">
        <v>1082.55</v>
      </c>
      <c r="G60" s="313">
        <f t="shared" si="1"/>
        <v>5.8834239130434778</v>
      </c>
      <c r="H60" s="314">
        <f t="shared" si="4"/>
        <v>141.19999999999999</v>
      </c>
      <c r="I60" s="314">
        <f t="shared" si="5"/>
        <v>174.51</v>
      </c>
    </row>
    <row r="61" spans="1:9" s="163" customFormat="1" x14ac:dyDescent="0.25">
      <c r="A61" s="300" t="s">
        <v>449</v>
      </c>
      <c r="B61" s="315">
        <v>1</v>
      </c>
      <c r="C61" s="315">
        <f t="shared" si="6"/>
        <v>204</v>
      </c>
      <c r="D61" s="315">
        <v>184</v>
      </c>
      <c r="E61" s="315">
        <v>20</v>
      </c>
      <c r="F61" s="314">
        <v>1082.55</v>
      </c>
      <c r="G61" s="313">
        <f t="shared" si="1"/>
        <v>5.8834239130434778</v>
      </c>
      <c r="H61" s="314">
        <f t="shared" si="4"/>
        <v>235.34</v>
      </c>
      <c r="I61" s="314">
        <f t="shared" si="5"/>
        <v>290.86</v>
      </c>
    </row>
    <row r="62" spans="1:9" s="163" customFormat="1" x14ac:dyDescent="0.25">
      <c r="A62" s="300" t="s">
        <v>449</v>
      </c>
      <c r="B62" s="315">
        <v>1</v>
      </c>
      <c r="C62" s="315">
        <f t="shared" si="6"/>
        <v>196</v>
      </c>
      <c r="D62" s="315">
        <v>184</v>
      </c>
      <c r="E62" s="315">
        <v>12</v>
      </c>
      <c r="F62" s="314">
        <v>1082.55</v>
      </c>
      <c r="G62" s="313">
        <f t="shared" si="1"/>
        <v>5.8834239130434778</v>
      </c>
      <c r="H62" s="314">
        <f t="shared" si="4"/>
        <v>141.19999999999999</v>
      </c>
      <c r="I62" s="314">
        <f t="shared" si="5"/>
        <v>174.51</v>
      </c>
    </row>
    <row r="63" spans="1:9" s="163" customFormat="1" x14ac:dyDescent="0.25">
      <c r="A63" s="300" t="s">
        <v>450</v>
      </c>
      <c r="B63" s="315">
        <v>1</v>
      </c>
      <c r="C63" s="315">
        <f t="shared" si="6"/>
        <v>191</v>
      </c>
      <c r="D63" s="315">
        <v>184</v>
      </c>
      <c r="E63" s="315">
        <v>7</v>
      </c>
      <c r="F63" s="314">
        <v>1082.55</v>
      </c>
      <c r="G63" s="313">
        <f t="shared" si="1"/>
        <v>5.8834239130434778</v>
      </c>
      <c r="H63" s="314">
        <f t="shared" si="4"/>
        <v>82.37</v>
      </c>
      <c r="I63" s="314">
        <f t="shared" si="5"/>
        <v>101.8</v>
      </c>
    </row>
    <row r="64" spans="1:9" s="163" customFormat="1" x14ac:dyDescent="0.25">
      <c r="A64" s="300" t="s">
        <v>450</v>
      </c>
      <c r="B64" s="315">
        <v>1</v>
      </c>
      <c r="C64" s="315">
        <f t="shared" si="6"/>
        <v>205</v>
      </c>
      <c r="D64" s="315">
        <v>184</v>
      </c>
      <c r="E64" s="315">
        <v>21</v>
      </c>
      <c r="F64" s="314">
        <v>1082.55</v>
      </c>
      <c r="G64" s="313">
        <f t="shared" si="1"/>
        <v>5.8834239130434778</v>
      </c>
      <c r="H64" s="314">
        <f t="shared" si="4"/>
        <v>247.1</v>
      </c>
      <c r="I64" s="314">
        <f t="shared" si="5"/>
        <v>305.39</v>
      </c>
    </row>
    <row r="65" spans="1:9" s="163" customFormat="1" x14ac:dyDescent="0.25">
      <c r="A65" s="300" t="s">
        <v>450</v>
      </c>
      <c r="B65" s="315">
        <v>1</v>
      </c>
      <c r="C65" s="315">
        <f t="shared" si="6"/>
        <v>198</v>
      </c>
      <c r="D65" s="315">
        <v>184</v>
      </c>
      <c r="E65" s="315">
        <v>14</v>
      </c>
      <c r="F65" s="314">
        <v>1082.55</v>
      </c>
      <c r="G65" s="313">
        <f t="shared" si="1"/>
        <v>5.8834239130434778</v>
      </c>
      <c r="H65" s="314">
        <f t="shared" si="4"/>
        <v>164.74</v>
      </c>
      <c r="I65" s="314">
        <f t="shared" si="5"/>
        <v>203.6</v>
      </c>
    </row>
    <row r="66" spans="1:9" s="163" customFormat="1" x14ac:dyDescent="0.25">
      <c r="A66" s="300" t="s">
        <v>450</v>
      </c>
      <c r="B66" s="315">
        <v>1</v>
      </c>
      <c r="C66" s="315">
        <f t="shared" si="6"/>
        <v>198</v>
      </c>
      <c r="D66" s="315">
        <v>184</v>
      </c>
      <c r="E66" s="315">
        <v>14</v>
      </c>
      <c r="F66" s="314">
        <v>1082.55</v>
      </c>
      <c r="G66" s="313">
        <f t="shared" si="1"/>
        <v>5.8834239130434778</v>
      </c>
      <c r="H66" s="314">
        <f t="shared" si="4"/>
        <v>164.74</v>
      </c>
      <c r="I66" s="314">
        <f t="shared" si="5"/>
        <v>203.6</v>
      </c>
    </row>
    <row r="67" spans="1:9" s="163" customFormat="1" x14ac:dyDescent="0.25">
      <c r="A67" s="300" t="s">
        <v>450</v>
      </c>
      <c r="B67" s="315">
        <v>1</v>
      </c>
      <c r="C67" s="315">
        <f t="shared" si="6"/>
        <v>208</v>
      </c>
      <c r="D67" s="315">
        <v>184</v>
      </c>
      <c r="E67" s="315">
        <v>24</v>
      </c>
      <c r="F67" s="314">
        <v>1082.55</v>
      </c>
      <c r="G67" s="313">
        <f t="shared" si="1"/>
        <v>5.8834239130434778</v>
      </c>
      <c r="H67" s="314">
        <f t="shared" si="4"/>
        <v>282.39999999999998</v>
      </c>
      <c r="I67" s="314">
        <f t="shared" si="5"/>
        <v>349.02</v>
      </c>
    </row>
    <row r="68" spans="1:9" s="163" customFormat="1" x14ac:dyDescent="0.25">
      <c r="A68" s="300" t="s">
        <v>451</v>
      </c>
      <c r="B68" s="315">
        <v>1</v>
      </c>
      <c r="C68" s="315">
        <f>D68+E68</f>
        <v>192</v>
      </c>
      <c r="D68" s="315">
        <v>184</v>
      </c>
      <c r="E68" s="315">
        <v>8</v>
      </c>
      <c r="F68" s="314">
        <v>1082.55</v>
      </c>
      <c r="G68" s="313">
        <f t="shared" si="1"/>
        <v>5.8834239130434778</v>
      </c>
      <c r="H68" s="314">
        <f t="shared" si="4"/>
        <v>94.13</v>
      </c>
      <c r="I68" s="314">
        <f t="shared" si="5"/>
        <v>116.34</v>
      </c>
    </row>
    <row r="69" spans="1:9" s="163" customFormat="1" x14ac:dyDescent="0.25">
      <c r="A69" s="300" t="s">
        <v>451</v>
      </c>
      <c r="B69" s="315">
        <v>1</v>
      </c>
      <c r="C69" s="315">
        <f t="shared" si="6"/>
        <v>208</v>
      </c>
      <c r="D69" s="315">
        <v>184</v>
      </c>
      <c r="E69" s="315">
        <v>24</v>
      </c>
      <c r="F69" s="314">
        <v>1082.55</v>
      </c>
      <c r="G69" s="313">
        <f t="shared" si="1"/>
        <v>5.8834239130434778</v>
      </c>
      <c r="H69" s="314">
        <f t="shared" si="4"/>
        <v>282.39999999999998</v>
      </c>
      <c r="I69" s="314">
        <f t="shared" si="5"/>
        <v>349.02</v>
      </c>
    </row>
    <row r="70" spans="1:9" s="163" customFormat="1" x14ac:dyDescent="0.25">
      <c r="A70" s="300" t="s">
        <v>451</v>
      </c>
      <c r="B70" s="315">
        <v>1</v>
      </c>
      <c r="C70" s="315">
        <f t="shared" si="6"/>
        <v>196</v>
      </c>
      <c r="D70" s="315">
        <v>184</v>
      </c>
      <c r="E70" s="315">
        <v>12</v>
      </c>
      <c r="F70" s="314">
        <v>1082.55</v>
      </c>
      <c r="G70" s="313">
        <f t="shared" si="1"/>
        <v>5.8834239130434778</v>
      </c>
      <c r="H70" s="314">
        <f t="shared" si="4"/>
        <v>141.19999999999999</v>
      </c>
      <c r="I70" s="314">
        <f t="shared" si="5"/>
        <v>174.51</v>
      </c>
    </row>
    <row r="71" spans="1:9" s="163" customFormat="1" x14ac:dyDescent="0.25">
      <c r="A71" s="300" t="s">
        <v>452</v>
      </c>
      <c r="B71" s="315">
        <v>1</v>
      </c>
      <c r="C71" s="315">
        <f t="shared" si="6"/>
        <v>199</v>
      </c>
      <c r="D71" s="315">
        <v>184</v>
      </c>
      <c r="E71" s="315">
        <v>15</v>
      </c>
      <c r="F71" s="314">
        <v>1082.55</v>
      </c>
      <c r="G71" s="313">
        <f t="shared" si="1"/>
        <v>5.8834239130434778</v>
      </c>
      <c r="H71" s="314">
        <f t="shared" si="4"/>
        <v>176.5</v>
      </c>
      <c r="I71" s="314">
        <f t="shared" si="5"/>
        <v>218.14</v>
      </c>
    </row>
    <row r="72" spans="1:9" s="163" customFormat="1" x14ac:dyDescent="0.25">
      <c r="A72" s="300" t="s">
        <v>452</v>
      </c>
      <c r="B72" s="315">
        <v>1</v>
      </c>
      <c r="C72" s="315">
        <f t="shared" si="6"/>
        <v>204</v>
      </c>
      <c r="D72" s="315">
        <v>184</v>
      </c>
      <c r="E72" s="315">
        <v>20</v>
      </c>
      <c r="F72" s="314">
        <v>1082.55</v>
      </c>
      <c r="G72" s="313">
        <f t="shared" si="1"/>
        <v>5.8834239130434778</v>
      </c>
      <c r="H72" s="314">
        <f t="shared" si="4"/>
        <v>235.34</v>
      </c>
      <c r="I72" s="314">
        <f t="shared" si="5"/>
        <v>290.86</v>
      </c>
    </row>
    <row r="73" spans="1:9" s="163" customFormat="1" x14ac:dyDescent="0.25">
      <c r="A73" s="300" t="s">
        <v>447</v>
      </c>
      <c r="B73" s="315">
        <v>1</v>
      </c>
      <c r="C73" s="315">
        <f t="shared" si="6"/>
        <v>230</v>
      </c>
      <c r="D73" s="315">
        <v>184</v>
      </c>
      <c r="E73" s="315">
        <v>46</v>
      </c>
      <c r="F73" s="314">
        <v>956.16</v>
      </c>
      <c r="G73" s="313">
        <f t="shared" si="1"/>
        <v>5.1965217391304348</v>
      </c>
      <c r="H73" s="314">
        <f t="shared" si="4"/>
        <v>478.08</v>
      </c>
      <c r="I73" s="314">
        <f t="shared" si="5"/>
        <v>590.86</v>
      </c>
    </row>
    <row r="74" spans="1:9" s="163" customFormat="1" x14ac:dyDescent="0.25">
      <c r="A74" s="300" t="s">
        <v>451</v>
      </c>
      <c r="B74" s="315">
        <v>1</v>
      </c>
      <c r="C74" s="315">
        <f t="shared" si="6"/>
        <v>188</v>
      </c>
      <c r="D74" s="315">
        <v>184</v>
      </c>
      <c r="E74" s="315">
        <v>4</v>
      </c>
      <c r="F74" s="314">
        <v>956.16</v>
      </c>
      <c r="G74" s="313">
        <f t="shared" si="1"/>
        <v>5.1965217391304348</v>
      </c>
      <c r="H74" s="314">
        <f t="shared" si="4"/>
        <v>41.57</v>
      </c>
      <c r="I74" s="314">
        <f t="shared" si="5"/>
        <v>51.38</v>
      </c>
    </row>
    <row r="75" spans="1:9" s="163" customFormat="1" x14ac:dyDescent="0.25">
      <c r="A75" s="300" t="s">
        <v>451</v>
      </c>
      <c r="B75" s="315">
        <v>1</v>
      </c>
      <c r="C75" s="315">
        <f t="shared" si="6"/>
        <v>204</v>
      </c>
      <c r="D75" s="315">
        <v>184</v>
      </c>
      <c r="E75" s="315">
        <v>20</v>
      </c>
      <c r="F75" s="314">
        <v>956.16</v>
      </c>
      <c r="G75" s="313">
        <f t="shared" si="1"/>
        <v>5.1965217391304348</v>
      </c>
      <c r="H75" s="314">
        <f t="shared" si="4"/>
        <v>207.86</v>
      </c>
      <c r="I75" s="314">
        <f t="shared" si="5"/>
        <v>256.89</v>
      </c>
    </row>
    <row r="76" spans="1:9" s="163" customFormat="1" x14ac:dyDescent="0.25">
      <c r="A76" s="300" t="s">
        <v>451</v>
      </c>
      <c r="B76" s="315">
        <v>1</v>
      </c>
      <c r="C76" s="315">
        <f t="shared" si="6"/>
        <v>240</v>
      </c>
      <c r="D76" s="315">
        <v>184</v>
      </c>
      <c r="E76" s="315">
        <v>56</v>
      </c>
      <c r="F76" s="314">
        <v>956.16</v>
      </c>
      <c r="G76" s="313">
        <f t="shared" si="1"/>
        <v>5.1965217391304348</v>
      </c>
      <c r="H76" s="314">
        <f t="shared" si="4"/>
        <v>582.01</v>
      </c>
      <c r="I76" s="314">
        <f t="shared" si="5"/>
        <v>719.31</v>
      </c>
    </row>
    <row r="77" spans="1:9" s="163" customFormat="1" x14ac:dyDescent="0.25">
      <c r="A77" s="300" t="s">
        <v>451</v>
      </c>
      <c r="B77" s="315">
        <v>1</v>
      </c>
      <c r="C77" s="315">
        <f t="shared" si="6"/>
        <v>208</v>
      </c>
      <c r="D77" s="315">
        <v>184</v>
      </c>
      <c r="E77" s="315">
        <v>24</v>
      </c>
      <c r="F77" s="314">
        <v>956.16</v>
      </c>
      <c r="G77" s="313">
        <f t="shared" si="1"/>
        <v>5.1965217391304348</v>
      </c>
      <c r="H77" s="314">
        <f t="shared" si="4"/>
        <v>249.43</v>
      </c>
      <c r="I77" s="314">
        <f t="shared" si="5"/>
        <v>308.27</v>
      </c>
    </row>
    <row r="78" spans="1:9" s="163" customFormat="1" ht="47.25" x14ac:dyDescent="0.25">
      <c r="A78" s="284" t="s">
        <v>103</v>
      </c>
      <c r="B78" s="304">
        <f>SUM(B79:B90)</f>
        <v>12</v>
      </c>
      <c r="C78" s="304"/>
      <c r="D78" s="304"/>
      <c r="E78" s="304">
        <f>SUM(E79:E90)</f>
        <v>345</v>
      </c>
      <c r="F78" s="298"/>
      <c r="G78" s="298"/>
      <c r="H78" s="298">
        <f>SUM(H79:H90)</f>
        <v>2995.1299999999997</v>
      </c>
      <c r="I78" s="298">
        <f>SUM(I79:I90)</f>
        <v>3701.6699999999996</v>
      </c>
    </row>
    <row r="79" spans="1:9" s="163" customFormat="1" x14ac:dyDescent="0.25">
      <c r="A79" s="300" t="s">
        <v>757</v>
      </c>
      <c r="B79" s="315">
        <v>1</v>
      </c>
      <c r="C79" s="315">
        <f>D79+E79</f>
        <v>120</v>
      </c>
      <c r="D79" s="315">
        <v>96</v>
      </c>
      <c r="E79" s="315">
        <v>24</v>
      </c>
      <c r="F79" s="314">
        <v>430.06</v>
      </c>
      <c r="G79" s="313">
        <f t="shared" si="1"/>
        <v>4.4797916666666664</v>
      </c>
      <c r="H79" s="314">
        <f t="shared" ref="H79:H127" si="7">ROUND(E79*G79*2,2)</f>
        <v>215.03</v>
      </c>
      <c r="I79" s="314">
        <f t="shared" ref="I79:I90" si="8">ROUND(H79*1.2359,2)</f>
        <v>265.76</v>
      </c>
    </row>
    <row r="80" spans="1:9" s="163" customFormat="1" x14ac:dyDescent="0.25">
      <c r="A80" s="300" t="s">
        <v>757</v>
      </c>
      <c r="B80" s="315">
        <v>1</v>
      </c>
      <c r="C80" s="315">
        <f t="shared" ref="C80:C90" si="9">D80+E80</f>
        <v>228</v>
      </c>
      <c r="D80" s="315">
        <v>184</v>
      </c>
      <c r="E80" s="315">
        <v>44</v>
      </c>
      <c r="F80" s="314">
        <v>796.79</v>
      </c>
      <c r="G80" s="313">
        <f t="shared" si="1"/>
        <v>4.3303804347826089</v>
      </c>
      <c r="H80" s="314">
        <f t="shared" si="7"/>
        <v>381.07</v>
      </c>
      <c r="I80" s="314">
        <f t="shared" si="8"/>
        <v>470.96</v>
      </c>
    </row>
    <row r="81" spans="1:9" s="163" customFormat="1" x14ac:dyDescent="0.25">
      <c r="A81" s="300" t="s">
        <v>757</v>
      </c>
      <c r="B81" s="315">
        <v>1</v>
      </c>
      <c r="C81" s="315">
        <f t="shared" si="9"/>
        <v>208</v>
      </c>
      <c r="D81" s="315">
        <v>184</v>
      </c>
      <c r="E81" s="315">
        <v>24</v>
      </c>
      <c r="F81" s="314">
        <v>796.79</v>
      </c>
      <c r="G81" s="313">
        <f t="shared" ref="G81:G90" si="10">F81/D81</f>
        <v>4.3303804347826089</v>
      </c>
      <c r="H81" s="314">
        <f t="shared" si="7"/>
        <v>207.86</v>
      </c>
      <c r="I81" s="314">
        <f t="shared" si="8"/>
        <v>256.89</v>
      </c>
    </row>
    <row r="82" spans="1:9" s="163" customFormat="1" x14ac:dyDescent="0.25">
      <c r="A82" s="300" t="s">
        <v>757</v>
      </c>
      <c r="B82" s="315">
        <v>1</v>
      </c>
      <c r="C82" s="315">
        <f t="shared" si="9"/>
        <v>228</v>
      </c>
      <c r="D82" s="315">
        <v>184</v>
      </c>
      <c r="E82" s="315">
        <v>44</v>
      </c>
      <c r="F82" s="314">
        <v>796.79</v>
      </c>
      <c r="G82" s="313">
        <f t="shared" si="10"/>
        <v>4.3303804347826089</v>
      </c>
      <c r="H82" s="314">
        <f t="shared" si="7"/>
        <v>381.07</v>
      </c>
      <c r="I82" s="314">
        <f t="shared" si="8"/>
        <v>470.96</v>
      </c>
    </row>
    <row r="83" spans="1:9" s="163" customFormat="1" x14ac:dyDescent="0.25">
      <c r="A83" s="300" t="s">
        <v>757</v>
      </c>
      <c r="B83" s="315">
        <v>1</v>
      </c>
      <c r="C83" s="315">
        <f t="shared" si="9"/>
        <v>208</v>
      </c>
      <c r="D83" s="315">
        <v>184</v>
      </c>
      <c r="E83" s="315">
        <v>24</v>
      </c>
      <c r="F83" s="314">
        <v>796.79</v>
      </c>
      <c r="G83" s="313">
        <f t="shared" si="10"/>
        <v>4.3303804347826089</v>
      </c>
      <c r="H83" s="314">
        <f t="shared" si="7"/>
        <v>207.86</v>
      </c>
      <c r="I83" s="314">
        <f t="shared" si="8"/>
        <v>256.89</v>
      </c>
    </row>
    <row r="84" spans="1:9" s="163" customFormat="1" x14ac:dyDescent="0.25">
      <c r="A84" s="300" t="s">
        <v>757</v>
      </c>
      <c r="B84" s="315">
        <v>1</v>
      </c>
      <c r="C84" s="315">
        <f t="shared" si="9"/>
        <v>249</v>
      </c>
      <c r="D84" s="315">
        <v>184</v>
      </c>
      <c r="E84" s="315">
        <v>65</v>
      </c>
      <c r="F84" s="314">
        <v>796.79</v>
      </c>
      <c r="G84" s="313">
        <f t="shared" si="10"/>
        <v>4.3303804347826089</v>
      </c>
      <c r="H84" s="314">
        <f t="shared" si="7"/>
        <v>562.95000000000005</v>
      </c>
      <c r="I84" s="314">
        <f t="shared" si="8"/>
        <v>695.75</v>
      </c>
    </row>
    <row r="85" spans="1:9" s="163" customFormat="1" x14ac:dyDescent="0.25">
      <c r="A85" s="300" t="s">
        <v>757</v>
      </c>
      <c r="B85" s="315">
        <v>1</v>
      </c>
      <c r="C85" s="315">
        <f t="shared" si="9"/>
        <v>216</v>
      </c>
      <c r="D85" s="315">
        <v>184</v>
      </c>
      <c r="E85" s="315">
        <v>32</v>
      </c>
      <c r="F85" s="314">
        <v>796.79</v>
      </c>
      <c r="G85" s="313">
        <f t="shared" si="10"/>
        <v>4.3303804347826089</v>
      </c>
      <c r="H85" s="314">
        <f t="shared" si="7"/>
        <v>277.14</v>
      </c>
      <c r="I85" s="314">
        <f t="shared" si="8"/>
        <v>342.52</v>
      </c>
    </row>
    <row r="86" spans="1:9" s="163" customFormat="1" x14ac:dyDescent="0.25">
      <c r="A86" s="300" t="s">
        <v>757</v>
      </c>
      <c r="B86" s="315">
        <v>1</v>
      </c>
      <c r="C86" s="315">
        <f t="shared" si="9"/>
        <v>208</v>
      </c>
      <c r="D86" s="315">
        <v>184</v>
      </c>
      <c r="E86" s="315">
        <v>24</v>
      </c>
      <c r="F86" s="314">
        <v>796.79</v>
      </c>
      <c r="G86" s="313">
        <f t="shared" si="10"/>
        <v>4.3303804347826089</v>
      </c>
      <c r="H86" s="314">
        <f t="shared" si="7"/>
        <v>207.86</v>
      </c>
      <c r="I86" s="314">
        <f t="shared" si="8"/>
        <v>256.89</v>
      </c>
    </row>
    <row r="87" spans="1:9" s="163" customFormat="1" x14ac:dyDescent="0.25">
      <c r="A87" s="300" t="s">
        <v>757</v>
      </c>
      <c r="B87" s="315">
        <v>1</v>
      </c>
      <c r="C87" s="315">
        <f t="shared" si="9"/>
        <v>204</v>
      </c>
      <c r="D87" s="315">
        <v>184</v>
      </c>
      <c r="E87" s="315">
        <v>20</v>
      </c>
      <c r="F87" s="314">
        <v>796.79</v>
      </c>
      <c r="G87" s="313">
        <f t="shared" si="10"/>
        <v>4.3303804347826089</v>
      </c>
      <c r="H87" s="314">
        <f t="shared" si="7"/>
        <v>173.22</v>
      </c>
      <c r="I87" s="314">
        <f t="shared" si="8"/>
        <v>214.08</v>
      </c>
    </row>
    <row r="88" spans="1:9" s="163" customFormat="1" x14ac:dyDescent="0.25">
      <c r="A88" s="300" t="s">
        <v>757</v>
      </c>
      <c r="B88" s="315">
        <v>1</v>
      </c>
      <c r="C88" s="315">
        <f t="shared" si="9"/>
        <v>192</v>
      </c>
      <c r="D88" s="315">
        <v>184</v>
      </c>
      <c r="E88" s="315">
        <v>8</v>
      </c>
      <c r="F88" s="314">
        <v>796.79</v>
      </c>
      <c r="G88" s="313">
        <f t="shared" si="10"/>
        <v>4.3303804347826089</v>
      </c>
      <c r="H88" s="314">
        <f t="shared" si="7"/>
        <v>69.290000000000006</v>
      </c>
      <c r="I88" s="314">
        <f t="shared" si="8"/>
        <v>85.64</v>
      </c>
    </row>
    <row r="89" spans="1:9" s="163" customFormat="1" x14ac:dyDescent="0.25">
      <c r="A89" s="300" t="s">
        <v>757</v>
      </c>
      <c r="B89" s="315">
        <v>1</v>
      </c>
      <c r="C89" s="315">
        <f t="shared" si="9"/>
        <v>192</v>
      </c>
      <c r="D89" s="315">
        <v>160</v>
      </c>
      <c r="E89" s="315">
        <v>32</v>
      </c>
      <c r="F89" s="314">
        <v>692.86</v>
      </c>
      <c r="G89" s="313">
        <f t="shared" si="10"/>
        <v>4.3303750000000001</v>
      </c>
      <c r="H89" s="314">
        <f t="shared" si="7"/>
        <v>277.14</v>
      </c>
      <c r="I89" s="314">
        <f t="shared" si="8"/>
        <v>342.52</v>
      </c>
    </row>
    <row r="90" spans="1:9" s="163" customFormat="1" x14ac:dyDescent="0.25">
      <c r="A90" s="300" t="s">
        <v>757</v>
      </c>
      <c r="B90" s="315">
        <v>1</v>
      </c>
      <c r="C90" s="315">
        <f t="shared" si="9"/>
        <v>108</v>
      </c>
      <c r="D90" s="315">
        <v>104</v>
      </c>
      <c r="E90" s="315">
        <v>4</v>
      </c>
      <c r="F90" s="314">
        <v>450.36</v>
      </c>
      <c r="G90" s="313">
        <f t="shared" si="10"/>
        <v>4.3303846153846157</v>
      </c>
      <c r="H90" s="314">
        <f t="shared" si="7"/>
        <v>34.64</v>
      </c>
      <c r="I90" s="314">
        <f t="shared" si="8"/>
        <v>42.81</v>
      </c>
    </row>
    <row r="91" spans="1:9" s="163" customFormat="1" x14ac:dyDescent="0.25">
      <c r="A91" s="287" t="s">
        <v>453</v>
      </c>
      <c r="B91" s="318">
        <f>B92+B101+B128</f>
        <v>37</v>
      </c>
      <c r="C91" s="318"/>
      <c r="D91" s="318"/>
      <c r="E91" s="318">
        <f>E92+E101+E128</f>
        <v>803</v>
      </c>
      <c r="F91" s="310"/>
      <c r="G91" s="310"/>
      <c r="H91" s="310">
        <f>H92+H101+H128</f>
        <v>12620.730000000003</v>
      </c>
      <c r="I91" s="310">
        <f>I92+I101+I128</f>
        <v>15598.010000000002</v>
      </c>
    </row>
    <row r="92" spans="1:9" s="163" customFormat="1" ht="31.5" x14ac:dyDescent="0.25">
      <c r="A92" s="284" t="s">
        <v>16</v>
      </c>
      <c r="B92" s="304">
        <f>SUM(B93:B100)</f>
        <v>8</v>
      </c>
      <c r="C92" s="304"/>
      <c r="D92" s="304"/>
      <c r="E92" s="304">
        <f>SUM(E93:E100)</f>
        <v>411</v>
      </c>
      <c r="F92" s="298"/>
      <c r="G92" s="298"/>
      <c r="H92" s="298">
        <f>SUM(H93:H100)</f>
        <v>8101.2200000000012</v>
      </c>
      <c r="I92" s="298">
        <f>SUM(I93:I100)</f>
        <v>10012.290000000001</v>
      </c>
    </row>
    <row r="93" spans="1:9" s="163" customFormat="1" x14ac:dyDescent="0.25">
      <c r="A93" s="300" t="s">
        <v>454</v>
      </c>
      <c r="B93" s="315">
        <v>1</v>
      </c>
      <c r="C93" s="315">
        <f>D93+E93</f>
        <v>208</v>
      </c>
      <c r="D93" s="315">
        <v>184</v>
      </c>
      <c r="E93" s="315">
        <v>24</v>
      </c>
      <c r="F93" s="314">
        <v>1813.41</v>
      </c>
      <c r="G93" s="313">
        <f t="shared" ref="G93:G100" si="11">F93/D93</f>
        <v>9.8554891304347834</v>
      </c>
      <c r="H93" s="314">
        <f>ROUND(E93*G93*2,2)</f>
        <v>473.06</v>
      </c>
      <c r="I93" s="314">
        <f t="shared" ref="I93:I100" si="12">ROUND(H93*1.2359,2)</f>
        <v>584.65</v>
      </c>
    </row>
    <row r="94" spans="1:9" s="163" customFormat="1" x14ac:dyDescent="0.25">
      <c r="A94" s="300" t="s">
        <v>454</v>
      </c>
      <c r="B94" s="315">
        <v>1</v>
      </c>
      <c r="C94" s="315">
        <f>D94+E94</f>
        <v>250</v>
      </c>
      <c r="D94" s="315">
        <v>184</v>
      </c>
      <c r="E94" s="315">
        <v>66</v>
      </c>
      <c r="F94" s="314">
        <v>1813.41</v>
      </c>
      <c r="G94" s="313">
        <f t="shared" si="11"/>
        <v>9.8554891304347834</v>
      </c>
      <c r="H94" s="314">
        <f>ROUND(E94*G94*2,2)</f>
        <v>1300.92</v>
      </c>
      <c r="I94" s="314">
        <f t="shared" si="12"/>
        <v>1607.81</v>
      </c>
    </row>
    <row r="95" spans="1:9" x14ac:dyDescent="0.25">
      <c r="A95" s="300" t="s">
        <v>454</v>
      </c>
      <c r="B95" s="315">
        <v>1</v>
      </c>
      <c r="C95" s="315">
        <f t="shared" ref="C95:C100" si="13">D95+E95</f>
        <v>232</v>
      </c>
      <c r="D95" s="315">
        <v>184</v>
      </c>
      <c r="E95" s="315">
        <v>48</v>
      </c>
      <c r="F95" s="314">
        <v>1813.41</v>
      </c>
      <c r="G95" s="313">
        <f t="shared" si="11"/>
        <v>9.8554891304347834</v>
      </c>
      <c r="H95" s="314">
        <f>ROUND(E95*G95*2,2)</f>
        <v>946.13</v>
      </c>
      <c r="I95" s="314">
        <f t="shared" si="12"/>
        <v>1169.32</v>
      </c>
    </row>
    <row r="96" spans="1:9" x14ac:dyDescent="0.25">
      <c r="A96" s="300" t="s">
        <v>454</v>
      </c>
      <c r="B96" s="315">
        <v>1</v>
      </c>
      <c r="C96" s="315">
        <f t="shared" si="13"/>
        <v>252</v>
      </c>
      <c r="D96" s="315">
        <v>184</v>
      </c>
      <c r="E96" s="315">
        <v>68</v>
      </c>
      <c r="F96" s="314">
        <v>1813.41</v>
      </c>
      <c r="G96" s="313">
        <f t="shared" si="11"/>
        <v>9.8554891304347834</v>
      </c>
      <c r="H96" s="314">
        <f>ROUND(E96*G96*2,2)</f>
        <v>1340.35</v>
      </c>
      <c r="I96" s="314">
        <f t="shared" si="12"/>
        <v>1656.54</v>
      </c>
    </row>
    <row r="97" spans="1:9" x14ac:dyDescent="0.25">
      <c r="A97" s="300" t="s">
        <v>454</v>
      </c>
      <c r="B97" s="315">
        <v>1</v>
      </c>
      <c r="C97" s="315">
        <f t="shared" si="13"/>
        <v>216</v>
      </c>
      <c r="D97" s="315">
        <v>152</v>
      </c>
      <c r="E97" s="315">
        <v>64</v>
      </c>
      <c r="F97" s="314">
        <v>1498.04</v>
      </c>
      <c r="G97" s="313">
        <f t="shared" si="11"/>
        <v>9.8555263157894739</v>
      </c>
      <c r="H97" s="314">
        <f t="shared" ref="H97" si="14">ROUND(E97*G97*2,2)</f>
        <v>1261.51</v>
      </c>
      <c r="I97" s="314">
        <f t="shared" si="12"/>
        <v>1559.1</v>
      </c>
    </row>
    <row r="98" spans="1:9" x14ac:dyDescent="0.25">
      <c r="A98" s="300" t="s">
        <v>454</v>
      </c>
      <c r="B98" s="315">
        <v>1</v>
      </c>
      <c r="C98" s="315">
        <f t="shared" si="13"/>
        <v>157</v>
      </c>
      <c r="D98" s="315">
        <v>120</v>
      </c>
      <c r="E98" s="315">
        <v>37</v>
      </c>
      <c r="F98" s="314">
        <v>1182.6600000000001</v>
      </c>
      <c r="G98" s="313">
        <f t="shared" si="11"/>
        <v>9.855500000000001</v>
      </c>
      <c r="H98" s="314">
        <f>ROUND(E98*G98*2,2)</f>
        <v>729.31</v>
      </c>
      <c r="I98" s="314">
        <f t="shared" si="12"/>
        <v>901.35</v>
      </c>
    </row>
    <row r="99" spans="1:9" x14ac:dyDescent="0.25">
      <c r="A99" s="300" t="s">
        <v>758</v>
      </c>
      <c r="B99" s="315">
        <v>1</v>
      </c>
      <c r="C99" s="315">
        <f t="shared" si="13"/>
        <v>218</v>
      </c>
      <c r="D99" s="315">
        <v>184</v>
      </c>
      <c r="E99" s="315">
        <v>34</v>
      </c>
      <c r="F99" s="314">
        <v>1813.41</v>
      </c>
      <c r="G99" s="313">
        <f t="shared" si="11"/>
        <v>9.8554891304347834</v>
      </c>
      <c r="H99" s="314">
        <f t="shared" si="7"/>
        <v>670.17</v>
      </c>
      <c r="I99" s="314">
        <f t="shared" si="12"/>
        <v>828.26</v>
      </c>
    </row>
    <row r="100" spans="1:9" x14ac:dyDescent="0.25">
      <c r="A100" s="300" t="s">
        <v>759</v>
      </c>
      <c r="B100" s="315">
        <v>1</v>
      </c>
      <c r="C100" s="315">
        <f t="shared" si="13"/>
        <v>254</v>
      </c>
      <c r="D100" s="315">
        <v>184</v>
      </c>
      <c r="E100" s="315">
        <v>70</v>
      </c>
      <c r="F100" s="314">
        <v>1813.41</v>
      </c>
      <c r="G100" s="313">
        <f t="shared" si="11"/>
        <v>9.8554891304347834</v>
      </c>
      <c r="H100" s="314">
        <f t="shared" si="7"/>
        <v>1379.77</v>
      </c>
      <c r="I100" s="314">
        <f t="shared" si="12"/>
        <v>1705.26</v>
      </c>
    </row>
    <row r="101" spans="1:9" ht="47.25" x14ac:dyDescent="0.25">
      <c r="A101" s="284" t="s">
        <v>17</v>
      </c>
      <c r="B101" s="304">
        <f>SUM(B102:B127)</f>
        <v>26</v>
      </c>
      <c r="C101" s="304"/>
      <c r="D101" s="304"/>
      <c r="E101" s="304">
        <f>SUM(E102:E127)</f>
        <v>340</v>
      </c>
      <c r="F101" s="298"/>
      <c r="G101" s="298"/>
      <c r="H101" s="298">
        <f>SUM(H102:H127)</f>
        <v>4069.1500000000019</v>
      </c>
      <c r="I101" s="298">
        <f>SUM(I102:I127)</f>
        <v>5029.1100000000015</v>
      </c>
    </row>
    <row r="102" spans="1:9" x14ac:dyDescent="0.25">
      <c r="A102" s="300" t="s">
        <v>760</v>
      </c>
      <c r="B102" s="315">
        <v>1</v>
      </c>
      <c r="C102" s="315">
        <f>D102+E102</f>
        <v>232</v>
      </c>
      <c r="D102" s="315">
        <v>184</v>
      </c>
      <c r="E102" s="315">
        <v>48</v>
      </c>
      <c r="F102" s="314">
        <v>1263.9000000000001</v>
      </c>
      <c r="G102" s="313">
        <f t="shared" ref="G102:G130" si="15">F102/D102</f>
        <v>6.8690217391304351</v>
      </c>
      <c r="H102" s="314">
        <f t="shared" si="7"/>
        <v>659.43</v>
      </c>
      <c r="I102" s="314">
        <f t="shared" ref="I102:I127" si="16">ROUND(H102*1.2359,2)</f>
        <v>814.99</v>
      </c>
    </row>
    <row r="103" spans="1:9" x14ac:dyDescent="0.25">
      <c r="A103" s="300" t="s">
        <v>760</v>
      </c>
      <c r="B103" s="315">
        <v>1</v>
      </c>
      <c r="C103" s="315">
        <f t="shared" ref="C103:C127" si="17">D103+E103</f>
        <v>200</v>
      </c>
      <c r="D103" s="315">
        <v>184</v>
      </c>
      <c r="E103" s="315">
        <v>16</v>
      </c>
      <c r="F103" s="314">
        <v>1263.9000000000001</v>
      </c>
      <c r="G103" s="313">
        <f t="shared" si="15"/>
        <v>6.8690217391304351</v>
      </c>
      <c r="H103" s="314">
        <f t="shared" si="7"/>
        <v>219.81</v>
      </c>
      <c r="I103" s="314">
        <f t="shared" si="16"/>
        <v>271.66000000000003</v>
      </c>
    </row>
    <row r="104" spans="1:9" x14ac:dyDescent="0.25">
      <c r="A104" s="300" t="s">
        <v>455</v>
      </c>
      <c r="B104" s="315">
        <v>1</v>
      </c>
      <c r="C104" s="315">
        <f t="shared" si="17"/>
        <v>192</v>
      </c>
      <c r="D104" s="315">
        <v>184</v>
      </c>
      <c r="E104" s="315">
        <v>8</v>
      </c>
      <c r="F104" s="314">
        <v>1082.55</v>
      </c>
      <c r="G104" s="313">
        <f t="shared" si="15"/>
        <v>5.8834239130434778</v>
      </c>
      <c r="H104" s="314">
        <f t="shared" si="7"/>
        <v>94.13</v>
      </c>
      <c r="I104" s="314">
        <f t="shared" si="16"/>
        <v>116.34</v>
      </c>
    </row>
    <row r="105" spans="1:9" x14ac:dyDescent="0.25">
      <c r="A105" s="300" t="s">
        <v>455</v>
      </c>
      <c r="B105" s="315">
        <v>1</v>
      </c>
      <c r="C105" s="315">
        <f t="shared" si="17"/>
        <v>204</v>
      </c>
      <c r="D105" s="315">
        <v>184</v>
      </c>
      <c r="E105" s="315">
        <v>20</v>
      </c>
      <c r="F105" s="314">
        <v>1082.55</v>
      </c>
      <c r="G105" s="313">
        <f t="shared" si="15"/>
        <v>5.8834239130434778</v>
      </c>
      <c r="H105" s="314">
        <f t="shared" si="7"/>
        <v>235.34</v>
      </c>
      <c r="I105" s="314">
        <f t="shared" si="16"/>
        <v>290.86</v>
      </c>
    </row>
    <row r="106" spans="1:9" x14ac:dyDescent="0.25">
      <c r="A106" s="300" t="s">
        <v>455</v>
      </c>
      <c r="B106" s="315">
        <v>1</v>
      </c>
      <c r="C106" s="315">
        <f t="shared" si="17"/>
        <v>192</v>
      </c>
      <c r="D106" s="315">
        <v>184</v>
      </c>
      <c r="E106" s="315">
        <v>8</v>
      </c>
      <c r="F106" s="314">
        <v>1082.55</v>
      </c>
      <c r="G106" s="313">
        <f t="shared" si="15"/>
        <v>5.8834239130434778</v>
      </c>
      <c r="H106" s="314">
        <f t="shared" si="7"/>
        <v>94.13</v>
      </c>
      <c r="I106" s="314">
        <f t="shared" si="16"/>
        <v>116.34</v>
      </c>
    </row>
    <row r="107" spans="1:9" x14ac:dyDescent="0.25">
      <c r="A107" s="300" t="s">
        <v>455</v>
      </c>
      <c r="B107" s="315">
        <v>1</v>
      </c>
      <c r="C107" s="315">
        <f t="shared" si="17"/>
        <v>220</v>
      </c>
      <c r="D107" s="315">
        <v>184</v>
      </c>
      <c r="E107" s="315">
        <v>36</v>
      </c>
      <c r="F107" s="314">
        <v>1082.55</v>
      </c>
      <c r="G107" s="313">
        <f t="shared" si="15"/>
        <v>5.8834239130434778</v>
      </c>
      <c r="H107" s="314">
        <f t="shared" si="7"/>
        <v>423.61</v>
      </c>
      <c r="I107" s="314">
        <f t="shared" si="16"/>
        <v>523.54</v>
      </c>
    </row>
    <row r="108" spans="1:9" x14ac:dyDescent="0.25">
      <c r="A108" s="300" t="s">
        <v>455</v>
      </c>
      <c r="B108" s="315">
        <v>1</v>
      </c>
      <c r="C108" s="315">
        <f t="shared" si="17"/>
        <v>196</v>
      </c>
      <c r="D108" s="315">
        <v>184</v>
      </c>
      <c r="E108" s="315">
        <v>12</v>
      </c>
      <c r="F108" s="314">
        <v>1082.55</v>
      </c>
      <c r="G108" s="313">
        <f t="shared" si="15"/>
        <v>5.8834239130434778</v>
      </c>
      <c r="H108" s="314">
        <f t="shared" si="7"/>
        <v>141.19999999999999</v>
      </c>
      <c r="I108" s="314">
        <f t="shared" si="16"/>
        <v>174.51</v>
      </c>
    </row>
    <row r="109" spans="1:9" x14ac:dyDescent="0.25">
      <c r="A109" s="300" t="s">
        <v>455</v>
      </c>
      <c r="B109" s="315">
        <v>1</v>
      </c>
      <c r="C109" s="315">
        <f t="shared" si="17"/>
        <v>192</v>
      </c>
      <c r="D109" s="315">
        <v>184</v>
      </c>
      <c r="E109" s="315">
        <v>8</v>
      </c>
      <c r="F109" s="314">
        <v>1082.55</v>
      </c>
      <c r="G109" s="313">
        <f t="shared" si="15"/>
        <v>5.8834239130434778</v>
      </c>
      <c r="H109" s="314">
        <f t="shared" si="7"/>
        <v>94.13</v>
      </c>
      <c r="I109" s="314">
        <f t="shared" si="16"/>
        <v>116.34</v>
      </c>
    </row>
    <row r="110" spans="1:9" x14ac:dyDescent="0.25">
      <c r="A110" s="300" t="s">
        <v>455</v>
      </c>
      <c r="B110" s="315">
        <v>1</v>
      </c>
      <c r="C110" s="315">
        <f t="shared" si="17"/>
        <v>188</v>
      </c>
      <c r="D110" s="315">
        <v>184</v>
      </c>
      <c r="E110" s="315">
        <v>4</v>
      </c>
      <c r="F110" s="314">
        <v>1082.55</v>
      </c>
      <c r="G110" s="313">
        <f t="shared" si="15"/>
        <v>5.8834239130434778</v>
      </c>
      <c r="H110" s="314">
        <f t="shared" si="7"/>
        <v>47.07</v>
      </c>
      <c r="I110" s="314">
        <f t="shared" si="16"/>
        <v>58.17</v>
      </c>
    </row>
    <row r="111" spans="1:9" x14ac:dyDescent="0.25">
      <c r="A111" s="300" t="s">
        <v>455</v>
      </c>
      <c r="B111" s="315">
        <v>1</v>
      </c>
      <c r="C111" s="315">
        <f t="shared" si="17"/>
        <v>196</v>
      </c>
      <c r="D111" s="315">
        <v>184</v>
      </c>
      <c r="E111" s="315">
        <v>12</v>
      </c>
      <c r="F111" s="314">
        <v>1082.55</v>
      </c>
      <c r="G111" s="313">
        <f t="shared" si="15"/>
        <v>5.8834239130434778</v>
      </c>
      <c r="H111" s="314">
        <f t="shared" si="7"/>
        <v>141.19999999999999</v>
      </c>
      <c r="I111" s="314">
        <f t="shared" si="16"/>
        <v>174.51</v>
      </c>
    </row>
    <row r="112" spans="1:9" x14ac:dyDescent="0.25">
      <c r="A112" s="300" t="s">
        <v>455</v>
      </c>
      <c r="B112" s="315">
        <v>1</v>
      </c>
      <c r="C112" s="315">
        <f t="shared" si="17"/>
        <v>208</v>
      </c>
      <c r="D112" s="315">
        <v>184</v>
      </c>
      <c r="E112" s="315">
        <v>24</v>
      </c>
      <c r="F112" s="314">
        <v>1082.55</v>
      </c>
      <c r="G112" s="313">
        <f t="shared" si="15"/>
        <v>5.8834239130434778</v>
      </c>
      <c r="H112" s="314">
        <f t="shared" si="7"/>
        <v>282.39999999999998</v>
      </c>
      <c r="I112" s="314">
        <f t="shared" si="16"/>
        <v>349.02</v>
      </c>
    </row>
    <row r="113" spans="1:9" x14ac:dyDescent="0.25">
      <c r="A113" s="300" t="s">
        <v>455</v>
      </c>
      <c r="B113" s="315">
        <v>1</v>
      </c>
      <c r="C113" s="315">
        <f t="shared" si="17"/>
        <v>202</v>
      </c>
      <c r="D113" s="315">
        <v>184</v>
      </c>
      <c r="E113" s="315">
        <v>18</v>
      </c>
      <c r="F113" s="314">
        <v>1082.55</v>
      </c>
      <c r="G113" s="313">
        <f t="shared" si="15"/>
        <v>5.8834239130434778</v>
      </c>
      <c r="H113" s="314">
        <f t="shared" si="7"/>
        <v>211.8</v>
      </c>
      <c r="I113" s="314">
        <f t="shared" si="16"/>
        <v>261.76</v>
      </c>
    </row>
    <row r="114" spans="1:9" x14ac:dyDescent="0.25">
      <c r="A114" s="300" t="s">
        <v>455</v>
      </c>
      <c r="B114" s="315">
        <v>1</v>
      </c>
      <c r="C114" s="315">
        <f t="shared" si="17"/>
        <v>192</v>
      </c>
      <c r="D114" s="315">
        <v>184</v>
      </c>
      <c r="E114" s="315">
        <v>8</v>
      </c>
      <c r="F114" s="314">
        <v>1082.55</v>
      </c>
      <c r="G114" s="313">
        <f t="shared" si="15"/>
        <v>5.8834239130434778</v>
      </c>
      <c r="H114" s="314">
        <f t="shared" si="7"/>
        <v>94.13</v>
      </c>
      <c r="I114" s="314">
        <f t="shared" si="16"/>
        <v>116.34</v>
      </c>
    </row>
    <row r="115" spans="1:9" x14ac:dyDescent="0.25">
      <c r="A115" s="300" t="s">
        <v>455</v>
      </c>
      <c r="B115" s="315">
        <v>1</v>
      </c>
      <c r="C115" s="315">
        <f t="shared" si="17"/>
        <v>192</v>
      </c>
      <c r="D115" s="315">
        <v>184</v>
      </c>
      <c r="E115" s="315">
        <v>8</v>
      </c>
      <c r="F115" s="314">
        <v>1082.55</v>
      </c>
      <c r="G115" s="313">
        <f t="shared" si="15"/>
        <v>5.8834239130434778</v>
      </c>
      <c r="H115" s="314">
        <f t="shared" si="7"/>
        <v>94.13</v>
      </c>
      <c r="I115" s="314">
        <f t="shared" si="16"/>
        <v>116.34</v>
      </c>
    </row>
    <row r="116" spans="1:9" x14ac:dyDescent="0.25">
      <c r="A116" s="300" t="s">
        <v>455</v>
      </c>
      <c r="B116" s="315">
        <v>1</v>
      </c>
      <c r="C116" s="315">
        <f t="shared" si="17"/>
        <v>204</v>
      </c>
      <c r="D116" s="315">
        <v>184</v>
      </c>
      <c r="E116" s="315">
        <v>20</v>
      </c>
      <c r="F116" s="314">
        <v>1082.55</v>
      </c>
      <c r="G116" s="313">
        <f t="shared" si="15"/>
        <v>5.8834239130434778</v>
      </c>
      <c r="H116" s="314">
        <f t="shared" si="7"/>
        <v>235.34</v>
      </c>
      <c r="I116" s="314">
        <f t="shared" si="16"/>
        <v>290.86</v>
      </c>
    </row>
    <row r="117" spans="1:9" x14ac:dyDescent="0.25">
      <c r="A117" s="300" t="s">
        <v>455</v>
      </c>
      <c r="B117" s="315">
        <v>1</v>
      </c>
      <c r="C117" s="315">
        <f t="shared" si="17"/>
        <v>192</v>
      </c>
      <c r="D117" s="315">
        <v>184</v>
      </c>
      <c r="E117" s="315">
        <v>8</v>
      </c>
      <c r="F117" s="314">
        <v>1082.55</v>
      </c>
      <c r="G117" s="313">
        <f t="shared" si="15"/>
        <v>5.8834239130434778</v>
      </c>
      <c r="H117" s="314">
        <f t="shared" si="7"/>
        <v>94.13</v>
      </c>
      <c r="I117" s="314">
        <f t="shared" si="16"/>
        <v>116.34</v>
      </c>
    </row>
    <row r="118" spans="1:9" x14ac:dyDescent="0.25">
      <c r="A118" s="300" t="s">
        <v>455</v>
      </c>
      <c r="B118" s="315">
        <v>1</v>
      </c>
      <c r="C118" s="315">
        <f t="shared" si="17"/>
        <v>160</v>
      </c>
      <c r="D118" s="315">
        <v>152</v>
      </c>
      <c r="E118" s="315">
        <v>8</v>
      </c>
      <c r="F118" s="314">
        <v>894.28</v>
      </c>
      <c r="G118" s="313">
        <f t="shared" si="15"/>
        <v>5.8834210526315784</v>
      </c>
      <c r="H118" s="314">
        <f t="shared" si="7"/>
        <v>94.13</v>
      </c>
      <c r="I118" s="314">
        <f t="shared" si="16"/>
        <v>116.34</v>
      </c>
    </row>
    <row r="119" spans="1:9" x14ac:dyDescent="0.25">
      <c r="A119" s="300" t="s">
        <v>455</v>
      </c>
      <c r="B119" s="315">
        <v>1</v>
      </c>
      <c r="C119" s="315">
        <f t="shared" si="17"/>
        <v>144</v>
      </c>
      <c r="D119" s="315">
        <v>136</v>
      </c>
      <c r="E119" s="315">
        <v>8</v>
      </c>
      <c r="F119" s="314">
        <v>800.14</v>
      </c>
      <c r="G119" s="313">
        <f t="shared" si="15"/>
        <v>5.883382352941176</v>
      </c>
      <c r="H119" s="314">
        <f t="shared" si="7"/>
        <v>94.13</v>
      </c>
      <c r="I119" s="314">
        <f t="shared" si="16"/>
        <v>116.34</v>
      </c>
    </row>
    <row r="120" spans="1:9" x14ac:dyDescent="0.25">
      <c r="A120" s="300" t="s">
        <v>455</v>
      </c>
      <c r="B120" s="315">
        <v>1</v>
      </c>
      <c r="C120" s="315">
        <f t="shared" si="17"/>
        <v>128</v>
      </c>
      <c r="D120" s="315">
        <v>120</v>
      </c>
      <c r="E120" s="315">
        <v>8</v>
      </c>
      <c r="F120" s="314">
        <v>706.01</v>
      </c>
      <c r="G120" s="313">
        <f t="shared" si="15"/>
        <v>5.8834166666666663</v>
      </c>
      <c r="H120" s="314">
        <f t="shared" si="7"/>
        <v>94.13</v>
      </c>
      <c r="I120" s="314">
        <f t="shared" si="16"/>
        <v>116.34</v>
      </c>
    </row>
    <row r="121" spans="1:9" x14ac:dyDescent="0.25">
      <c r="A121" s="300" t="s">
        <v>455</v>
      </c>
      <c r="B121" s="315">
        <v>1</v>
      </c>
      <c r="C121" s="315">
        <f t="shared" si="17"/>
        <v>108</v>
      </c>
      <c r="D121" s="315">
        <v>104</v>
      </c>
      <c r="E121" s="315">
        <v>4</v>
      </c>
      <c r="F121" s="314">
        <v>611.87</v>
      </c>
      <c r="G121" s="313">
        <f t="shared" si="15"/>
        <v>5.8833653846153844</v>
      </c>
      <c r="H121" s="314">
        <f t="shared" si="7"/>
        <v>47.07</v>
      </c>
      <c r="I121" s="314">
        <f t="shared" si="16"/>
        <v>58.17</v>
      </c>
    </row>
    <row r="122" spans="1:9" x14ac:dyDescent="0.25">
      <c r="A122" s="300" t="s">
        <v>455</v>
      </c>
      <c r="B122" s="315">
        <v>1</v>
      </c>
      <c r="C122" s="315">
        <f t="shared" si="17"/>
        <v>84</v>
      </c>
      <c r="D122" s="315">
        <v>80</v>
      </c>
      <c r="E122" s="315">
        <v>4</v>
      </c>
      <c r="F122" s="314">
        <v>470.67</v>
      </c>
      <c r="G122" s="313">
        <f t="shared" si="15"/>
        <v>5.883375</v>
      </c>
      <c r="H122" s="314">
        <f t="shared" si="7"/>
        <v>47.07</v>
      </c>
      <c r="I122" s="314">
        <f t="shared" si="16"/>
        <v>58.17</v>
      </c>
    </row>
    <row r="123" spans="1:9" x14ac:dyDescent="0.25">
      <c r="A123" s="300" t="s">
        <v>451</v>
      </c>
      <c r="B123" s="315">
        <v>1</v>
      </c>
      <c r="C123" s="315">
        <f t="shared" si="17"/>
        <v>192</v>
      </c>
      <c r="D123" s="315">
        <v>184</v>
      </c>
      <c r="E123" s="315">
        <v>8</v>
      </c>
      <c r="F123" s="314">
        <v>1082.55</v>
      </c>
      <c r="G123" s="313">
        <f t="shared" si="15"/>
        <v>5.8834239130434778</v>
      </c>
      <c r="H123" s="314">
        <f t="shared" si="7"/>
        <v>94.13</v>
      </c>
      <c r="I123" s="314">
        <f t="shared" si="16"/>
        <v>116.34</v>
      </c>
    </row>
    <row r="124" spans="1:9" x14ac:dyDescent="0.25">
      <c r="A124" s="300" t="s">
        <v>451</v>
      </c>
      <c r="B124" s="315">
        <v>1</v>
      </c>
      <c r="C124" s="315">
        <f t="shared" si="17"/>
        <v>206</v>
      </c>
      <c r="D124" s="315">
        <v>184</v>
      </c>
      <c r="E124" s="315">
        <v>22</v>
      </c>
      <c r="F124" s="314">
        <v>956.16</v>
      </c>
      <c r="G124" s="313">
        <f t="shared" si="15"/>
        <v>5.1965217391304348</v>
      </c>
      <c r="H124" s="314">
        <f t="shared" si="7"/>
        <v>228.65</v>
      </c>
      <c r="I124" s="314">
        <f t="shared" si="16"/>
        <v>282.58999999999997</v>
      </c>
    </row>
    <row r="125" spans="1:9" x14ac:dyDescent="0.25">
      <c r="A125" s="300" t="s">
        <v>451</v>
      </c>
      <c r="B125" s="315">
        <v>1</v>
      </c>
      <c r="C125" s="315">
        <f t="shared" si="17"/>
        <v>188</v>
      </c>
      <c r="D125" s="315">
        <v>184</v>
      </c>
      <c r="E125" s="315">
        <v>4</v>
      </c>
      <c r="F125" s="314">
        <v>956.16</v>
      </c>
      <c r="G125" s="313">
        <f t="shared" si="15"/>
        <v>5.1965217391304348</v>
      </c>
      <c r="H125" s="314">
        <f t="shared" si="7"/>
        <v>41.57</v>
      </c>
      <c r="I125" s="314">
        <f t="shared" si="16"/>
        <v>51.38</v>
      </c>
    </row>
    <row r="126" spans="1:9" x14ac:dyDescent="0.25">
      <c r="A126" s="300" t="s">
        <v>451</v>
      </c>
      <c r="B126" s="315">
        <v>1</v>
      </c>
      <c r="C126" s="315">
        <f t="shared" si="17"/>
        <v>132</v>
      </c>
      <c r="D126" s="315">
        <v>120</v>
      </c>
      <c r="E126" s="315">
        <v>12</v>
      </c>
      <c r="F126" s="314">
        <v>623.58000000000004</v>
      </c>
      <c r="G126" s="313">
        <f t="shared" si="15"/>
        <v>5.1965000000000003</v>
      </c>
      <c r="H126" s="314">
        <f t="shared" si="7"/>
        <v>124.72</v>
      </c>
      <c r="I126" s="314">
        <f t="shared" si="16"/>
        <v>154.13999999999999</v>
      </c>
    </row>
    <row r="127" spans="1:9" x14ac:dyDescent="0.25">
      <c r="A127" s="300" t="s">
        <v>451</v>
      </c>
      <c r="B127" s="315">
        <v>1</v>
      </c>
      <c r="C127" s="315">
        <f t="shared" si="17"/>
        <v>84</v>
      </c>
      <c r="D127" s="315">
        <v>80</v>
      </c>
      <c r="E127" s="315">
        <v>4</v>
      </c>
      <c r="F127" s="314">
        <v>415.72</v>
      </c>
      <c r="G127" s="313">
        <f t="shared" si="15"/>
        <v>5.1965000000000003</v>
      </c>
      <c r="H127" s="314">
        <f t="shared" si="7"/>
        <v>41.57</v>
      </c>
      <c r="I127" s="314">
        <f t="shared" si="16"/>
        <v>51.38</v>
      </c>
    </row>
    <row r="128" spans="1:9" ht="47.25" x14ac:dyDescent="0.25">
      <c r="A128" s="284" t="s">
        <v>103</v>
      </c>
      <c r="B128" s="304">
        <f>SUM(B129:B131)</f>
        <v>3</v>
      </c>
      <c r="C128" s="304"/>
      <c r="D128" s="304"/>
      <c r="E128" s="304">
        <f>SUM(E129:E131)</f>
        <v>52</v>
      </c>
      <c r="F128" s="298"/>
      <c r="G128" s="298"/>
      <c r="H128" s="298">
        <f>SUM(H129:H131)</f>
        <v>450.36</v>
      </c>
      <c r="I128" s="298">
        <f>SUM(I129:I131)</f>
        <v>556.6099999999999</v>
      </c>
    </row>
    <row r="129" spans="1:9" x14ac:dyDescent="0.25">
      <c r="A129" s="300" t="s">
        <v>757</v>
      </c>
      <c r="B129" s="315">
        <v>1</v>
      </c>
      <c r="C129" s="315">
        <f>D129+E129</f>
        <v>220</v>
      </c>
      <c r="D129" s="315">
        <v>184</v>
      </c>
      <c r="E129" s="315">
        <v>36</v>
      </c>
      <c r="F129" s="314">
        <v>824.28</v>
      </c>
      <c r="G129" s="313">
        <f t="shared" si="15"/>
        <v>4.4797826086956523</v>
      </c>
      <c r="H129" s="314">
        <f>ROUND(E129*G129*2,2)</f>
        <v>322.54000000000002</v>
      </c>
      <c r="I129" s="314">
        <f>ROUND(H129*1.2359,2)</f>
        <v>398.63</v>
      </c>
    </row>
    <row r="130" spans="1:9" x14ac:dyDescent="0.25">
      <c r="A130" s="300" t="s">
        <v>757</v>
      </c>
      <c r="B130" s="315">
        <v>1</v>
      </c>
      <c r="C130" s="315">
        <f t="shared" ref="C130:C131" si="18">D130+E130</f>
        <v>196</v>
      </c>
      <c r="D130" s="315">
        <v>184</v>
      </c>
      <c r="E130" s="315">
        <v>12</v>
      </c>
      <c r="F130" s="314">
        <v>796.79</v>
      </c>
      <c r="G130" s="313">
        <f t="shared" si="15"/>
        <v>4.3303804347826089</v>
      </c>
      <c r="H130" s="314">
        <f t="shared" ref="H130:H131" si="19">ROUND(E130*G130*2,2)</f>
        <v>103.93</v>
      </c>
      <c r="I130" s="314">
        <f>ROUND(H130*1.2359,2)</f>
        <v>128.44999999999999</v>
      </c>
    </row>
    <row r="131" spans="1:9" x14ac:dyDescent="0.25">
      <c r="A131" s="300" t="s">
        <v>757</v>
      </c>
      <c r="B131" s="315">
        <v>1</v>
      </c>
      <c r="C131" s="315">
        <f t="shared" si="18"/>
        <v>184</v>
      </c>
      <c r="D131" s="315">
        <v>180</v>
      </c>
      <c r="E131" s="315">
        <v>4</v>
      </c>
      <c r="F131" s="314">
        <v>537.57000000000005</v>
      </c>
      <c r="G131" s="313">
        <f>F131/D131</f>
        <v>2.9865000000000004</v>
      </c>
      <c r="H131" s="314">
        <f t="shared" si="19"/>
        <v>23.89</v>
      </c>
      <c r="I131" s="314">
        <f t="shared" ref="I131" si="20">ROUND(H131*1.2359,2)</f>
        <v>29.53</v>
      </c>
    </row>
    <row r="132" spans="1:9" ht="31.5" x14ac:dyDescent="0.25">
      <c r="A132" s="287" t="s">
        <v>594</v>
      </c>
      <c r="B132" s="318">
        <f>B133+B136+B138</f>
        <v>6</v>
      </c>
      <c r="C132" s="318"/>
      <c r="D132" s="318"/>
      <c r="E132" s="318">
        <f t="shared" ref="E132" si="21">E133+E136+E138</f>
        <v>217</v>
      </c>
      <c r="F132" s="310"/>
      <c r="G132" s="310"/>
      <c r="H132" s="310">
        <f>H133+H136+H138</f>
        <v>3027.69</v>
      </c>
      <c r="I132" s="310">
        <f>I133+I136+I138</f>
        <v>3741.92</v>
      </c>
    </row>
    <row r="133" spans="1:9" ht="31.5" x14ac:dyDescent="0.25">
      <c r="A133" s="320" t="s">
        <v>16</v>
      </c>
      <c r="B133" s="304">
        <f>SUM(B134:B135)</f>
        <v>2</v>
      </c>
      <c r="C133" s="304"/>
      <c r="D133" s="304"/>
      <c r="E133" s="304">
        <f t="shared" ref="E133" si="22">SUM(E134:E135)</f>
        <v>113</v>
      </c>
      <c r="F133" s="298"/>
      <c r="G133" s="298"/>
      <c r="H133" s="298">
        <f>SUM(H134:H135)</f>
        <v>2088.38</v>
      </c>
      <c r="I133" s="298">
        <f>SUM(I134:I135)</f>
        <v>2581.0299999999997</v>
      </c>
    </row>
    <row r="134" spans="1:9" x14ac:dyDescent="0.25">
      <c r="A134" s="321" t="s">
        <v>761</v>
      </c>
      <c r="B134" s="315">
        <v>1</v>
      </c>
      <c r="C134" s="315">
        <f t="shared" ref="C134:C135" si="23">D134+E134</f>
        <v>255</v>
      </c>
      <c r="D134" s="315">
        <v>184</v>
      </c>
      <c r="E134" s="315">
        <v>71</v>
      </c>
      <c r="F134" s="314">
        <v>1730.98</v>
      </c>
      <c r="G134" s="313">
        <f t="shared" ref="G134:G135" si="24">F134/D134</f>
        <v>9.4075000000000006</v>
      </c>
      <c r="H134" s="314">
        <f t="shared" ref="H134:H135" si="25">ROUND(E134*G134*2,2)</f>
        <v>1335.87</v>
      </c>
      <c r="I134" s="314">
        <f t="shared" ref="I134:I135" si="26">ROUND(H134*1.2359,2)</f>
        <v>1651</v>
      </c>
    </row>
    <row r="135" spans="1:9" x14ac:dyDescent="0.25">
      <c r="A135" s="321" t="s">
        <v>762</v>
      </c>
      <c r="B135" s="315">
        <v>1</v>
      </c>
      <c r="C135" s="315">
        <f t="shared" si="23"/>
        <v>226</v>
      </c>
      <c r="D135" s="315">
        <v>184</v>
      </c>
      <c r="E135" s="315">
        <v>42</v>
      </c>
      <c r="F135" s="314">
        <v>1648.36</v>
      </c>
      <c r="G135" s="313">
        <f t="shared" si="24"/>
        <v>8.9584782608695654</v>
      </c>
      <c r="H135" s="314">
        <f t="shared" si="25"/>
        <v>752.51</v>
      </c>
      <c r="I135" s="314">
        <f t="shared" si="26"/>
        <v>930.03</v>
      </c>
    </row>
    <row r="136" spans="1:9" ht="47.25" x14ac:dyDescent="0.25">
      <c r="A136" s="284" t="s">
        <v>17</v>
      </c>
      <c r="B136" s="304">
        <f>SUM(B137)</f>
        <v>1</v>
      </c>
      <c r="C136" s="304"/>
      <c r="D136" s="304"/>
      <c r="E136" s="304">
        <f t="shared" ref="E136" si="27">SUM(E137)</f>
        <v>8</v>
      </c>
      <c r="F136" s="304"/>
      <c r="G136" s="304"/>
      <c r="H136" s="298">
        <f>SUM(H137)</f>
        <v>94.13</v>
      </c>
      <c r="I136" s="298">
        <f>SUM(I137)</f>
        <v>116.34</v>
      </c>
    </row>
    <row r="137" spans="1:9" x14ac:dyDescent="0.25">
      <c r="A137" s="300" t="s">
        <v>451</v>
      </c>
      <c r="B137" s="315">
        <v>1</v>
      </c>
      <c r="C137" s="315">
        <f t="shared" ref="C137" si="28">D137+E137</f>
        <v>112</v>
      </c>
      <c r="D137" s="315">
        <v>104</v>
      </c>
      <c r="E137" s="315">
        <v>8</v>
      </c>
      <c r="F137" s="314">
        <v>611.87</v>
      </c>
      <c r="G137" s="313">
        <f t="shared" ref="G137" si="29">F137/D137</f>
        <v>5.8833653846153844</v>
      </c>
      <c r="H137" s="314">
        <f t="shared" ref="H137" si="30">ROUND(E137*G137*2,2)</f>
        <v>94.13</v>
      </c>
      <c r="I137" s="314">
        <f t="shared" ref="I137" si="31">ROUND(H137*1.2359,2)</f>
        <v>116.34</v>
      </c>
    </row>
    <row r="138" spans="1:9" ht="47.25" x14ac:dyDescent="0.25">
      <c r="A138" s="284" t="s">
        <v>103</v>
      </c>
      <c r="B138" s="304">
        <f>SUM(B139:B141)</f>
        <v>3</v>
      </c>
      <c r="C138" s="304"/>
      <c r="D138" s="304"/>
      <c r="E138" s="304">
        <f t="shared" ref="E138" si="32">SUM(E139:E141)</f>
        <v>96</v>
      </c>
      <c r="F138" s="298"/>
      <c r="G138" s="298"/>
      <c r="H138" s="298">
        <f>SUM(H139:H141)</f>
        <v>845.18</v>
      </c>
      <c r="I138" s="298">
        <f>SUM(I139:I141)</f>
        <v>1044.5500000000002</v>
      </c>
    </row>
    <row r="139" spans="1:9" x14ac:dyDescent="0.25">
      <c r="A139" s="300" t="s">
        <v>757</v>
      </c>
      <c r="B139" s="315">
        <v>1</v>
      </c>
      <c r="C139" s="315">
        <f t="shared" ref="C139:C141" si="33">D139+E139</f>
        <v>230</v>
      </c>
      <c r="D139" s="315">
        <v>184</v>
      </c>
      <c r="E139" s="315">
        <v>46</v>
      </c>
      <c r="F139" s="314">
        <v>824.28</v>
      </c>
      <c r="G139" s="313">
        <f t="shared" ref="G139:G141" si="34">F139/D139</f>
        <v>4.4797826086956523</v>
      </c>
      <c r="H139" s="314">
        <f t="shared" ref="H139:H141" si="35">ROUND(E139*G139*2,2)</f>
        <v>412.14</v>
      </c>
      <c r="I139" s="314">
        <f t="shared" ref="I139:I141" si="36">ROUND(H139*1.2359,2)</f>
        <v>509.36</v>
      </c>
    </row>
    <row r="140" spans="1:9" x14ac:dyDescent="0.25">
      <c r="A140" s="300" t="s">
        <v>757</v>
      </c>
      <c r="B140" s="315">
        <v>1</v>
      </c>
      <c r="C140" s="315">
        <f t="shared" si="33"/>
        <v>210</v>
      </c>
      <c r="D140" s="315">
        <v>184</v>
      </c>
      <c r="E140" s="315">
        <v>26</v>
      </c>
      <c r="F140" s="314">
        <v>796.79</v>
      </c>
      <c r="G140" s="313">
        <f t="shared" si="34"/>
        <v>4.3303804347826089</v>
      </c>
      <c r="H140" s="314">
        <f t="shared" si="35"/>
        <v>225.18</v>
      </c>
      <c r="I140" s="314">
        <f t="shared" si="36"/>
        <v>278.3</v>
      </c>
    </row>
    <row r="141" spans="1:9" x14ac:dyDescent="0.25">
      <c r="A141" s="300" t="s">
        <v>757</v>
      </c>
      <c r="B141" s="315">
        <v>1</v>
      </c>
      <c r="C141" s="315">
        <f t="shared" si="33"/>
        <v>208</v>
      </c>
      <c r="D141" s="315">
        <v>184</v>
      </c>
      <c r="E141" s="315">
        <v>24</v>
      </c>
      <c r="F141" s="314">
        <v>796.79</v>
      </c>
      <c r="G141" s="313">
        <f t="shared" si="34"/>
        <v>4.3303804347826089</v>
      </c>
      <c r="H141" s="314">
        <f t="shared" si="35"/>
        <v>207.86</v>
      </c>
      <c r="I141" s="314">
        <f t="shared" si="36"/>
        <v>256.89</v>
      </c>
    </row>
    <row r="142" spans="1:9" ht="31.5" x14ac:dyDescent="0.25">
      <c r="A142" s="287" t="s">
        <v>467</v>
      </c>
      <c r="B142" s="318">
        <f>+B143+B146</f>
        <v>3</v>
      </c>
      <c r="C142" s="318"/>
      <c r="D142" s="318"/>
      <c r="E142" s="318">
        <f t="shared" ref="E142" si="37">+E143+E146</f>
        <v>140</v>
      </c>
      <c r="F142" s="310"/>
      <c r="G142" s="310"/>
      <c r="H142" s="310">
        <f>H143+H146</f>
        <v>1755.77</v>
      </c>
      <c r="I142" s="310">
        <f>I143+I146</f>
        <v>2169.9499999999998</v>
      </c>
    </row>
    <row r="143" spans="1:9" ht="47.25" x14ac:dyDescent="0.25">
      <c r="A143" s="284" t="s">
        <v>17</v>
      </c>
      <c r="B143" s="304">
        <f>SUM(B144:B145)</f>
        <v>2</v>
      </c>
      <c r="C143" s="304"/>
      <c r="D143" s="304"/>
      <c r="E143" s="304">
        <f>SUM(E144:E145)</f>
        <v>104</v>
      </c>
      <c r="F143" s="298"/>
      <c r="G143" s="298"/>
      <c r="H143" s="298">
        <f>SUM(H144:H145)</f>
        <v>1399.26</v>
      </c>
      <c r="I143" s="298">
        <f>SUM(I144:I145)</f>
        <v>1729.34</v>
      </c>
    </row>
    <row r="144" spans="1:9" x14ac:dyDescent="0.25">
      <c r="A144" s="300" t="s">
        <v>449</v>
      </c>
      <c r="B144" s="315">
        <v>1</v>
      </c>
      <c r="C144" s="315">
        <f t="shared" ref="C144:C145" si="38">D144+E144</f>
        <v>185</v>
      </c>
      <c r="D144" s="315">
        <v>161</v>
      </c>
      <c r="E144" s="315">
        <v>24</v>
      </c>
      <c r="F144" s="314">
        <v>1083.08</v>
      </c>
      <c r="G144" s="313">
        <f t="shared" ref="G144:G147" si="39">F144/D144</f>
        <v>6.7272049689440987</v>
      </c>
      <c r="H144" s="314">
        <f t="shared" ref="H144:H187" si="40">ROUND(E144*G144*2,2)</f>
        <v>322.91000000000003</v>
      </c>
      <c r="I144" s="314">
        <f t="shared" ref="I144:I145" si="41">ROUND(H144*1.2359,2)</f>
        <v>399.08</v>
      </c>
    </row>
    <row r="145" spans="1:9" x14ac:dyDescent="0.25">
      <c r="A145" s="305" t="s">
        <v>449</v>
      </c>
      <c r="B145" s="315">
        <v>1</v>
      </c>
      <c r="C145" s="315">
        <f t="shared" si="38"/>
        <v>264</v>
      </c>
      <c r="D145" s="315">
        <v>184</v>
      </c>
      <c r="E145" s="315">
        <v>80</v>
      </c>
      <c r="F145" s="314">
        <v>1237.8</v>
      </c>
      <c r="G145" s="313">
        <f t="shared" si="39"/>
        <v>6.7271739130434778</v>
      </c>
      <c r="H145" s="314">
        <f t="shared" si="40"/>
        <v>1076.3499999999999</v>
      </c>
      <c r="I145" s="314">
        <f t="shared" si="41"/>
        <v>1330.26</v>
      </c>
    </row>
    <row r="146" spans="1:9" ht="47.25" x14ac:dyDescent="0.25">
      <c r="A146" s="284" t="s">
        <v>103</v>
      </c>
      <c r="B146" s="304">
        <f>SUM(B147:B147)</f>
        <v>1</v>
      </c>
      <c r="C146" s="304"/>
      <c r="D146" s="304"/>
      <c r="E146" s="304">
        <f>SUM(E147:E147)</f>
        <v>36</v>
      </c>
      <c r="F146" s="298"/>
      <c r="G146" s="298"/>
      <c r="H146" s="298">
        <f>SUM(H147:H147)</f>
        <v>356.51</v>
      </c>
      <c r="I146" s="298">
        <f>SUM(I147:I147)</f>
        <v>440.61</v>
      </c>
    </row>
    <row r="147" spans="1:9" x14ac:dyDescent="0.25">
      <c r="A147" s="305" t="s">
        <v>757</v>
      </c>
      <c r="B147" s="315">
        <v>1</v>
      </c>
      <c r="C147" s="315">
        <f t="shared" ref="C147" si="42">D147+E147</f>
        <v>197</v>
      </c>
      <c r="D147" s="315">
        <v>161</v>
      </c>
      <c r="E147" s="315">
        <v>36</v>
      </c>
      <c r="F147" s="314">
        <v>797.19</v>
      </c>
      <c r="G147" s="313">
        <f t="shared" si="39"/>
        <v>4.9514906832298138</v>
      </c>
      <c r="H147" s="314">
        <f t="shared" si="40"/>
        <v>356.51</v>
      </c>
      <c r="I147" s="314">
        <f t="shared" ref="I147" si="43">ROUND(H147*1.2359,2)</f>
        <v>440.61</v>
      </c>
    </row>
    <row r="148" spans="1:9" ht="31.5" x14ac:dyDescent="0.25">
      <c r="A148" s="287" t="s">
        <v>763</v>
      </c>
      <c r="B148" s="318">
        <f>B149+B156</f>
        <v>10</v>
      </c>
      <c r="C148" s="318"/>
      <c r="D148" s="318"/>
      <c r="E148" s="318">
        <f t="shared" ref="E148" si="44">E149+E156</f>
        <v>489</v>
      </c>
      <c r="F148" s="310"/>
      <c r="G148" s="310"/>
      <c r="H148" s="310">
        <f>H149+H156</f>
        <v>9800.2700000000023</v>
      </c>
      <c r="I148" s="310">
        <f>I149+I156</f>
        <v>12112.15</v>
      </c>
    </row>
    <row r="149" spans="1:9" ht="31.5" x14ac:dyDescent="0.25">
      <c r="A149" s="284" t="s">
        <v>16</v>
      </c>
      <c r="B149" s="304">
        <f>SUM(B150:B155)</f>
        <v>6</v>
      </c>
      <c r="C149" s="304"/>
      <c r="D149" s="304"/>
      <c r="E149" s="304">
        <f>SUM(E150:E155)</f>
        <v>374</v>
      </c>
      <c r="F149" s="298"/>
      <c r="G149" s="298"/>
      <c r="H149" s="298">
        <f>SUM(H150:H155)</f>
        <v>8253.010000000002</v>
      </c>
      <c r="I149" s="298">
        <f>SUM(I150:I155)</f>
        <v>10199.9</v>
      </c>
    </row>
    <row r="150" spans="1:9" x14ac:dyDescent="0.25">
      <c r="A150" s="305" t="s">
        <v>470</v>
      </c>
      <c r="B150" s="315">
        <v>1</v>
      </c>
      <c r="C150" s="315">
        <f t="shared" ref="C150:C160" si="45">D150+E150</f>
        <v>313</v>
      </c>
      <c r="D150" s="315">
        <v>161</v>
      </c>
      <c r="E150" s="315">
        <v>152</v>
      </c>
      <c r="F150" s="314">
        <v>1814.31</v>
      </c>
      <c r="G150" s="313">
        <f t="shared" ref="G150:G160" si="46">F150/D150</f>
        <v>11.269006211180123</v>
      </c>
      <c r="H150" s="314">
        <f t="shared" si="40"/>
        <v>3425.78</v>
      </c>
      <c r="I150" s="314">
        <f t="shared" ref="I150:I155" si="47">ROUND(H150*1.2359,2)</f>
        <v>4233.92</v>
      </c>
    </row>
    <row r="151" spans="1:9" x14ac:dyDescent="0.25">
      <c r="A151" s="305" t="s">
        <v>764</v>
      </c>
      <c r="B151" s="315">
        <v>1</v>
      </c>
      <c r="C151" s="315">
        <f t="shared" si="45"/>
        <v>297</v>
      </c>
      <c r="D151" s="315">
        <v>161</v>
      </c>
      <c r="E151" s="315">
        <v>136</v>
      </c>
      <c r="F151" s="314">
        <v>1814.31</v>
      </c>
      <c r="G151" s="313">
        <f t="shared" si="46"/>
        <v>11.269006211180123</v>
      </c>
      <c r="H151" s="314">
        <f t="shared" si="40"/>
        <v>3065.17</v>
      </c>
      <c r="I151" s="314">
        <f t="shared" si="47"/>
        <v>3788.24</v>
      </c>
    </row>
    <row r="152" spans="1:9" x14ac:dyDescent="0.25">
      <c r="A152" s="305" t="s">
        <v>470</v>
      </c>
      <c r="B152" s="315">
        <v>1</v>
      </c>
      <c r="C152" s="315">
        <f t="shared" si="45"/>
        <v>184</v>
      </c>
      <c r="D152" s="315">
        <v>161</v>
      </c>
      <c r="E152" s="315">
        <v>23</v>
      </c>
      <c r="F152" s="314">
        <v>1649.36</v>
      </c>
      <c r="G152" s="313">
        <f t="shared" si="46"/>
        <v>10.24447204968944</v>
      </c>
      <c r="H152" s="314">
        <f t="shared" si="40"/>
        <v>471.25</v>
      </c>
      <c r="I152" s="314">
        <f t="shared" si="47"/>
        <v>582.41999999999996</v>
      </c>
    </row>
    <row r="153" spans="1:9" x14ac:dyDescent="0.25">
      <c r="A153" s="305" t="s">
        <v>470</v>
      </c>
      <c r="B153" s="315">
        <v>1</v>
      </c>
      <c r="C153" s="315">
        <f t="shared" si="45"/>
        <v>136</v>
      </c>
      <c r="D153" s="315">
        <v>119</v>
      </c>
      <c r="E153" s="315">
        <v>17</v>
      </c>
      <c r="F153" s="314">
        <v>1219.0999999999999</v>
      </c>
      <c r="G153" s="313">
        <f t="shared" si="46"/>
        <v>10.24453781512605</v>
      </c>
      <c r="H153" s="314">
        <f t="shared" si="40"/>
        <v>348.31</v>
      </c>
      <c r="I153" s="314">
        <f t="shared" si="47"/>
        <v>430.48</v>
      </c>
    </row>
    <row r="154" spans="1:9" x14ac:dyDescent="0.25">
      <c r="A154" s="305" t="s">
        <v>765</v>
      </c>
      <c r="B154" s="315">
        <v>1</v>
      </c>
      <c r="C154" s="315">
        <f t="shared" si="45"/>
        <v>184</v>
      </c>
      <c r="D154" s="315">
        <v>161</v>
      </c>
      <c r="E154" s="315">
        <v>23</v>
      </c>
      <c r="F154" s="314">
        <v>1649.36</v>
      </c>
      <c r="G154" s="313">
        <f t="shared" si="46"/>
        <v>10.24447204968944</v>
      </c>
      <c r="H154" s="314">
        <f t="shared" si="40"/>
        <v>471.25</v>
      </c>
      <c r="I154" s="314">
        <f t="shared" si="47"/>
        <v>582.41999999999996</v>
      </c>
    </row>
    <row r="155" spans="1:9" x14ac:dyDescent="0.25">
      <c r="A155" s="305" t="s">
        <v>764</v>
      </c>
      <c r="B155" s="315">
        <v>1</v>
      </c>
      <c r="C155" s="315">
        <f t="shared" si="45"/>
        <v>184</v>
      </c>
      <c r="D155" s="315">
        <v>161</v>
      </c>
      <c r="E155" s="315">
        <v>23</v>
      </c>
      <c r="F155" s="314">
        <v>1649.36</v>
      </c>
      <c r="G155" s="313">
        <f t="shared" si="46"/>
        <v>10.24447204968944</v>
      </c>
      <c r="H155" s="314">
        <f t="shared" si="40"/>
        <v>471.25</v>
      </c>
      <c r="I155" s="314">
        <f t="shared" si="47"/>
        <v>582.41999999999996</v>
      </c>
    </row>
    <row r="156" spans="1:9" ht="47.25" x14ac:dyDescent="0.25">
      <c r="A156" s="284" t="s">
        <v>17</v>
      </c>
      <c r="B156" s="304">
        <f>SUM(B157:B160)</f>
        <v>4</v>
      </c>
      <c r="C156" s="304"/>
      <c r="D156" s="304"/>
      <c r="E156" s="304">
        <f>SUM(E157:E160)</f>
        <v>115</v>
      </c>
      <c r="F156" s="298"/>
      <c r="G156" s="298"/>
      <c r="H156" s="298">
        <f>SUM(H157:H160)</f>
        <v>1547.2600000000002</v>
      </c>
      <c r="I156" s="298">
        <f>SUM(I157:I160)</f>
        <v>1912.25</v>
      </c>
    </row>
    <row r="157" spans="1:9" x14ac:dyDescent="0.25">
      <c r="A157" s="305" t="s">
        <v>449</v>
      </c>
      <c r="B157" s="315">
        <v>1</v>
      </c>
      <c r="C157" s="315">
        <f t="shared" si="45"/>
        <v>185</v>
      </c>
      <c r="D157" s="315">
        <v>161</v>
      </c>
      <c r="E157" s="315">
        <v>24</v>
      </c>
      <c r="F157" s="314">
        <v>1083.08</v>
      </c>
      <c r="G157" s="313">
        <f t="shared" si="46"/>
        <v>6.7272049689440987</v>
      </c>
      <c r="H157" s="314">
        <f t="shared" si="40"/>
        <v>322.91000000000003</v>
      </c>
      <c r="I157" s="314">
        <f t="shared" ref="I157:I160" si="48">ROUND(H157*1.2359,2)</f>
        <v>399.08</v>
      </c>
    </row>
    <row r="158" spans="1:9" x14ac:dyDescent="0.25">
      <c r="A158" s="305" t="s">
        <v>449</v>
      </c>
      <c r="B158" s="315">
        <v>1</v>
      </c>
      <c r="C158" s="315">
        <f t="shared" si="45"/>
        <v>185</v>
      </c>
      <c r="D158" s="315">
        <v>161</v>
      </c>
      <c r="E158" s="315">
        <v>24</v>
      </c>
      <c r="F158" s="314">
        <v>1083.08</v>
      </c>
      <c r="G158" s="313">
        <f t="shared" si="46"/>
        <v>6.7272049689440987</v>
      </c>
      <c r="H158" s="314">
        <f t="shared" si="40"/>
        <v>322.91000000000003</v>
      </c>
      <c r="I158" s="314">
        <f t="shared" si="48"/>
        <v>399.08</v>
      </c>
    </row>
    <row r="159" spans="1:9" x14ac:dyDescent="0.25">
      <c r="A159" s="305" t="s">
        <v>449</v>
      </c>
      <c r="B159" s="315">
        <v>1</v>
      </c>
      <c r="C159" s="315">
        <f t="shared" si="45"/>
        <v>209</v>
      </c>
      <c r="D159" s="315">
        <v>161</v>
      </c>
      <c r="E159" s="315">
        <v>48</v>
      </c>
      <c r="F159" s="314">
        <v>1083.08</v>
      </c>
      <c r="G159" s="313">
        <f t="shared" si="46"/>
        <v>6.7272049689440987</v>
      </c>
      <c r="H159" s="314">
        <f t="shared" si="40"/>
        <v>645.80999999999995</v>
      </c>
      <c r="I159" s="314">
        <f t="shared" si="48"/>
        <v>798.16</v>
      </c>
    </row>
    <row r="160" spans="1:9" x14ac:dyDescent="0.25">
      <c r="A160" s="305" t="s">
        <v>449</v>
      </c>
      <c r="B160" s="315">
        <v>1</v>
      </c>
      <c r="C160" s="315">
        <f t="shared" si="45"/>
        <v>180</v>
      </c>
      <c r="D160" s="315">
        <v>161</v>
      </c>
      <c r="E160" s="315">
        <v>19</v>
      </c>
      <c r="F160" s="314">
        <v>1083.08</v>
      </c>
      <c r="G160" s="313">
        <f t="shared" si="46"/>
        <v>6.7272049689440987</v>
      </c>
      <c r="H160" s="314">
        <f t="shared" si="40"/>
        <v>255.63</v>
      </c>
      <c r="I160" s="314">
        <f t="shared" si="48"/>
        <v>315.93</v>
      </c>
    </row>
    <row r="161" spans="1:9" ht="31.5" x14ac:dyDescent="0.25">
      <c r="A161" s="287" t="s">
        <v>471</v>
      </c>
      <c r="B161" s="318">
        <f>B162+B166</f>
        <v>20</v>
      </c>
      <c r="C161" s="318"/>
      <c r="D161" s="318"/>
      <c r="E161" s="318">
        <f>E162+E166</f>
        <v>730</v>
      </c>
      <c r="F161" s="310"/>
      <c r="G161" s="310"/>
      <c r="H161" s="310">
        <f>H162+H166</f>
        <v>11554.25</v>
      </c>
      <c r="I161" s="310">
        <f>I162+I166</f>
        <v>14279.89</v>
      </c>
    </row>
    <row r="162" spans="1:9" ht="31.5" x14ac:dyDescent="0.25">
      <c r="A162" s="320" t="s">
        <v>16</v>
      </c>
      <c r="B162" s="304">
        <f>SUM(B163:B165)</f>
        <v>3</v>
      </c>
      <c r="C162" s="304"/>
      <c r="D162" s="304"/>
      <c r="E162" s="304">
        <f>SUM(E163:E165)</f>
        <v>298</v>
      </c>
      <c r="F162" s="298"/>
      <c r="G162" s="298"/>
      <c r="H162" s="298">
        <f>SUM(H163:H165)</f>
        <v>5873.88</v>
      </c>
      <c r="I162" s="298">
        <f>SUM(I163:I165)</f>
        <v>7259.53</v>
      </c>
    </row>
    <row r="163" spans="1:9" x14ac:dyDescent="0.25">
      <c r="A163" s="321" t="s">
        <v>445</v>
      </c>
      <c r="B163" s="315">
        <v>1</v>
      </c>
      <c r="C163" s="315">
        <f t="shared" ref="C163:C165" si="49">D163+E163</f>
        <v>253</v>
      </c>
      <c r="D163" s="315">
        <v>184</v>
      </c>
      <c r="E163" s="315">
        <v>69</v>
      </c>
      <c r="F163" s="314">
        <v>1813.41</v>
      </c>
      <c r="G163" s="313">
        <f t="shared" ref="G163:G165" si="50">F163/D163</f>
        <v>9.8554891304347834</v>
      </c>
      <c r="H163" s="314">
        <f t="shared" si="40"/>
        <v>1360.06</v>
      </c>
      <c r="I163" s="314">
        <f t="shared" ref="I163:I165" si="51">ROUND(H163*1.2359,2)</f>
        <v>1680.9</v>
      </c>
    </row>
    <row r="164" spans="1:9" x14ac:dyDescent="0.25">
      <c r="A164" s="321" t="s">
        <v>445</v>
      </c>
      <c r="B164" s="315">
        <v>1</v>
      </c>
      <c r="C164" s="315">
        <f t="shared" si="49"/>
        <v>333</v>
      </c>
      <c r="D164" s="315">
        <v>184</v>
      </c>
      <c r="E164" s="315">
        <v>149</v>
      </c>
      <c r="F164" s="314">
        <v>1813.41</v>
      </c>
      <c r="G164" s="313">
        <f t="shared" si="50"/>
        <v>9.8554891304347834</v>
      </c>
      <c r="H164" s="314">
        <f t="shared" si="40"/>
        <v>2936.94</v>
      </c>
      <c r="I164" s="314">
        <f t="shared" si="51"/>
        <v>3629.76</v>
      </c>
    </row>
    <row r="165" spans="1:9" x14ac:dyDescent="0.25">
      <c r="A165" s="321" t="s">
        <v>445</v>
      </c>
      <c r="B165" s="315">
        <v>1</v>
      </c>
      <c r="C165" s="315">
        <f t="shared" si="49"/>
        <v>264</v>
      </c>
      <c r="D165" s="315">
        <v>184</v>
      </c>
      <c r="E165" s="315">
        <v>80</v>
      </c>
      <c r="F165" s="314">
        <v>1813.41</v>
      </c>
      <c r="G165" s="313">
        <f t="shared" si="50"/>
        <v>9.8554891304347834</v>
      </c>
      <c r="H165" s="314">
        <f t="shared" si="40"/>
        <v>1576.88</v>
      </c>
      <c r="I165" s="314">
        <f t="shared" si="51"/>
        <v>1948.87</v>
      </c>
    </row>
    <row r="166" spans="1:9" ht="47.25" x14ac:dyDescent="0.25">
      <c r="A166" s="284" t="s">
        <v>17</v>
      </c>
      <c r="B166" s="304">
        <f>SUM(B167:B183)</f>
        <v>17</v>
      </c>
      <c r="C166" s="304"/>
      <c r="D166" s="304"/>
      <c r="E166" s="304">
        <f>SUM(E167:E183)</f>
        <v>432</v>
      </c>
      <c r="F166" s="298"/>
      <c r="G166" s="298"/>
      <c r="H166" s="298">
        <f>SUM(H167:H183)</f>
        <v>5680.37</v>
      </c>
      <c r="I166" s="298">
        <f>SUM(I167:I183)</f>
        <v>7020.36</v>
      </c>
    </row>
    <row r="167" spans="1:9" x14ac:dyDescent="0.25">
      <c r="A167" s="305" t="s">
        <v>455</v>
      </c>
      <c r="B167" s="315">
        <v>1</v>
      </c>
      <c r="C167" s="315">
        <f t="shared" ref="C167:C183" si="52">D167+E167</f>
        <v>185</v>
      </c>
      <c r="D167" s="315">
        <v>161</v>
      </c>
      <c r="E167" s="315">
        <v>24</v>
      </c>
      <c r="F167" s="314">
        <v>1083.08</v>
      </c>
      <c r="G167" s="313">
        <f t="shared" ref="G167:G183" si="53">F167/D167</f>
        <v>6.7272049689440987</v>
      </c>
      <c r="H167" s="314">
        <f t="shared" si="40"/>
        <v>322.91000000000003</v>
      </c>
      <c r="I167" s="314">
        <f t="shared" ref="I167:I183" si="54">ROUND(H167*1.2359,2)</f>
        <v>399.08</v>
      </c>
    </row>
    <row r="168" spans="1:9" x14ac:dyDescent="0.25">
      <c r="A168" s="305" t="s">
        <v>455</v>
      </c>
      <c r="B168" s="315">
        <v>1</v>
      </c>
      <c r="C168" s="315">
        <f t="shared" si="52"/>
        <v>208</v>
      </c>
      <c r="D168" s="315">
        <v>161</v>
      </c>
      <c r="E168" s="315">
        <v>47</v>
      </c>
      <c r="F168" s="314">
        <v>1083.08</v>
      </c>
      <c r="G168" s="313">
        <f t="shared" si="53"/>
        <v>6.7272049689440987</v>
      </c>
      <c r="H168" s="314">
        <f t="shared" si="40"/>
        <v>632.36</v>
      </c>
      <c r="I168" s="314">
        <f t="shared" si="54"/>
        <v>781.53</v>
      </c>
    </row>
    <row r="169" spans="1:9" x14ac:dyDescent="0.25">
      <c r="A169" s="305" t="s">
        <v>455</v>
      </c>
      <c r="B169" s="315">
        <v>1</v>
      </c>
      <c r="C169" s="315">
        <f t="shared" si="52"/>
        <v>204</v>
      </c>
      <c r="D169" s="315">
        <v>161</v>
      </c>
      <c r="E169" s="315">
        <v>43</v>
      </c>
      <c r="F169" s="314">
        <v>1083.08</v>
      </c>
      <c r="G169" s="313">
        <f t="shared" si="53"/>
        <v>6.7272049689440987</v>
      </c>
      <c r="H169" s="314">
        <f t="shared" si="40"/>
        <v>578.54</v>
      </c>
      <c r="I169" s="314">
        <f t="shared" si="54"/>
        <v>715.02</v>
      </c>
    </row>
    <row r="170" spans="1:9" x14ac:dyDescent="0.25">
      <c r="A170" s="305" t="s">
        <v>455</v>
      </c>
      <c r="B170" s="315">
        <v>1</v>
      </c>
      <c r="C170" s="315">
        <f t="shared" si="52"/>
        <v>185</v>
      </c>
      <c r="D170" s="315">
        <v>161</v>
      </c>
      <c r="E170" s="315">
        <v>24</v>
      </c>
      <c r="F170" s="314">
        <v>1083.08</v>
      </c>
      <c r="G170" s="313">
        <f t="shared" si="53"/>
        <v>6.7272049689440987</v>
      </c>
      <c r="H170" s="314">
        <f t="shared" si="40"/>
        <v>322.91000000000003</v>
      </c>
      <c r="I170" s="314">
        <f t="shared" si="54"/>
        <v>399.08</v>
      </c>
    </row>
    <row r="171" spans="1:9" x14ac:dyDescent="0.25">
      <c r="A171" s="305" t="s">
        <v>455</v>
      </c>
      <c r="B171" s="315">
        <v>1</v>
      </c>
      <c r="C171" s="315">
        <f t="shared" si="52"/>
        <v>169</v>
      </c>
      <c r="D171" s="315">
        <v>161</v>
      </c>
      <c r="E171" s="315">
        <v>8</v>
      </c>
      <c r="F171" s="314">
        <v>1083.08</v>
      </c>
      <c r="G171" s="313">
        <f t="shared" si="53"/>
        <v>6.7272049689440987</v>
      </c>
      <c r="H171" s="314">
        <f t="shared" si="40"/>
        <v>107.64</v>
      </c>
      <c r="I171" s="314">
        <f t="shared" si="54"/>
        <v>133.03</v>
      </c>
    </row>
    <row r="172" spans="1:9" x14ac:dyDescent="0.25">
      <c r="A172" s="305" t="s">
        <v>766</v>
      </c>
      <c r="B172" s="315">
        <v>1</v>
      </c>
      <c r="C172" s="315">
        <f t="shared" si="52"/>
        <v>209</v>
      </c>
      <c r="D172" s="315">
        <v>161</v>
      </c>
      <c r="E172" s="315">
        <v>48</v>
      </c>
      <c r="F172" s="314">
        <v>1083.08</v>
      </c>
      <c r="G172" s="313">
        <f t="shared" si="53"/>
        <v>6.7272049689440987</v>
      </c>
      <c r="H172" s="314">
        <f t="shared" si="40"/>
        <v>645.80999999999995</v>
      </c>
      <c r="I172" s="314">
        <f t="shared" si="54"/>
        <v>798.16</v>
      </c>
    </row>
    <row r="173" spans="1:9" x14ac:dyDescent="0.25">
      <c r="A173" s="305" t="s">
        <v>449</v>
      </c>
      <c r="B173" s="315">
        <v>1</v>
      </c>
      <c r="C173" s="315">
        <f t="shared" si="52"/>
        <v>169</v>
      </c>
      <c r="D173" s="315">
        <v>161</v>
      </c>
      <c r="E173" s="315">
        <v>8</v>
      </c>
      <c r="F173" s="314">
        <v>1083.08</v>
      </c>
      <c r="G173" s="313">
        <f t="shared" si="53"/>
        <v>6.7272049689440987</v>
      </c>
      <c r="H173" s="314">
        <f t="shared" si="40"/>
        <v>107.64</v>
      </c>
      <c r="I173" s="314">
        <f t="shared" si="54"/>
        <v>133.03</v>
      </c>
    </row>
    <row r="174" spans="1:9" x14ac:dyDescent="0.25">
      <c r="A174" s="305" t="s">
        <v>449</v>
      </c>
      <c r="B174" s="315">
        <v>1</v>
      </c>
      <c r="C174" s="315">
        <f t="shared" si="52"/>
        <v>185</v>
      </c>
      <c r="D174" s="315">
        <v>161</v>
      </c>
      <c r="E174" s="315">
        <v>24</v>
      </c>
      <c r="F174" s="314">
        <v>1083.08</v>
      </c>
      <c r="G174" s="313">
        <f t="shared" si="53"/>
        <v>6.7272049689440987</v>
      </c>
      <c r="H174" s="314">
        <f t="shared" si="40"/>
        <v>322.91000000000003</v>
      </c>
      <c r="I174" s="314">
        <f t="shared" si="54"/>
        <v>399.08</v>
      </c>
    </row>
    <row r="175" spans="1:9" x14ac:dyDescent="0.25">
      <c r="A175" s="305" t="s">
        <v>449</v>
      </c>
      <c r="B175" s="315">
        <v>1</v>
      </c>
      <c r="C175" s="315">
        <f t="shared" si="52"/>
        <v>173</v>
      </c>
      <c r="D175" s="315">
        <v>161</v>
      </c>
      <c r="E175" s="315">
        <v>12</v>
      </c>
      <c r="F175" s="314">
        <v>1083.08</v>
      </c>
      <c r="G175" s="313">
        <f t="shared" si="53"/>
        <v>6.7272049689440987</v>
      </c>
      <c r="H175" s="314">
        <f t="shared" si="40"/>
        <v>161.44999999999999</v>
      </c>
      <c r="I175" s="314">
        <f t="shared" si="54"/>
        <v>199.54</v>
      </c>
    </row>
    <row r="176" spans="1:9" x14ac:dyDescent="0.25">
      <c r="A176" s="305" t="s">
        <v>449</v>
      </c>
      <c r="B176" s="315">
        <v>1</v>
      </c>
      <c r="C176" s="315">
        <f t="shared" si="52"/>
        <v>209</v>
      </c>
      <c r="D176" s="315">
        <v>161</v>
      </c>
      <c r="E176" s="315">
        <v>48</v>
      </c>
      <c r="F176" s="314">
        <v>1083.08</v>
      </c>
      <c r="G176" s="313">
        <f t="shared" si="53"/>
        <v>6.7272049689440987</v>
      </c>
      <c r="H176" s="314">
        <f t="shared" si="40"/>
        <v>645.80999999999995</v>
      </c>
      <c r="I176" s="314">
        <f t="shared" si="54"/>
        <v>798.16</v>
      </c>
    </row>
    <row r="177" spans="1:9" x14ac:dyDescent="0.25">
      <c r="A177" s="305" t="s">
        <v>449</v>
      </c>
      <c r="B177" s="315">
        <v>1</v>
      </c>
      <c r="C177" s="315">
        <f t="shared" si="52"/>
        <v>185</v>
      </c>
      <c r="D177" s="315">
        <v>161</v>
      </c>
      <c r="E177" s="315">
        <v>24</v>
      </c>
      <c r="F177" s="314">
        <v>1083.08</v>
      </c>
      <c r="G177" s="313">
        <f t="shared" si="53"/>
        <v>6.7272049689440987</v>
      </c>
      <c r="H177" s="314">
        <f t="shared" si="40"/>
        <v>322.91000000000003</v>
      </c>
      <c r="I177" s="314">
        <f t="shared" si="54"/>
        <v>399.08</v>
      </c>
    </row>
    <row r="178" spans="1:9" x14ac:dyDescent="0.25">
      <c r="A178" s="305" t="s">
        <v>449</v>
      </c>
      <c r="B178" s="315">
        <v>1</v>
      </c>
      <c r="C178" s="315">
        <f t="shared" si="52"/>
        <v>173</v>
      </c>
      <c r="D178" s="315">
        <v>161</v>
      </c>
      <c r="E178" s="315">
        <v>12</v>
      </c>
      <c r="F178" s="314">
        <v>1083.08</v>
      </c>
      <c r="G178" s="313">
        <f t="shared" si="53"/>
        <v>6.7272049689440987</v>
      </c>
      <c r="H178" s="314">
        <f t="shared" si="40"/>
        <v>161.44999999999999</v>
      </c>
      <c r="I178" s="314">
        <f t="shared" si="54"/>
        <v>199.54</v>
      </c>
    </row>
    <row r="179" spans="1:9" x14ac:dyDescent="0.25">
      <c r="A179" s="305" t="s">
        <v>449</v>
      </c>
      <c r="B179" s="315">
        <v>1</v>
      </c>
      <c r="C179" s="315">
        <f t="shared" si="52"/>
        <v>60</v>
      </c>
      <c r="D179" s="315">
        <v>49</v>
      </c>
      <c r="E179" s="315">
        <v>11</v>
      </c>
      <c r="F179" s="314">
        <v>329.63</v>
      </c>
      <c r="G179" s="313">
        <f t="shared" si="53"/>
        <v>6.7271428571428569</v>
      </c>
      <c r="H179" s="314">
        <f t="shared" si="40"/>
        <v>148</v>
      </c>
      <c r="I179" s="314">
        <f t="shared" si="54"/>
        <v>182.91</v>
      </c>
    </row>
    <row r="180" spans="1:9" x14ac:dyDescent="0.25">
      <c r="A180" s="305" t="s">
        <v>477</v>
      </c>
      <c r="B180" s="315">
        <v>1</v>
      </c>
      <c r="C180" s="315">
        <f t="shared" si="52"/>
        <v>64</v>
      </c>
      <c r="D180" s="315">
        <v>49</v>
      </c>
      <c r="E180" s="315">
        <v>15</v>
      </c>
      <c r="F180" s="314">
        <v>329.63</v>
      </c>
      <c r="G180" s="313">
        <f t="shared" si="53"/>
        <v>6.7271428571428569</v>
      </c>
      <c r="H180" s="314">
        <f t="shared" si="40"/>
        <v>201.81</v>
      </c>
      <c r="I180" s="314">
        <f t="shared" si="54"/>
        <v>249.42</v>
      </c>
    </row>
    <row r="181" spans="1:9" x14ac:dyDescent="0.25">
      <c r="A181" s="305" t="s">
        <v>451</v>
      </c>
      <c r="B181" s="315">
        <v>1</v>
      </c>
      <c r="C181" s="315">
        <f t="shared" si="52"/>
        <v>185</v>
      </c>
      <c r="D181" s="315">
        <v>161</v>
      </c>
      <c r="E181" s="315">
        <v>24</v>
      </c>
      <c r="F181" s="314">
        <v>956.63</v>
      </c>
      <c r="G181" s="313">
        <f t="shared" si="53"/>
        <v>5.9418012422360249</v>
      </c>
      <c r="H181" s="314">
        <f t="shared" si="40"/>
        <v>285.20999999999998</v>
      </c>
      <c r="I181" s="314">
        <f t="shared" si="54"/>
        <v>352.49</v>
      </c>
    </row>
    <row r="182" spans="1:9" x14ac:dyDescent="0.25">
      <c r="A182" s="305" t="s">
        <v>451</v>
      </c>
      <c r="B182" s="315">
        <v>1</v>
      </c>
      <c r="C182" s="315">
        <f t="shared" si="52"/>
        <v>173</v>
      </c>
      <c r="D182" s="315">
        <v>161</v>
      </c>
      <c r="E182" s="315">
        <v>12</v>
      </c>
      <c r="F182" s="314">
        <v>956.63</v>
      </c>
      <c r="G182" s="313">
        <f t="shared" si="53"/>
        <v>5.9418012422360249</v>
      </c>
      <c r="H182" s="314">
        <f t="shared" si="40"/>
        <v>142.6</v>
      </c>
      <c r="I182" s="314">
        <f t="shared" si="54"/>
        <v>176.24</v>
      </c>
    </row>
    <row r="183" spans="1:9" x14ac:dyDescent="0.25">
      <c r="A183" s="305" t="s">
        <v>451</v>
      </c>
      <c r="B183" s="315">
        <v>1</v>
      </c>
      <c r="C183" s="315">
        <f t="shared" si="52"/>
        <v>209</v>
      </c>
      <c r="D183" s="315">
        <v>161</v>
      </c>
      <c r="E183" s="315">
        <v>48</v>
      </c>
      <c r="F183" s="314">
        <v>956.63</v>
      </c>
      <c r="G183" s="313">
        <f t="shared" si="53"/>
        <v>5.9418012422360249</v>
      </c>
      <c r="H183" s="314">
        <f t="shared" si="40"/>
        <v>570.41</v>
      </c>
      <c r="I183" s="314">
        <f t="shared" si="54"/>
        <v>704.97</v>
      </c>
    </row>
    <row r="184" spans="1:9" ht="31.5" x14ac:dyDescent="0.25">
      <c r="A184" s="287" t="s">
        <v>595</v>
      </c>
      <c r="B184" s="318">
        <f>B185</f>
        <v>2</v>
      </c>
      <c r="C184" s="318"/>
      <c r="D184" s="318"/>
      <c r="E184" s="318">
        <f t="shared" ref="E184" si="55">E185</f>
        <v>14</v>
      </c>
      <c r="F184" s="310"/>
      <c r="G184" s="310"/>
      <c r="H184" s="310">
        <f>H185</f>
        <v>138.63999999999999</v>
      </c>
      <c r="I184" s="310">
        <f>I185</f>
        <v>171.34</v>
      </c>
    </row>
    <row r="185" spans="1:9" ht="47.25" x14ac:dyDescent="0.25">
      <c r="A185" s="284" t="s">
        <v>17</v>
      </c>
      <c r="B185" s="304">
        <f>SUM(B186:B187)</f>
        <v>2</v>
      </c>
      <c r="C185" s="304"/>
      <c r="D185" s="304"/>
      <c r="E185" s="304">
        <f>SUM(E186:E187)</f>
        <v>14</v>
      </c>
      <c r="F185" s="298"/>
      <c r="G185" s="298"/>
      <c r="H185" s="298">
        <f>SUM(H186:H187)</f>
        <v>138.63999999999999</v>
      </c>
      <c r="I185" s="298">
        <f>SUM(I186:I187)</f>
        <v>171.34</v>
      </c>
    </row>
    <row r="186" spans="1:9" x14ac:dyDescent="0.25">
      <c r="A186" s="305" t="s">
        <v>757</v>
      </c>
      <c r="B186" s="315">
        <v>1</v>
      </c>
      <c r="C186" s="315">
        <f>D186+E186</f>
        <v>168</v>
      </c>
      <c r="D186" s="315">
        <v>161</v>
      </c>
      <c r="E186" s="315">
        <v>7</v>
      </c>
      <c r="F186" s="314">
        <v>797.19</v>
      </c>
      <c r="G186" s="313">
        <f t="shared" ref="G186:G187" si="56">F186/D186</f>
        <v>4.9514906832298138</v>
      </c>
      <c r="H186" s="314">
        <f t="shared" si="40"/>
        <v>69.319999999999993</v>
      </c>
      <c r="I186" s="314">
        <f>ROUND(H186*1.2359,2)</f>
        <v>85.67</v>
      </c>
    </row>
    <row r="187" spans="1:9" x14ac:dyDescent="0.25">
      <c r="A187" s="305" t="s">
        <v>757</v>
      </c>
      <c r="B187" s="315">
        <v>1</v>
      </c>
      <c r="C187" s="315">
        <f t="shared" ref="C187" si="57">D187+E187</f>
        <v>168</v>
      </c>
      <c r="D187" s="315">
        <v>161</v>
      </c>
      <c r="E187" s="315">
        <v>7</v>
      </c>
      <c r="F187" s="314">
        <v>797.19</v>
      </c>
      <c r="G187" s="313">
        <f t="shared" si="56"/>
        <v>4.9514906832298138</v>
      </c>
      <c r="H187" s="314">
        <f t="shared" si="40"/>
        <v>69.319999999999993</v>
      </c>
      <c r="I187" s="314">
        <f>ROUND(H187*1.2359,2)</f>
        <v>85.67</v>
      </c>
    </row>
    <row r="188" spans="1:9" ht="31.5" x14ac:dyDescent="0.25">
      <c r="A188" s="287" t="s">
        <v>767</v>
      </c>
      <c r="B188" s="318">
        <f>B189+B195</f>
        <v>7</v>
      </c>
      <c r="C188" s="318"/>
      <c r="D188" s="318"/>
      <c r="E188" s="318">
        <f t="shared" ref="E188" si="58">E189+E195</f>
        <v>146</v>
      </c>
      <c r="F188" s="310"/>
      <c r="G188" s="310"/>
      <c r="H188" s="310">
        <f>H189+H195</f>
        <v>1533.9199999999998</v>
      </c>
      <c r="I188" s="310">
        <f>I189+I195</f>
        <v>1895.79</v>
      </c>
    </row>
    <row r="189" spans="1:9" ht="47.25" x14ac:dyDescent="0.25">
      <c r="A189" s="284" t="s">
        <v>17</v>
      </c>
      <c r="B189" s="304">
        <f>SUM(B190:B194)</f>
        <v>5</v>
      </c>
      <c r="C189" s="304"/>
      <c r="D189" s="304"/>
      <c r="E189" s="304">
        <f t="shared" ref="E189" si="59">SUM(E190:E194)</f>
        <v>130</v>
      </c>
      <c r="F189" s="298"/>
      <c r="G189" s="298"/>
      <c r="H189" s="298">
        <f>SUM(H190:H194)</f>
        <v>1395.34</v>
      </c>
      <c r="I189" s="298">
        <f>SUM(I190:I194)</f>
        <v>1724.51</v>
      </c>
    </row>
    <row r="190" spans="1:9" x14ac:dyDescent="0.25">
      <c r="A190" s="305" t="s">
        <v>447</v>
      </c>
      <c r="B190" s="315">
        <v>1</v>
      </c>
      <c r="C190" s="315">
        <f t="shared" ref="C190:C197" si="60">D190+E190</f>
        <v>234</v>
      </c>
      <c r="D190" s="315">
        <v>184</v>
      </c>
      <c r="E190" s="315">
        <v>50</v>
      </c>
      <c r="F190" s="314">
        <v>870</v>
      </c>
      <c r="G190" s="313">
        <f t="shared" ref="G190:G197" si="61">F190/D190</f>
        <v>4.7282608695652177</v>
      </c>
      <c r="H190" s="314">
        <f t="shared" ref="H190:H197" si="62">ROUND(E190*G190*2,2)</f>
        <v>472.83</v>
      </c>
      <c r="I190" s="314">
        <f>ROUND(H190*1.2359,2)</f>
        <v>584.37</v>
      </c>
    </row>
    <row r="191" spans="1:9" x14ac:dyDescent="0.25">
      <c r="A191" s="305" t="s">
        <v>449</v>
      </c>
      <c r="B191" s="315">
        <v>1</v>
      </c>
      <c r="C191" s="315">
        <f t="shared" si="60"/>
        <v>194</v>
      </c>
      <c r="D191" s="315">
        <v>184</v>
      </c>
      <c r="E191" s="315">
        <v>10</v>
      </c>
      <c r="F191" s="314">
        <v>985</v>
      </c>
      <c r="G191" s="313">
        <f t="shared" si="61"/>
        <v>5.3532608695652177</v>
      </c>
      <c r="H191" s="314">
        <f t="shared" si="62"/>
        <v>107.07</v>
      </c>
      <c r="I191" s="314">
        <f>ROUND(H191*1.2359,2)</f>
        <v>132.33000000000001</v>
      </c>
    </row>
    <row r="192" spans="1:9" x14ac:dyDescent="0.25">
      <c r="A192" s="305" t="s">
        <v>449</v>
      </c>
      <c r="B192" s="315">
        <v>1</v>
      </c>
      <c r="C192" s="315">
        <f t="shared" si="60"/>
        <v>218</v>
      </c>
      <c r="D192" s="315">
        <v>184</v>
      </c>
      <c r="E192" s="315">
        <v>34</v>
      </c>
      <c r="F192" s="314">
        <v>1082.55</v>
      </c>
      <c r="G192" s="313">
        <f t="shared" si="61"/>
        <v>5.8834239130434778</v>
      </c>
      <c r="H192" s="314">
        <f t="shared" si="62"/>
        <v>400.07</v>
      </c>
      <c r="I192" s="314">
        <f>ROUND(H192*1.2359,2)</f>
        <v>494.45</v>
      </c>
    </row>
    <row r="193" spans="1:9" x14ac:dyDescent="0.25">
      <c r="A193" s="305" t="s">
        <v>450</v>
      </c>
      <c r="B193" s="315">
        <v>1</v>
      </c>
      <c r="C193" s="315">
        <f t="shared" si="60"/>
        <v>214</v>
      </c>
      <c r="D193" s="315">
        <v>184</v>
      </c>
      <c r="E193" s="315">
        <v>30</v>
      </c>
      <c r="F193" s="314">
        <v>1082.55</v>
      </c>
      <c r="G193" s="313">
        <f t="shared" si="61"/>
        <v>5.8834239130434778</v>
      </c>
      <c r="H193" s="314">
        <f t="shared" si="62"/>
        <v>353.01</v>
      </c>
      <c r="I193" s="314">
        <f>ROUND(H193*1.2359,2)</f>
        <v>436.29</v>
      </c>
    </row>
    <row r="194" spans="1:9" x14ac:dyDescent="0.25">
      <c r="A194" s="305" t="s">
        <v>451</v>
      </c>
      <c r="B194" s="315">
        <v>1</v>
      </c>
      <c r="C194" s="315">
        <f t="shared" si="60"/>
        <v>190</v>
      </c>
      <c r="D194" s="315">
        <v>184</v>
      </c>
      <c r="E194" s="315">
        <v>6</v>
      </c>
      <c r="F194" s="314">
        <v>956.16</v>
      </c>
      <c r="G194" s="313">
        <f t="shared" si="61"/>
        <v>5.1965217391304348</v>
      </c>
      <c r="H194" s="314">
        <f t="shared" si="62"/>
        <v>62.36</v>
      </c>
      <c r="I194" s="314">
        <f>ROUND(H194*1.2359,2)</f>
        <v>77.069999999999993</v>
      </c>
    </row>
    <row r="195" spans="1:9" ht="47.25" x14ac:dyDescent="0.25">
      <c r="A195" s="284" t="s">
        <v>103</v>
      </c>
      <c r="B195" s="304">
        <f>SUM(B196:B197)</f>
        <v>2</v>
      </c>
      <c r="C195" s="304"/>
      <c r="D195" s="304"/>
      <c r="E195" s="304">
        <f>SUM(E196:E197)</f>
        <v>16</v>
      </c>
      <c r="F195" s="298"/>
      <c r="G195" s="298"/>
      <c r="H195" s="298">
        <f>SUM(H196:H197)</f>
        <v>138.58000000000001</v>
      </c>
      <c r="I195" s="298">
        <f>SUM(I196:I197)</f>
        <v>171.28</v>
      </c>
    </row>
    <row r="196" spans="1:9" x14ac:dyDescent="0.25">
      <c r="A196" s="305" t="s">
        <v>757</v>
      </c>
      <c r="B196" s="315">
        <v>1</v>
      </c>
      <c r="C196" s="315">
        <f t="shared" si="60"/>
        <v>192</v>
      </c>
      <c r="D196" s="315">
        <v>184</v>
      </c>
      <c r="E196" s="315">
        <v>8</v>
      </c>
      <c r="F196" s="314">
        <v>796.79</v>
      </c>
      <c r="G196" s="313">
        <f t="shared" si="61"/>
        <v>4.3303804347826089</v>
      </c>
      <c r="H196" s="314">
        <f t="shared" si="62"/>
        <v>69.290000000000006</v>
      </c>
      <c r="I196" s="314">
        <f>ROUND(H196*1.2359,2)</f>
        <v>85.64</v>
      </c>
    </row>
    <row r="197" spans="1:9" x14ac:dyDescent="0.25">
      <c r="A197" s="305" t="s">
        <v>757</v>
      </c>
      <c r="B197" s="315">
        <v>1</v>
      </c>
      <c r="C197" s="315">
        <f t="shared" si="60"/>
        <v>192</v>
      </c>
      <c r="D197" s="315">
        <v>184</v>
      </c>
      <c r="E197" s="315">
        <v>8</v>
      </c>
      <c r="F197" s="314">
        <v>796.79</v>
      </c>
      <c r="G197" s="313">
        <f t="shared" si="61"/>
        <v>4.3303804347826089</v>
      </c>
      <c r="H197" s="314">
        <f t="shared" si="62"/>
        <v>69.290000000000006</v>
      </c>
      <c r="I197" s="314">
        <f>ROUND(H197*1.2359,2)</f>
        <v>85.64</v>
      </c>
    </row>
    <row r="198" spans="1:9" x14ac:dyDescent="0.25">
      <c r="A198" s="293" t="s">
        <v>829</v>
      </c>
      <c r="B198" s="318">
        <f>B199</f>
        <v>19</v>
      </c>
      <c r="C198" s="318"/>
      <c r="D198" s="318"/>
      <c r="E198" s="318">
        <f t="shared" ref="E198" si="63">E199</f>
        <v>363</v>
      </c>
      <c r="F198" s="310"/>
      <c r="G198" s="310"/>
      <c r="H198" s="310">
        <f>H199</f>
        <v>4979.91</v>
      </c>
      <c r="I198" s="310">
        <f>I199</f>
        <v>6154.6800000000012</v>
      </c>
    </row>
    <row r="199" spans="1:9" ht="47.25" x14ac:dyDescent="0.25">
      <c r="A199" s="284" t="s">
        <v>17</v>
      </c>
      <c r="B199" s="304">
        <f>SUM(B200:B218)</f>
        <v>19</v>
      </c>
      <c r="C199" s="304"/>
      <c r="D199" s="304"/>
      <c r="E199" s="304">
        <f>SUM(E200:E218)</f>
        <v>363</v>
      </c>
      <c r="F199" s="298"/>
      <c r="G199" s="298"/>
      <c r="H199" s="298">
        <f>SUM(H200:H218)</f>
        <v>4979.91</v>
      </c>
      <c r="I199" s="298">
        <f>SUM(I200:I218)</f>
        <v>6154.6800000000012</v>
      </c>
    </row>
    <row r="200" spans="1:9" x14ac:dyDescent="0.25">
      <c r="A200" s="305" t="s">
        <v>486</v>
      </c>
      <c r="B200" s="315">
        <v>1</v>
      </c>
      <c r="C200" s="315">
        <f>D200+E200</f>
        <v>130</v>
      </c>
      <c r="D200" s="315">
        <v>70</v>
      </c>
      <c r="E200" s="315">
        <v>60</v>
      </c>
      <c r="F200" s="314">
        <v>549.79</v>
      </c>
      <c r="G200" s="313">
        <f t="shared" ref="G200:G214" si="64">F200/D200</f>
        <v>7.8541428571428566</v>
      </c>
      <c r="H200" s="314">
        <f t="shared" ref="H200:H214" si="65">ROUND(E200*G200*2,2)</f>
        <v>942.5</v>
      </c>
      <c r="I200" s="314">
        <f t="shared" ref="I200:I218" si="66">ROUND(H200*1.2359,2)</f>
        <v>1164.8399999999999</v>
      </c>
    </row>
    <row r="201" spans="1:9" x14ac:dyDescent="0.25">
      <c r="A201" s="305" t="s">
        <v>449</v>
      </c>
      <c r="B201" s="315">
        <v>1</v>
      </c>
      <c r="C201" s="315">
        <f t="shared" ref="C201:C214" si="67">D201+E201</f>
        <v>184</v>
      </c>
      <c r="D201" s="315">
        <v>161</v>
      </c>
      <c r="E201" s="315">
        <v>23</v>
      </c>
      <c r="F201" s="314">
        <v>1083.08</v>
      </c>
      <c r="G201" s="313">
        <f t="shared" si="64"/>
        <v>6.7272049689440987</v>
      </c>
      <c r="H201" s="314">
        <f t="shared" si="65"/>
        <v>309.45</v>
      </c>
      <c r="I201" s="314">
        <f t="shared" si="66"/>
        <v>382.45</v>
      </c>
    </row>
    <row r="202" spans="1:9" x14ac:dyDescent="0.25">
      <c r="A202" s="305" t="s">
        <v>768</v>
      </c>
      <c r="B202" s="315">
        <v>1</v>
      </c>
      <c r="C202" s="315">
        <f t="shared" si="67"/>
        <v>111</v>
      </c>
      <c r="D202" s="315">
        <v>105</v>
      </c>
      <c r="E202" s="315">
        <v>6</v>
      </c>
      <c r="F202" s="314">
        <v>706.36</v>
      </c>
      <c r="G202" s="313">
        <f t="shared" si="64"/>
        <v>6.7272380952380955</v>
      </c>
      <c r="H202" s="314">
        <f t="shared" si="65"/>
        <v>80.73</v>
      </c>
      <c r="I202" s="314">
        <f t="shared" si="66"/>
        <v>99.77</v>
      </c>
    </row>
    <row r="203" spans="1:9" x14ac:dyDescent="0.25">
      <c r="A203" s="305" t="s">
        <v>486</v>
      </c>
      <c r="B203" s="315">
        <v>1</v>
      </c>
      <c r="C203" s="315">
        <f t="shared" si="67"/>
        <v>167</v>
      </c>
      <c r="D203" s="315">
        <v>161</v>
      </c>
      <c r="E203" s="315">
        <v>6</v>
      </c>
      <c r="F203" s="314">
        <v>1083.08</v>
      </c>
      <c r="G203" s="313">
        <f t="shared" si="64"/>
        <v>6.7272049689440987</v>
      </c>
      <c r="H203" s="314">
        <f t="shared" si="65"/>
        <v>80.73</v>
      </c>
      <c r="I203" s="314">
        <f t="shared" si="66"/>
        <v>99.77</v>
      </c>
    </row>
    <row r="204" spans="1:9" x14ac:dyDescent="0.25">
      <c r="A204" s="305" t="s">
        <v>486</v>
      </c>
      <c r="B204" s="315">
        <v>1</v>
      </c>
      <c r="C204" s="315">
        <f t="shared" si="67"/>
        <v>165</v>
      </c>
      <c r="D204" s="315">
        <v>161</v>
      </c>
      <c r="E204" s="315">
        <v>4</v>
      </c>
      <c r="F204" s="314">
        <v>1083.08</v>
      </c>
      <c r="G204" s="313">
        <f t="shared" si="64"/>
        <v>6.7272049689440987</v>
      </c>
      <c r="H204" s="314">
        <f t="shared" si="65"/>
        <v>53.82</v>
      </c>
      <c r="I204" s="314">
        <f t="shared" si="66"/>
        <v>66.52</v>
      </c>
    </row>
    <row r="205" spans="1:9" x14ac:dyDescent="0.25">
      <c r="A205" s="305" t="s">
        <v>486</v>
      </c>
      <c r="B205" s="315">
        <v>1</v>
      </c>
      <c r="C205" s="315">
        <f t="shared" si="67"/>
        <v>192</v>
      </c>
      <c r="D205" s="315">
        <v>161</v>
      </c>
      <c r="E205" s="315">
        <v>31</v>
      </c>
      <c r="F205" s="314">
        <v>1083.08</v>
      </c>
      <c r="G205" s="313">
        <f t="shared" si="64"/>
        <v>6.7272049689440987</v>
      </c>
      <c r="H205" s="314">
        <f t="shared" si="65"/>
        <v>417.09</v>
      </c>
      <c r="I205" s="314">
        <f t="shared" si="66"/>
        <v>515.48</v>
      </c>
    </row>
    <row r="206" spans="1:9" x14ac:dyDescent="0.25">
      <c r="A206" s="305" t="s">
        <v>486</v>
      </c>
      <c r="B206" s="315">
        <v>1</v>
      </c>
      <c r="C206" s="315">
        <f t="shared" si="67"/>
        <v>246</v>
      </c>
      <c r="D206" s="315">
        <v>161</v>
      </c>
      <c r="E206" s="315">
        <v>85</v>
      </c>
      <c r="F206" s="314">
        <v>1083.08</v>
      </c>
      <c r="G206" s="313">
        <f t="shared" si="64"/>
        <v>6.7272049689440987</v>
      </c>
      <c r="H206" s="314">
        <f t="shared" si="65"/>
        <v>1143.6199999999999</v>
      </c>
      <c r="I206" s="314">
        <f t="shared" si="66"/>
        <v>1413.4</v>
      </c>
    </row>
    <row r="207" spans="1:9" x14ac:dyDescent="0.25">
      <c r="A207" s="305" t="s">
        <v>486</v>
      </c>
      <c r="B207" s="315">
        <v>1</v>
      </c>
      <c r="C207" s="315">
        <f t="shared" si="67"/>
        <v>232</v>
      </c>
      <c r="D207" s="315">
        <v>161</v>
      </c>
      <c r="E207" s="315">
        <v>71</v>
      </c>
      <c r="F207" s="314">
        <v>1083.08</v>
      </c>
      <c r="G207" s="313">
        <f t="shared" si="64"/>
        <v>6.7272049689440987</v>
      </c>
      <c r="H207" s="314">
        <f t="shared" si="65"/>
        <v>955.26</v>
      </c>
      <c r="I207" s="314">
        <f t="shared" si="66"/>
        <v>1180.6099999999999</v>
      </c>
    </row>
    <row r="208" spans="1:9" x14ac:dyDescent="0.25">
      <c r="A208" s="305" t="s">
        <v>486</v>
      </c>
      <c r="B208" s="315">
        <v>1</v>
      </c>
      <c r="C208" s="315">
        <f t="shared" si="67"/>
        <v>175</v>
      </c>
      <c r="D208" s="315">
        <v>161</v>
      </c>
      <c r="E208" s="315">
        <v>14</v>
      </c>
      <c r="F208" s="314">
        <v>1083.08</v>
      </c>
      <c r="G208" s="313">
        <f t="shared" si="64"/>
        <v>6.7272049689440987</v>
      </c>
      <c r="H208" s="314">
        <f t="shared" si="65"/>
        <v>188.36</v>
      </c>
      <c r="I208" s="314">
        <f t="shared" si="66"/>
        <v>232.79</v>
      </c>
    </row>
    <row r="209" spans="1:9" x14ac:dyDescent="0.25">
      <c r="A209" s="305" t="s">
        <v>486</v>
      </c>
      <c r="B209" s="315">
        <v>1</v>
      </c>
      <c r="C209" s="315">
        <f t="shared" si="67"/>
        <v>165</v>
      </c>
      <c r="D209" s="315">
        <v>161</v>
      </c>
      <c r="E209" s="315">
        <v>4</v>
      </c>
      <c r="F209" s="314">
        <v>1083.08</v>
      </c>
      <c r="G209" s="313">
        <f t="shared" si="64"/>
        <v>6.7272049689440987</v>
      </c>
      <c r="H209" s="314">
        <f t="shared" si="65"/>
        <v>53.82</v>
      </c>
      <c r="I209" s="314">
        <f t="shared" si="66"/>
        <v>66.52</v>
      </c>
    </row>
    <row r="210" spans="1:9" x14ac:dyDescent="0.25">
      <c r="A210" s="305" t="s">
        <v>486</v>
      </c>
      <c r="B210" s="315">
        <v>1</v>
      </c>
      <c r="C210" s="315">
        <f t="shared" si="67"/>
        <v>165</v>
      </c>
      <c r="D210" s="315">
        <v>161</v>
      </c>
      <c r="E210" s="315">
        <v>4</v>
      </c>
      <c r="F210" s="314">
        <v>1083.08</v>
      </c>
      <c r="G210" s="313">
        <f t="shared" si="64"/>
        <v>6.7272049689440987</v>
      </c>
      <c r="H210" s="314">
        <f t="shared" si="65"/>
        <v>53.82</v>
      </c>
      <c r="I210" s="314">
        <f t="shared" si="66"/>
        <v>66.52</v>
      </c>
    </row>
    <row r="211" spans="1:9" x14ac:dyDescent="0.25">
      <c r="A211" s="305" t="s">
        <v>486</v>
      </c>
      <c r="B211" s="315">
        <v>1</v>
      </c>
      <c r="C211" s="315">
        <f t="shared" si="67"/>
        <v>165</v>
      </c>
      <c r="D211" s="315">
        <v>161</v>
      </c>
      <c r="E211" s="315">
        <v>4</v>
      </c>
      <c r="F211" s="314">
        <v>1083.08</v>
      </c>
      <c r="G211" s="313">
        <f t="shared" si="64"/>
        <v>6.7272049689440987</v>
      </c>
      <c r="H211" s="314">
        <f t="shared" si="65"/>
        <v>53.82</v>
      </c>
      <c r="I211" s="314">
        <f t="shared" si="66"/>
        <v>66.52</v>
      </c>
    </row>
    <row r="212" spans="1:9" x14ac:dyDescent="0.25">
      <c r="A212" s="305" t="s">
        <v>486</v>
      </c>
      <c r="B212" s="315">
        <v>1</v>
      </c>
      <c r="C212" s="315">
        <f t="shared" si="67"/>
        <v>173</v>
      </c>
      <c r="D212" s="315">
        <v>161</v>
      </c>
      <c r="E212" s="315">
        <v>12</v>
      </c>
      <c r="F212" s="314">
        <v>1083.08</v>
      </c>
      <c r="G212" s="313">
        <f t="shared" si="64"/>
        <v>6.7272049689440987</v>
      </c>
      <c r="H212" s="314">
        <f>ROUND(E212*G212*2,2)</f>
        <v>161.44999999999999</v>
      </c>
      <c r="I212" s="314">
        <f t="shared" si="66"/>
        <v>199.54</v>
      </c>
    </row>
    <row r="213" spans="1:9" x14ac:dyDescent="0.25">
      <c r="A213" s="305" t="s">
        <v>486</v>
      </c>
      <c r="B213" s="315">
        <v>1</v>
      </c>
      <c r="C213" s="315">
        <f t="shared" si="67"/>
        <v>169</v>
      </c>
      <c r="D213" s="315">
        <v>161</v>
      </c>
      <c r="E213" s="315">
        <v>8</v>
      </c>
      <c r="F213" s="314">
        <v>1083.08</v>
      </c>
      <c r="G213" s="313">
        <f t="shared" si="64"/>
        <v>6.7272049689440987</v>
      </c>
      <c r="H213" s="314">
        <f t="shared" si="65"/>
        <v>107.64</v>
      </c>
      <c r="I213" s="314">
        <f t="shared" si="66"/>
        <v>133.03</v>
      </c>
    </row>
    <row r="214" spans="1:9" x14ac:dyDescent="0.25">
      <c r="A214" s="305" t="s">
        <v>486</v>
      </c>
      <c r="B214" s="315">
        <v>1</v>
      </c>
      <c r="C214" s="315">
        <f t="shared" si="67"/>
        <v>155</v>
      </c>
      <c r="D214" s="315">
        <v>154</v>
      </c>
      <c r="E214" s="315">
        <v>1</v>
      </c>
      <c r="F214" s="314">
        <v>1035.99</v>
      </c>
      <c r="G214" s="313">
        <f t="shared" si="64"/>
        <v>6.7272077922077926</v>
      </c>
      <c r="H214" s="314">
        <f t="shared" si="65"/>
        <v>13.45</v>
      </c>
      <c r="I214" s="314">
        <f t="shared" si="66"/>
        <v>16.62</v>
      </c>
    </row>
    <row r="215" spans="1:9" x14ac:dyDescent="0.25">
      <c r="A215" s="300" t="s">
        <v>486</v>
      </c>
      <c r="B215" s="315">
        <v>1</v>
      </c>
      <c r="C215" s="315">
        <f>D215+E215</f>
        <v>96</v>
      </c>
      <c r="D215" s="315">
        <v>91</v>
      </c>
      <c r="E215" s="315">
        <v>5</v>
      </c>
      <c r="F215" s="314">
        <v>612.17999999999995</v>
      </c>
      <c r="G215" s="313">
        <f>F215/D215</f>
        <v>6.7272527472527468</v>
      </c>
      <c r="H215" s="314">
        <f>ROUND(E215*G215*2,2)</f>
        <v>67.27</v>
      </c>
      <c r="I215" s="314">
        <f t="shared" si="66"/>
        <v>83.14</v>
      </c>
    </row>
    <row r="216" spans="1:9" x14ac:dyDescent="0.25">
      <c r="A216" s="300" t="s">
        <v>486</v>
      </c>
      <c r="B216" s="315">
        <v>1</v>
      </c>
      <c r="C216" s="315">
        <f>D216+E216</f>
        <v>173</v>
      </c>
      <c r="D216" s="315">
        <v>161</v>
      </c>
      <c r="E216" s="315">
        <v>12</v>
      </c>
      <c r="F216" s="314">
        <v>956.63</v>
      </c>
      <c r="G216" s="313">
        <f>F216/D216</f>
        <v>5.9418012422360249</v>
      </c>
      <c r="H216" s="314">
        <f>ROUND(E216*G216*2,2)</f>
        <v>142.6</v>
      </c>
      <c r="I216" s="314">
        <f t="shared" si="66"/>
        <v>176.24</v>
      </c>
    </row>
    <row r="217" spans="1:9" x14ac:dyDescent="0.25">
      <c r="A217" s="300" t="s">
        <v>486</v>
      </c>
      <c r="B217" s="315">
        <v>1</v>
      </c>
      <c r="C217" s="315">
        <f>D217+E217</f>
        <v>173</v>
      </c>
      <c r="D217" s="315">
        <v>161</v>
      </c>
      <c r="E217" s="315">
        <v>12</v>
      </c>
      <c r="F217" s="314">
        <v>956.63</v>
      </c>
      <c r="G217" s="313">
        <f>F217/D217</f>
        <v>5.9418012422360249</v>
      </c>
      <c r="H217" s="314">
        <f>ROUND(E217*G217*2,2)</f>
        <v>142.6</v>
      </c>
      <c r="I217" s="314">
        <f t="shared" si="66"/>
        <v>176.24</v>
      </c>
    </row>
    <row r="218" spans="1:9" x14ac:dyDescent="0.25">
      <c r="A218" s="300" t="s">
        <v>486</v>
      </c>
      <c r="B218" s="315">
        <v>1</v>
      </c>
      <c r="C218" s="315">
        <f>D218+E218</f>
        <v>92</v>
      </c>
      <c r="D218" s="315">
        <v>91</v>
      </c>
      <c r="E218" s="315">
        <v>1</v>
      </c>
      <c r="F218" s="314">
        <v>540.70000000000005</v>
      </c>
      <c r="G218" s="313">
        <f>F218/D218</f>
        <v>5.941758241758242</v>
      </c>
      <c r="H218" s="314">
        <f>ROUND(E218*G218*2,2)</f>
        <v>11.88</v>
      </c>
      <c r="I218" s="314">
        <f t="shared" si="66"/>
        <v>14.68</v>
      </c>
    </row>
    <row r="219" spans="1:9" x14ac:dyDescent="0.25">
      <c r="C219" s="189"/>
      <c r="G219" s="190"/>
      <c r="H219" s="190"/>
      <c r="I219" s="191"/>
    </row>
    <row r="220" spans="1:9" x14ac:dyDescent="0.25">
      <c r="C220" s="189"/>
      <c r="G220" s="190"/>
      <c r="H220" s="190"/>
      <c r="I220" s="191"/>
    </row>
    <row r="221" spans="1:9" x14ac:dyDescent="0.25">
      <c r="I221" s="179"/>
    </row>
    <row r="222" spans="1:9" x14ac:dyDescent="0.25">
      <c r="I222" s="191"/>
    </row>
    <row r="223" spans="1:9" s="194" customFormat="1" x14ac:dyDescent="0.25">
      <c r="A223" s="192" t="s">
        <v>1</v>
      </c>
      <c r="B223" s="235"/>
      <c r="C223" s="235"/>
      <c r="D223" s="235"/>
      <c r="E223" s="235"/>
      <c r="F223" s="235"/>
      <c r="G223" s="235"/>
      <c r="H223" s="235"/>
      <c r="I223" s="193"/>
    </row>
    <row r="224" spans="1:9" s="194" customFormat="1" x14ac:dyDescent="0.25">
      <c r="A224" s="565" t="s">
        <v>85</v>
      </c>
      <c r="B224" s="565"/>
      <c r="C224" s="565"/>
      <c r="D224" s="565"/>
      <c r="E224" s="565"/>
      <c r="F224" s="565"/>
      <c r="G224" s="565"/>
      <c r="H224" s="565"/>
      <c r="I224" s="565"/>
    </row>
    <row r="225" spans="1:9" s="194" customFormat="1" x14ac:dyDescent="0.25">
      <c r="A225" s="235" t="s">
        <v>3</v>
      </c>
      <c r="B225" s="235"/>
      <c r="C225" s="235"/>
      <c r="D225" s="235"/>
      <c r="E225" s="235"/>
      <c r="F225" s="235"/>
      <c r="G225" s="235"/>
      <c r="H225" s="235"/>
      <c r="I225" s="193"/>
    </row>
    <row r="226" spans="1:9" s="194" customFormat="1" ht="31.5" x14ac:dyDescent="0.25">
      <c r="A226" s="235" t="s">
        <v>11</v>
      </c>
      <c r="B226" s="235"/>
      <c r="C226" s="235"/>
      <c r="D226" s="235"/>
      <c r="E226" s="235"/>
      <c r="F226" s="235"/>
      <c r="G226" s="235"/>
      <c r="H226" s="235"/>
      <c r="I226" s="193"/>
    </row>
    <row r="227" spans="1:9" s="194" customFormat="1" x14ac:dyDescent="0.25">
      <c r="A227" s="235" t="s">
        <v>12</v>
      </c>
      <c r="B227" s="235"/>
      <c r="C227" s="235"/>
      <c r="D227" s="235"/>
      <c r="E227" s="235"/>
      <c r="F227" s="235"/>
      <c r="G227" s="235"/>
      <c r="H227" s="235"/>
      <c r="I227" s="193"/>
    </row>
    <row r="228" spans="1:9" s="194" customFormat="1" x14ac:dyDescent="0.25">
      <c r="A228" s="235"/>
      <c r="B228" s="235"/>
      <c r="C228" s="235"/>
      <c r="D228" s="235"/>
      <c r="E228" s="235"/>
      <c r="F228" s="235"/>
      <c r="G228" s="235"/>
      <c r="H228" s="235"/>
      <c r="I228" s="195"/>
    </row>
    <row r="229" spans="1:9" s="194" customFormat="1" x14ac:dyDescent="0.25">
      <c r="A229" s="565" t="s">
        <v>493</v>
      </c>
      <c r="B229" s="565"/>
      <c r="C229" s="565"/>
      <c r="D229" s="565"/>
      <c r="E229" s="565"/>
      <c r="F229" s="565"/>
      <c r="G229" s="565"/>
      <c r="H229" s="565"/>
      <c r="I229" s="565"/>
    </row>
    <row r="230" spans="1:9" s="194" customFormat="1" x14ac:dyDescent="0.25">
      <c r="A230" s="235"/>
      <c r="B230" s="235"/>
      <c r="C230" s="235"/>
      <c r="D230" s="235"/>
      <c r="E230" s="235"/>
      <c r="F230" s="235"/>
      <c r="G230" s="235"/>
      <c r="H230" s="235"/>
      <c r="I230" s="235"/>
    </row>
    <row r="231" spans="1:9" s="194" customFormat="1" x14ac:dyDescent="0.25">
      <c r="A231" s="564"/>
      <c r="B231" s="564"/>
      <c r="C231" s="564"/>
      <c r="D231" s="564"/>
      <c r="E231" s="564"/>
      <c r="F231" s="564"/>
      <c r="G231" s="564"/>
      <c r="H231" s="564"/>
      <c r="I231" s="564"/>
    </row>
    <row r="232" spans="1:9" s="194" customFormat="1" x14ac:dyDescent="0.25">
      <c r="A232" s="566"/>
      <c r="B232" s="566"/>
      <c r="C232" s="566"/>
      <c r="D232" s="566"/>
      <c r="E232" s="566"/>
      <c r="F232" s="566"/>
      <c r="G232" s="566"/>
      <c r="H232" s="566"/>
      <c r="I232" s="566"/>
    </row>
    <row r="233" spans="1:9" s="194" customFormat="1" x14ac:dyDescent="0.25">
      <c r="A233" s="564"/>
      <c r="B233" s="564"/>
      <c r="C233" s="564"/>
      <c r="D233" s="564"/>
      <c r="E233" s="564"/>
      <c r="F233" s="564"/>
      <c r="G233" s="564"/>
      <c r="H233" s="564"/>
      <c r="I233" s="564"/>
    </row>
    <row r="234" spans="1:9" s="194" customFormat="1" x14ac:dyDescent="0.25">
      <c r="A234" s="196"/>
      <c r="B234" s="197"/>
      <c r="C234" s="196"/>
      <c r="D234" s="196"/>
      <c r="E234" s="196"/>
      <c r="F234" s="196"/>
      <c r="G234" s="196"/>
      <c r="H234" s="196"/>
    </row>
    <row r="235" spans="1:9" s="194" customFormat="1" x14ac:dyDescent="0.25">
      <c r="B235" s="198"/>
    </row>
    <row r="236" spans="1:9" s="194" customFormat="1" x14ac:dyDescent="0.25">
      <c r="A236" s="194" t="s">
        <v>126</v>
      </c>
      <c r="B236" s="198"/>
    </row>
    <row r="237" spans="1:9" s="194" customFormat="1" x14ac:dyDescent="0.25">
      <c r="B237" s="198"/>
    </row>
    <row r="238" spans="1:9" s="194" customFormat="1" x14ac:dyDescent="0.25">
      <c r="A238" s="194" t="s">
        <v>494</v>
      </c>
      <c r="B238" s="198"/>
    </row>
    <row r="239" spans="1:9" s="194" customFormat="1" x14ac:dyDescent="0.25">
      <c r="A239" s="194" t="s">
        <v>495</v>
      </c>
      <c r="B239" s="198"/>
    </row>
    <row r="240" spans="1:9" x14ac:dyDescent="0.25">
      <c r="I240" s="199"/>
    </row>
    <row r="241" spans="9:9" x14ac:dyDescent="0.25">
      <c r="I241" s="200"/>
    </row>
    <row r="242" spans="9:9" x14ac:dyDescent="0.25">
      <c r="I242" s="196"/>
    </row>
  </sheetData>
  <mergeCells count="17">
    <mergeCell ref="A233:I233"/>
    <mergeCell ref="D8:D9"/>
    <mergeCell ref="E8:E9"/>
    <mergeCell ref="A224:I224"/>
    <mergeCell ref="A229:I229"/>
    <mergeCell ref="A231:I231"/>
    <mergeCell ref="A232:I232"/>
    <mergeCell ref="H1:I1"/>
    <mergeCell ref="A2:I2"/>
    <mergeCell ref="A7:A9"/>
    <mergeCell ref="B7:B9"/>
    <mergeCell ref="C7:E7"/>
    <mergeCell ref="F7:F9"/>
    <mergeCell ref="G7:G9"/>
    <mergeCell ref="H7:H9"/>
    <mergeCell ref="I7:I9"/>
    <mergeCell ref="C8:C9"/>
  </mergeCells>
  <pageMargins left="0.31496062992125984" right="0.31496062992125984" top="0.35433070866141736" bottom="0.35433070866141736"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API242"/>
  <sheetViews>
    <sheetView zoomScale="110" zoomScaleNormal="110" workbookViewId="0">
      <selection activeCell="H1" sqref="H1:I1"/>
    </sheetView>
  </sheetViews>
  <sheetFormatPr defaultColWidth="9.140625" defaultRowHeight="12.75" x14ac:dyDescent="0.2"/>
  <cols>
    <col min="1" max="1" width="42.7109375" style="1" customWidth="1"/>
    <col min="2" max="2" width="11.28515625" style="1" customWidth="1"/>
    <col min="3" max="3" width="12.140625" style="1" customWidth="1"/>
    <col min="4" max="4" width="11.5703125" style="1" customWidth="1"/>
    <col min="5" max="6" width="13.28515625" style="1" customWidth="1"/>
    <col min="7" max="7" width="12.7109375" style="1" customWidth="1"/>
    <col min="8" max="8" width="18.85546875" style="1" customWidth="1"/>
    <col min="9" max="9" width="17.7109375" style="1" customWidth="1"/>
    <col min="10" max="1101" width="9.140625" style="2"/>
    <col min="1102" max="16384" width="9.140625" style="1"/>
  </cols>
  <sheetData>
    <row r="1" spans="1:1101" x14ac:dyDescent="0.2">
      <c r="H1" s="569" t="s">
        <v>901</v>
      </c>
      <c r="I1" s="569"/>
    </row>
    <row r="2" spans="1:1101" s="4" customFormat="1" ht="39.75" customHeight="1" x14ac:dyDescent="0.2">
      <c r="A2" s="570" t="s">
        <v>13</v>
      </c>
      <c r="B2" s="570"/>
      <c r="C2" s="570"/>
      <c r="D2" s="570"/>
      <c r="E2" s="570"/>
      <c r="F2" s="570"/>
      <c r="G2" s="570"/>
      <c r="H2" s="570"/>
      <c r="I2" s="570"/>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row>
    <row r="4" spans="1:1101" x14ac:dyDescent="0.2">
      <c r="A4" s="326" t="s">
        <v>834</v>
      </c>
    </row>
    <row r="5" spans="1:1101" x14ac:dyDescent="0.2">
      <c r="A5" s="1" t="s">
        <v>835</v>
      </c>
    </row>
    <row r="6" spans="1:1101" x14ac:dyDescent="0.2">
      <c r="E6" s="5"/>
      <c r="H6" s="6"/>
    </row>
    <row r="7" spans="1:1101" ht="45.75" customHeight="1" x14ac:dyDescent="0.2">
      <c r="A7" s="571"/>
      <c r="B7" s="571" t="s">
        <v>6</v>
      </c>
      <c r="C7" s="567" t="s">
        <v>8</v>
      </c>
      <c r="D7" s="567"/>
      <c r="E7" s="567"/>
      <c r="F7" s="567" t="s">
        <v>4</v>
      </c>
      <c r="G7" s="567" t="s">
        <v>71</v>
      </c>
      <c r="H7" s="572" t="s">
        <v>9</v>
      </c>
      <c r="I7" s="573" t="s">
        <v>2</v>
      </c>
    </row>
    <row r="8" spans="1:1101" ht="24" customHeight="1" x14ac:dyDescent="0.2">
      <c r="A8" s="571"/>
      <c r="B8" s="571"/>
      <c r="C8" s="574" t="s">
        <v>14</v>
      </c>
      <c r="D8" s="574" t="s">
        <v>72</v>
      </c>
      <c r="E8" s="567" t="s">
        <v>10</v>
      </c>
      <c r="F8" s="567"/>
      <c r="G8" s="567"/>
      <c r="H8" s="572"/>
      <c r="I8" s="573"/>
    </row>
    <row r="9" spans="1:1101" ht="58.5" customHeight="1" x14ac:dyDescent="0.2">
      <c r="A9" s="571"/>
      <c r="B9" s="571"/>
      <c r="C9" s="575"/>
      <c r="D9" s="575"/>
      <c r="E9" s="567"/>
      <c r="F9" s="567"/>
      <c r="G9" s="567"/>
      <c r="H9" s="572"/>
      <c r="I9" s="573"/>
    </row>
    <row r="10" spans="1:1101" ht="24" customHeight="1" x14ac:dyDescent="0.2">
      <c r="A10" s="25">
        <v>1</v>
      </c>
      <c r="B10" s="7">
        <v>2</v>
      </c>
      <c r="C10" s="7" t="s">
        <v>77</v>
      </c>
      <c r="D10" s="7">
        <v>4</v>
      </c>
      <c r="E10" s="7">
        <v>5</v>
      </c>
      <c r="F10" s="7">
        <v>6</v>
      </c>
      <c r="G10" s="7">
        <v>7</v>
      </c>
      <c r="H10" s="7">
        <v>8</v>
      </c>
      <c r="I10" s="7" t="s">
        <v>78</v>
      </c>
    </row>
    <row r="11" spans="1:1101" s="4" customFormat="1" x14ac:dyDescent="0.2">
      <c r="A11" s="8" t="s">
        <v>0</v>
      </c>
      <c r="B11" s="21">
        <f>B12+B25+B57+B68+B72+B103+B108+B125+B148+B168+B185+B192+B214+B218+B224</f>
        <v>174</v>
      </c>
      <c r="C11" s="21"/>
      <c r="D11" s="21"/>
      <c r="E11" s="21">
        <f>E12+E25+E57+E68+E72+E103+E108+E125+E148+E168+E185+E192+E214+E218+E224</f>
        <v>7304.7</v>
      </c>
      <c r="F11" s="21"/>
      <c r="G11" s="21"/>
      <c r="H11" s="330">
        <f>H12+H25+H57+H68+H72+H103+H108+H125+H148+H168+H185+H192+H214+H218+H224</f>
        <v>94122.329999999973</v>
      </c>
      <c r="I11" s="330">
        <f>I12+I25+I57+I68+I72+I103+I108+I125+I148+I168+I185+I192+I214+I218+I224</f>
        <v>116325.87000000001</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row>
    <row r="12" spans="1:1101" s="4" customFormat="1" x14ac:dyDescent="0.2">
      <c r="A12" s="8" t="s">
        <v>21</v>
      </c>
      <c r="B12" s="21">
        <f>B13+B20</f>
        <v>10</v>
      </c>
      <c r="C12" s="21"/>
      <c r="D12" s="21"/>
      <c r="E12" s="21">
        <f t="shared" ref="E12:I12" si="0">E13+E20</f>
        <v>665</v>
      </c>
      <c r="F12" s="21"/>
      <c r="G12" s="21"/>
      <c r="H12" s="21">
        <f t="shared" si="0"/>
        <v>7773.15</v>
      </c>
      <c r="I12" s="21">
        <f t="shared" si="0"/>
        <v>9606.8299999999981</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row>
    <row r="13" spans="1:1101" ht="24.6" customHeight="1" x14ac:dyDescent="0.2">
      <c r="A13" s="332" t="s">
        <v>17</v>
      </c>
      <c r="B13" s="17">
        <f>SUM(B14:B19)</f>
        <v>6</v>
      </c>
      <c r="C13" s="17"/>
      <c r="D13" s="17"/>
      <c r="E13" s="17">
        <f t="shared" ref="E13:I13" si="1">SUM(E14:E19)</f>
        <v>403</v>
      </c>
      <c r="F13" s="17"/>
      <c r="G13" s="29"/>
      <c r="H13" s="331">
        <f t="shared" si="1"/>
        <v>5350.7</v>
      </c>
      <c r="I13" s="331">
        <f t="shared" si="1"/>
        <v>6612.9199999999992</v>
      </c>
    </row>
    <row r="14" spans="1:1101" x14ac:dyDescent="0.2">
      <c r="A14" s="9" t="s">
        <v>20</v>
      </c>
      <c r="B14" s="22">
        <v>1</v>
      </c>
      <c r="C14" s="22">
        <f>D14+E14</f>
        <v>193</v>
      </c>
      <c r="D14" s="22">
        <v>145</v>
      </c>
      <c r="E14" s="16">
        <v>48</v>
      </c>
      <c r="F14" s="23"/>
      <c r="G14" s="31" t="s">
        <v>43</v>
      </c>
      <c r="H14" s="24">
        <f>ROUND(G14*E14*2,2)</f>
        <v>647.71</v>
      </c>
      <c r="I14" s="23">
        <f>ROUND(H14*0.2359+H14,2)</f>
        <v>800.5</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row>
    <row r="15" spans="1:1101" x14ac:dyDescent="0.2">
      <c r="A15" s="9" t="s">
        <v>20</v>
      </c>
      <c r="B15" s="22">
        <v>1</v>
      </c>
      <c r="C15" s="22">
        <f t="shared" ref="C15:C19" si="2">D15+E15</f>
        <v>161</v>
      </c>
      <c r="D15" s="22">
        <v>145</v>
      </c>
      <c r="E15" s="16">
        <v>16</v>
      </c>
      <c r="F15" s="23"/>
      <c r="G15" s="27" t="s">
        <v>43</v>
      </c>
      <c r="H15" s="24">
        <f t="shared" ref="H15:H19" si="3">ROUND(G15*E15*2,2)</f>
        <v>215.9</v>
      </c>
      <c r="I15" s="23">
        <f t="shared" ref="I15:I67" si="4">ROUND(H15*0.2359+H15,2)</f>
        <v>266.83</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row>
    <row r="16" spans="1:1101" x14ac:dyDescent="0.2">
      <c r="A16" s="9" t="s">
        <v>20</v>
      </c>
      <c r="B16" s="22">
        <v>1</v>
      </c>
      <c r="C16" s="22">
        <f t="shared" si="2"/>
        <v>168</v>
      </c>
      <c r="D16" s="22">
        <v>145</v>
      </c>
      <c r="E16" s="16">
        <v>23</v>
      </c>
      <c r="F16" s="23"/>
      <c r="G16" s="27" t="s">
        <v>43</v>
      </c>
      <c r="H16" s="24">
        <f t="shared" si="3"/>
        <v>310.36</v>
      </c>
      <c r="I16" s="23">
        <f t="shared" si="4"/>
        <v>383.57</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row>
    <row r="17" spans="1:9" s="1" customFormat="1" x14ac:dyDescent="0.2">
      <c r="A17" s="9" t="s">
        <v>20</v>
      </c>
      <c r="B17" s="22">
        <v>1</v>
      </c>
      <c r="C17" s="22">
        <f t="shared" si="2"/>
        <v>294</v>
      </c>
      <c r="D17" s="22">
        <v>145</v>
      </c>
      <c r="E17" s="16">
        <v>149</v>
      </c>
      <c r="F17" s="23"/>
      <c r="G17" s="27" t="s">
        <v>43</v>
      </c>
      <c r="H17" s="24">
        <f t="shared" si="3"/>
        <v>2010.61</v>
      </c>
      <c r="I17" s="23">
        <f t="shared" si="4"/>
        <v>2484.91</v>
      </c>
    </row>
    <row r="18" spans="1:9" s="1" customFormat="1" x14ac:dyDescent="0.2">
      <c r="A18" s="9" t="s">
        <v>20</v>
      </c>
      <c r="B18" s="22">
        <v>1</v>
      </c>
      <c r="C18" s="22">
        <f t="shared" si="2"/>
        <v>199</v>
      </c>
      <c r="D18" s="22">
        <v>145</v>
      </c>
      <c r="E18" s="16">
        <v>54</v>
      </c>
      <c r="F18" s="23"/>
      <c r="G18" s="27" t="s">
        <v>44</v>
      </c>
      <c r="H18" s="24">
        <f t="shared" si="3"/>
        <v>641.29999999999995</v>
      </c>
      <c r="I18" s="23">
        <f t="shared" si="4"/>
        <v>792.58</v>
      </c>
    </row>
    <row r="19" spans="1:9" s="1" customFormat="1" x14ac:dyDescent="0.2">
      <c r="A19" s="9" t="s">
        <v>20</v>
      </c>
      <c r="B19" s="22">
        <v>1</v>
      </c>
      <c r="C19" s="22">
        <f t="shared" si="2"/>
        <v>258</v>
      </c>
      <c r="D19" s="22">
        <v>145</v>
      </c>
      <c r="E19" s="16">
        <v>113</v>
      </c>
      <c r="F19" s="23"/>
      <c r="G19" s="27" t="s">
        <v>43</v>
      </c>
      <c r="H19" s="24">
        <f t="shared" si="3"/>
        <v>1524.82</v>
      </c>
      <c r="I19" s="23">
        <f t="shared" si="4"/>
        <v>1884.53</v>
      </c>
    </row>
    <row r="20" spans="1:9" s="1" customFormat="1" ht="25.5" x14ac:dyDescent="0.2">
      <c r="A20" s="332" t="s">
        <v>19</v>
      </c>
      <c r="B20" s="17">
        <f>SUM(B21:B24)</f>
        <v>4</v>
      </c>
      <c r="C20" s="17"/>
      <c r="D20" s="17"/>
      <c r="E20" s="17">
        <f t="shared" ref="E20:I20" si="5">SUM(E21:E24)</f>
        <v>262</v>
      </c>
      <c r="F20" s="17"/>
      <c r="G20" s="29"/>
      <c r="H20" s="331">
        <f>SUM(H21:H24)</f>
        <v>2422.4499999999998</v>
      </c>
      <c r="I20" s="331">
        <f t="shared" si="5"/>
        <v>2993.91</v>
      </c>
    </row>
    <row r="21" spans="1:9" s="1" customFormat="1" x14ac:dyDescent="0.2">
      <c r="A21" s="9" t="s">
        <v>23</v>
      </c>
      <c r="B21" s="22">
        <v>1</v>
      </c>
      <c r="C21" s="22">
        <f>D21+E21</f>
        <v>215</v>
      </c>
      <c r="D21" s="22">
        <v>145</v>
      </c>
      <c r="E21" s="16">
        <v>70</v>
      </c>
      <c r="F21" s="23"/>
      <c r="G21" s="30" t="s">
        <v>46</v>
      </c>
      <c r="H21" s="24">
        <f t="shared" ref="H21:H24" si="6">ROUND(G21*E21*2,2)</f>
        <v>647.22</v>
      </c>
      <c r="I21" s="23">
        <f t="shared" si="4"/>
        <v>799.9</v>
      </c>
    </row>
    <row r="22" spans="1:9" s="1" customFormat="1" x14ac:dyDescent="0.2">
      <c r="A22" s="9" t="s">
        <v>23</v>
      </c>
      <c r="B22" s="22">
        <v>1</v>
      </c>
      <c r="C22" s="22">
        <f t="shared" ref="C22:C24" si="7">D22+E22</f>
        <v>208</v>
      </c>
      <c r="D22" s="22">
        <v>145</v>
      </c>
      <c r="E22" s="16">
        <v>63</v>
      </c>
      <c r="F22" s="23"/>
      <c r="G22" s="30" t="s">
        <v>46</v>
      </c>
      <c r="H22" s="24">
        <f t="shared" si="6"/>
        <v>582.5</v>
      </c>
      <c r="I22" s="23">
        <f t="shared" si="4"/>
        <v>719.91</v>
      </c>
    </row>
    <row r="23" spans="1:9" s="1" customFormat="1" x14ac:dyDescent="0.2">
      <c r="A23" s="9" t="s">
        <v>23</v>
      </c>
      <c r="B23" s="22">
        <v>1</v>
      </c>
      <c r="C23" s="22">
        <f t="shared" si="7"/>
        <v>195</v>
      </c>
      <c r="D23" s="22">
        <v>145</v>
      </c>
      <c r="E23" s="16">
        <v>50</v>
      </c>
      <c r="F23" s="23"/>
      <c r="G23" s="30" t="s">
        <v>46</v>
      </c>
      <c r="H23" s="24">
        <f t="shared" si="6"/>
        <v>462.3</v>
      </c>
      <c r="I23" s="23">
        <f t="shared" si="4"/>
        <v>571.36</v>
      </c>
    </row>
    <row r="24" spans="1:9" s="1" customFormat="1" x14ac:dyDescent="0.2">
      <c r="A24" s="9" t="s">
        <v>23</v>
      </c>
      <c r="B24" s="22">
        <v>1</v>
      </c>
      <c r="C24" s="22">
        <f t="shared" si="7"/>
        <v>224</v>
      </c>
      <c r="D24" s="22">
        <v>145</v>
      </c>
      <c r="E24" s="16">
        <v>79</v>
      </c>
      <c r="F24" s="23"/>
      <c r="G24" s="30" t="s">
        <v>46</v>
      </c>
      <c r="H24" s="24">
        <f t="shared" si="6"/>
        <v>730.43</v>
      </c>
      <c r="I24" s="23">
        <f t="shared" si="4"/>
        <v>902.74</v>
      </c>
    </row>
    <row r="25" spans="1:9" s="1" customFormat="1" ht="27.75" customHeight="1" x14ac:dyDescent="0.2">
      <c r="A25" s="15" t="s">
        <v>24</v>
      </c>
      <c r="B25" s="21">
        <f>B26+B31+B47+B54</f>
        <v>25</v>
      </c>
      <c r="C25" s="21"/>
      <c r="D25" s="21"/>
      <c r="E25" s="21">
        <f t="shared" ref="E25:H25" si="8">E26+E31+E47+E54</f>
        <v>1603</v>
      </c>
      <c r="F25" s="21"/>
      <c r="G25" s="28"/>
      <c r="H25" s="330">
        <f t="shared" si="8"/>
        <v>19884.299999999996</v>
      </c>
      <c r="I25" s="330">
        <f t="shared" ref="I25" si="9">I26+I31+I47+I54</f>
        <v>24575.009999999995</v>
      </c>
    </row>
    <row r="26" spans="1:9" s="1" customFormat="1" ht="25.5" x14ac:dyDescent="0.2">
      <c r="A26" s="332" t="s">
        <v>16</v>
      </c>
      <c r="B26" s="17">
        <f>SUM(B27:B30)</f>
        <v>4</v>
      </c>
      <c r="C26" s="17"/>
      <c r="D26" s="17"/>
      <c r="E26" s="17">
        <f t="shared" ref="E26:H26" si="10">SUM(E27:E30)</f>
        <v>175</v>
      </c>
      <c r="F26" s="17"/>
      <c r="G26" s="29"/>
      <c r="H26" s="331">
        <f t="shared" si="10"/>
        <v>3799.6</v>
      </c>
      <c r="I26" s="331">
        <f t="shared" ref="I26" si="11">SUM(I27:I30)</f>
        <v>4695.93</v>
      </c>
    </row>
    <row r="27" spans="1:9" s="1" customFormat="1" ht="14.25" customHeight="1" x14ac:dyDescent="0.2">
      <c r="A27" s="9" t="s">
        <v>25</v>
      </c>
      <c r="B27" s="22">
        <v>1</v>
      </c>
      <c r="C27" s="22">
        <f>D27+E27</f>
        <v>210</v>
      </c>
      <c r="D27" s="22">
        <v>145</v>
      </c>
      <c r="E27" s="16">
        <v>65</v>
      </c>
      <c r="F27" s="23"/>
      <c r="G27" s="30" t="s">
        <v>47</v>
      </c>
      <c r="H27" s="24">
        <f t="shared" ref="H27:H53" si="12">ROUND(G27*E27*2,2)</f>
        <v>1411.28</v>
      </c>
      <c r="I27" s="23">
        <f t="shared" si="4"/>
        <v>1744.2</v>
      </c>
    </row>
    <row r="28" spans="1:9" s="1" customFormat="1" ht="14.25" customHeight="1" x14ac:dyDescent="0.2">
      <c r="A28" s="9" t="s">
        <v>25</v>
      </c>
      <c r="B28" s="22">
        <v>1</v>
      </c>
      <c r="C28" s="22">
        <f t="shared" ref="C28:C30" si="13">D28+E28</f>
        <v>161</v>
      </c>
      <c r="D28" s="22">
        <v>145</v>
      </c>
      <c r="E28" s="16">
        <v>16</v>
      </c>
      <c r="F28" s="23"/>
      <c r="G28" s="30" t="s">
        <v>47</v>
      </c>
      <c r="H28" s="24">
        <f t="shared" si="12"/>
        <v>347.39</v>
      </c>
      <c r="I28" s="23">
        <f t="shared" si="4"/>
        <v>429.34</v>
      </c>
    </row>
    <row r="29" spans="1:9" s="1" customFormat="1" ht="14.25" customHeight="1" x14ac:dyDescent="0.2">
      <c r="A29" s="9" t="s">
        <v>25</v>
      </c>
      <c r="B29" s="22">
        <v>1</v>
      </c>
      <c r="C29" s="22">
        <f t="shared" si="13"/>
        <v>208</v>
      </c>
      <c r="D29" s="22">
        <v>145</v>
      </c>
      <c r="E29" s="16">
        <v>63</v>
      </c>
      <c r="F29" s="23"/>
      <c r="G29" s="30" t="s">
        <v>47</v>
      </c>
      <c r="H29" s="24">
        <f t="shared" si="12"/>
        <v>1367.86</v>
      </c>
      <c r="I29" s="23">
        <f t="shared" si="4"/>
        <v>1690.54</v>
      </c>
    </row>
    <row r="30" spans="1:9" s="1" customFormat="1" ht="14.25" customHeight="1" x14ac:dyDescent="0.2">
      <c r="A30" s="9" t="s">
        <v>25</v>
      </c>
      <c r="B30" s="22">
        <v>1</v>
      </c>
      <c r="C30" s="22">
        <f t="shared" si="13"/>
        <v>176</v>
      </c>
      <c r="D30" s="22">
        <v>145</v>
      </c>
      <c r="E30" s="16">
        <v>31</v>
      </c>
      <c r="F30" s="23"/>
      <c r="G30" s="30" t="s">
        <v>47</v>
      </c>
      <c r="H30" s="24">
        <f t="shared" si="12"/>
        <v>673.07</v>
      </c>
      <c r="I30" s="23">
        <f t="shared" si="4"/>
        <v>831.85</v>
      </c>
    </row>
    <row r="31" spans="1:9" s="1" customFormat="1" ht="38.25" x14ac:dyDescent="0.2">
      <c r="A31" s="332" t="s">
        <v>17</v>
      </c>
      <c r="B31" s="17">
        <f>SUM(B32:B46)</f>
        <v>13</v>
      </c>
      <c r="C31" s="17"/>
      <c r="D31" s="17"/>
      <c r="E31" s="17">
        <f t="shared" ref="E31:I31" si="14">SUM(E32:E46)</f>
        <v>795</v>
      </c>
      <c r="F31" s="17"/>
      <c r="G31" s="29"/>
      <c r="H31" s="331">
        <f t="shared" si="14"/>
        <v>9910.2199999999993</v>
      </c>
      <c r="I31" s="331">
        <f t="shared" si="14"/>
        <v>12248.039999999997</v>
      </c>
    </row>
    <row r="32" spans="1:9" s="1" customFormat="1" x14ac:dyDescent="0.2">
      <c r="A32" s="9" t="s">
        <v>26</v>
      </c>
      <c r="B32" s="22">
        <v>1</v>
      </c>
      <c r="C32" s="22">
        <f t="shared" ref="C32:C45" si="15">D32+E32</f>
        <v>169</v>
      </c>
      <c r="D32" s="22">
        <v>145</v>
      </c>
      <c r="E32" s="16">
        <v>24</v>
      </c>
      <c r="F32" s="23"/>
      <c r="G32" s="30" t="s">
        <v>48</v>
      </c>
      <c r="H32" s="24">
        <f t="shared" si="12"/>
        <v>299.04000000000002</v>
      </c>
      <c r="I32" s="23">
        <f t="shared" si="4"/>
        <v>369.58</v>
      </c>
    </row>
    <row r="33" spans="1:9" s="1" customFormat="1" x14ac:dyDescent="0.2">
      <c r="A33" s="9" t="s">
        <v>26</v>
      </c>
      <c r="B33" s="22">
        <v>1</v>
      </c>
      <c r="C33" s="22">
        <f t="shared" si="15"/>
        <v>158</v>
      </c>
      <c r="D33" s="22">
        <v>145</v>
      </c>
      <c r="E33" s="16">
        <v>13</v>
      </c>
      <c r="F33" s="23"/>
      <c r="G33" s="30" t="s">
        <v>49</v>
      </c>
      <c r="H33" s="24">
        <f t="shared" si="12"/>
        <v>166.5</v>
      </c>
      <c r="I33" s="23">
        <f t="shared" si="4"/>
        <v>205.78</v>
      </c>
    </row>
    <row r="34" spans="1:9" s="1" customFormat="1" x14ac:dyDescent="0.2">
      <c r="A34" s="9" t="s">
        <v>26</v>
      </c>
      <c r="B34" s="22">
        <v>1</v>
      </c>
      <c r="C34" s="22">
        <f t="shared" si="15"/>
        <v>242</v>
      </c>
      <c r="D34" s="22">
        <v>145</v>
      </c>
      <c r="E34" s="16">
        <v>97</v>
      </c>
      <c r="F34" s="23"/>
      <c r="G34" s="30" t="s">
        <v>48</v>
      </c>
      <c r="H34" s="24">
        <f t="shared" si="12"/>
        <v>1208.6199999999999</v>
      </c>
      <c r="I34" s="23">
        <f t="shared" si="4"/>
        <v>1493.73</v>
      </c>
    </row>
    <row r="35" spans="1:9" s="1" customFormat="1" x14ac:dyDescent="0.2">
      <c r="A35" s="9" t="s">
        <v>26</v>
      </c>
      <c r="B35" s="22">
        <v>1</v>
      </c>
      <c r="C35" s="22">
        <f t="shared" si="15"/>
        <v>216</v>
      </c>
      <c r="D35" s="22">
        <v>145</v>
      </c>
      <c r="E35" s="16">
        <v>71</v>
      </c>
      <c r="F35" s="23"/>
      <c r="G35" s="30" t="s">
        <v>48</v>
      </c>
      <c r="H35" s="24">
        <f t="shared" si="12"/>
        <v>884.66</v>
      </c>
      <c r="I35" s="23">
        <f t="shared" si="4"/>
        <v>1093.3499999999999</v>
      </c>
    </row>
    <row r="36" spans="1:9" s="1" customFormat="1" x14ac:dyDescent="0.2">
      <c r="A36" s="9" t="s">
        <v>26</v>
      </c>
      <c r="B36" s="22">
        <v>1</v>
      </c>
      <c r="C36" s="22">
        <f t="shared" si="15"/>
        <v>220</v>
      </c>
      <c r="D36" s="22">
        <v>145</v>
      </c>
      <c r="E36" s="16">
        <v>75</v>
      </c>
      <c r="F36" s="23"/>
      <c r="G36" s="30" t="s">
        <v>48</v>
      </c>
      <c r="H36" s="24">
        <f t="shared" si="12"/>
        <v>934.5</v>
      </c>
      <c r="I36" s="23">
        <f t="shared" si="4"/>
        <v>1154.95</v>
      </c>
    </row>
    <row r="37" spans="1:9" s="1" customFormat="1" x14ac:dyDescent="0.2">
      <c r="A37" s="9" t="s">
        <v>26</v>
      </c>
      <c r="B37" s="22">
        <v>1</v>
      </c>
      <c r="C37" s="22">
        <f t="shared" si="15"/>
        <v>195</v>
      </c>
      <c r="D37" s="22">
        <v>145</v>
      </c>
      <c r="E37" s="16">
        <v>50</v>
      </c>
      <c r="F37" s="23"/>
      <c r="G37" s="30" t="s">
        <v>48</v>
      </c>
      <c r="H37" s="24">
        <f t="shared" si="12"/>
        <v>623</v>
      </c>
      <c r="I37" s="23">
        <f t="shared" si="4"/>
        <v>769.97</v>
      </c>
    </row>
    <row r="38" spans="1:9" s="1" customFormat="1" x14ac:dyDescent="0.2">
      <c r="A38" s="9" t="s">
        <v>26</v>
      </c>
      <c r="B38" s="22">
        <v>1</v>
      </c>
      <c r="C38" s="22">
        <f t="shared" si="15"/>
        <v>244</v>
      </c>
      <c r="D38" s="22">
        <v>145</v>
      </c>
      <c r="E38" s="16">
        <v>99</v>
      </c>
      <c r="F38" s="23"/>
      <c r="G38" s="30" t="s">
        <v>48</v>
      </c>
      <c r="H38" s="24">
        <f t="shared" si="12"/>
        <v>1233.54</v>
      </c>
      <c r="I38" s="23">
        <f t="shared" si="4"/>
        <v>1524.53</v>
      </c>
    </row>
    <row r="39" spans="1:9" s="1" customFormat="1" x14ac:dyDescent="0.2">
      <c r="A39" s="9" t="s">
        <v>26</v>
      </c>
      <c r="B39" s="22">
        <v>1</v>
      </c>
      <c r="C39" s="22">
        <f t="shared" si="15"/>
        <v>220</v>
      </c>
      <c r="D39" s="22">
        <v>145</v>
      </c>
      <c r="E39" s="16">
        <v>75</v>
      </c>
      <c r="F39" s="23"/>
      <c r="G39" s="30" t="s">
        <v>48</v>
      </c>
      <c r="H39" s="24">
        <f t="shared" si="12"/>
        <v>934.5</v>
      </c>
      <c r="I39" s="23">
        <f t="shared" si="4"/>
        <v>1154.95</v>
      </c>
    </row>
    <row r="40" spans="1:9" s="1" customFormat="1" x14ac:dyDescent="0.2">
      <c r="A40" s="9" t="s">
        <v>26</v>
      </c>
      <c r="B40" s="22">
        <v>1</v>
      </c>
      <c r="C40" s="22">
        <f t="shared" si="15"/>
        <v>210</v>
      </c>
      <c r="D40" s="22">
        <v>145</v>
      </c>
      <c r="E40" s="16">
        <v>65</v>
      </c>
      <c r="F40" s="23"/>
      <c r="G40" s="30" t="s">
        <v>48</v>
      </c>
      <c r="H40" s="24">
        <f t="shared" si="12"/>
        <v>809.9</v>
      </c>
      <c r="I40" s="23">
        <f t="shared" si="4"/>
        <v>1000.96</v>
      </c>
    </row>
    <row r="41" spans="1:9" s="1" customFormat="1" x14ac:dyDescent="0.2">
      <c r="A41" s="9" t="s">
        <v>26</v>
      </c>
      <c r="B41" s="22">
        <v>1</v>
      </c>
      <c r="C41" s="22">
        <f t="shared" si="15"/>
        <v>184</v>
      </c>
      <c r="D41" s="22">
        <v>145</v>
      </c>
      <c r="E41" s="16">
        <v>39</v>
      </c>
      <c r="F41" s="23"/>
      <c r="G41" s="30" t="s">
        <v>48</v>
      </c>
      <c r="H41" s="24">
        <f t="shared" si="12"/>
        <v>485.94</v>
      </c>
      <c r="I41" s="23">
        <f t="shared" si="4"/>
        <v>600.57000000000005</v>
      </c>
    </row>
    <row r="42" spans="1:9" s="1" customFormat="1" x14ac:dyDescent="0.2">
      <c r="A42" s="9" t="s">
        <v>26</v>
      </c>
      <c r="B42" s="22">
        <v>1</v>
      </c>
      <c r="C42" s="22">
        <f t="shared" si="15"/>
        <v>190</v>
      </c>
      <c r="D42" s="22">
        <v>145</v>
      </c>
      <c r="E42" s="16">
        <v>45</v>
      </c>
      <c r="F42" s="23"/>
      <c r="G42" s="30" t="s">
        <v>48</v>
      </c>
      <c r="H42" s="24">
        <f t="shared" si="12"/>
        <v>560.70000000000005</v>
      </c>
      <c r="I42" s="23">
        <f t="shared" si="4"/>
        <v>692.97</v>
      </c>
    </row>
    <row r="43" spans="1:9" s="1" customFormat="1" x14ac:dyDescent="0.2">
      <c r="A43" s="9" t="s">
        <v>26</v>
      </c>
      <c r="B43" s="22">
        <v>1</v>
      </c>
      <c r="C43" s="22">
        <f t="shared" si="15"/>
        <v>198</v>
      </c>
      <c r="D43" s="22">
        <v>145</v>
      </c>
      <c r="E43" s="16">
        <v>53</v>
      </c>
      <c r="F43" s="23"/>
      <c r="G43" s="30" t="s">
        <v>48</v>
      </c>
      <c r="H43" s="24">
        <f t="shared" si="12"/>
        <v>660.38</v>
      </c>
      <c r="I43" s="23">
        <f t="shared" si="4"/>
        <v>816.16</v>
      </c>
    </row>
    <row r="44" spans="1:9" s="1" customFormat="1" x14ac:dyDescent="0.2">
      <c r="A44" s="9" t="s">
        <v>26</v>
      </c>
      <c r="B44" s="22">
        <v>1</v>
      </c>
      <c r="C44" s="22">
        <f t="shared" si="15"/>
        <v>234</v>
      </c>
      <c r="D44" s="22">
        <v>145</v>
      </c>
      <c r="E44" s="16">
        <v>89</v>
      </c>
      <c r="F44" s="23"/>
      <c r="G44" s="30" t="s">
        <v>48</v>
      </c>
      <c r="H44" s="24">
        <f t="shared" si="12"/>
        <v>1108.94</v>
      </c>
      <c r="I44" s="23">
        <f t="shared" si="4"/>
        <v>1370.54</v>
      </c>
    </row>
    <row r="45" spans="1:9" s="1" customFormat="1" ht="17.45" hidden="1" customHeight="1" x14ac:dyDescent="0.2">
      <c r="A45" s="9" t="s">
        <v>26</v>
      </c>
      <c r="B45" s="22"/>
      <c r="C45" s="22">
        <f t="shared" si="15"/>
        <v>0</v>
      </c>
      <c r="D45" s="22"/>
      <c r="E45" s="16"/>
      <c r="F45" s="22"/>
      <c r="G45" s="30"/>
      <c r="H45" s="24">
        <f t="shared" si="12"/>
        <v>0</v>
      </c>
      <c r="I45" s="23">
        <f t="shared" si="4"/>
        <v>0</v>
      </c>
    </row>
    <row r="46" spans="1:9" s="1" customFormat="1" ht="18" hidden="1" customHeight="1" x14ac:dyDescent="0.2">
      <c r="A46" s="9" t="s">
        <v>26</v>
      </c>
      <c r="B46" s="22"/>
      <c r="C46" s="22">
        <f>D46+E46</f>
        <v>0</v>
      </c>
      <c r="D46" s="22"/>
      <c r="E46" s="16"/>
      <c r="F46" s="22"/>
      <c r="G46" s="30"/>
      <c r="H46" s="24">
        <f t="shared" si="12"/>
        <v>0</v>
      </c>
      <c r="I46" s="23">
        <f t="shared" si="4"/>
        <v>0</v>
      </c>
    </row>
    <row r="47" spans="1:9" s="1" customFormat="1" ht="25.9" customHeight="1" x14ac:dyDescent="0.2">
      <c r="A47" s="332" t="s">
        <v>18</v>
      </c>
      <c r="B47" s="17">
        <f>SUM(B48:B53)</f>
        <v>6</v>
      </c>
      <c r="C47" s="17"/>
      <c r="D47" s="17"/>
      <c r="E47" s="17">
        <f t="shared" ref="E47:I47" si="16">SUM(E48:E53)</f>
        <v>489</v>
      </c>
      <c r="F47" s="17"/>
      <c r="G47" s="29"/>
      <c r="H47" s="331">
        <f t="shared" si="16"/>
        <v>4843.0599999999995</v>
      </c>
      <c r="I47" s="331">
        <f t="shared" si="16"/>
        <v>5985.5399999999991</v>
      </c>
    </row>
    <row r="48" spans="1:9" s="1" customFormat="1" x14ac:dyDescent="0.2">
      <c r="A48" s="9" t="s">
        <v>22</v>
      </c>
      <c r="B48" s="22">
        <v>1</v>
      </c>
      <c r="C48" s="22">
        <f>D48+E48</f>
        <v>192</v>
      </c>
      <c r="D48" s="22">
        <v>145</v>
      </c>
      <c r="E48" s="16">
        <v>47</v>
      </c>
      <c r="F48" s="23"/>
      <c r="G48" s="30" t="s">
        <v>50</v>
      </c>
      <c r="H48" s="24">
        <f t="shared" si="12"/>
        <v>465.49</v>
      </c>
      <c r="I48" s="23">
        <f t="shared" si="4"/>
        <v>575.29999999999995</v>
      </c>
    </row>
    <row r="49" spans="1:9" s="1" customFormat="1" x14ac:dyDescent="0.2">
      <c r="A49" s="9" t="s">
        <v>22</v>
      </c>
      <c r="B49" s="22">
        <v>1</v>
      </c>
      <c r="C49" s="22">
        <f t="shared" ref="C49:C53" si="17">D49+E49</f>
        <v>210</v>
      </c>
      <c r="D49" s="22">
        <v>145</v>
      </c>
      <c r="E49" s="16">
        <v>65</v>
      </c>
      <c r="F49" s="23"/>
      <c r="G49" s="30" t="s">
        <v>50</v>
      </c>
      <c r="H49" s="24">
        <f t="shared" si="12"/>
        <v>643.76</v>
      </c>
      <c r="I49" s="23">
        <f t="shared" si="4"/>
        <v>795.62</v>
      </c>
    </row>
    <row r="50" spans="1:9" s="1" customFormat="1" x14ac:dyDescent="0.2">
      <c r="A50" s="9" t="s">
        <v>22</v>
      </c>
      <c r="B50" s="22">
        <v>1</v>
      </c>
      <c r="C50" s="22">
        <f t="shared" si="17"/>
        <v>258</v>
      </c>
      <c r="D50" s="22">
        <v>145</v>
      </c>
      <c r="E50" s="16">
        <v>113</v>
      </c>
      <c r="F50" s="23"/>
      <c r="G50" s="30" t="s">
        <v>50</v>
      </c>
      <c r="H50" s="24">
        <f t="shared" si="12"/>
        <v>1119.1500000000001</v>
      </c>
      <c r="I50" s="23">
        <f t="shared" si="4"/>
        <v>1383.16</v>
      </c>
    </row>
    <row r="51" spans="1:9" s="1" customFormat="1" x14ac:dyDescent="0.2">
      <c r="A51" s="9" t="s">
        <v>22</v>
      </c>
      <c r="B51" s="22">
        <v>1</v>
      </c>
      <c r="C51" s="22">
        <f t="shared" si="17"/>
        <v>264</v>
      </c>
      <c r="D51" s="22">
        <v>145</v>
      </c>
      <c r="E51" s="16">
        <v>119</v>
      </c>
      <c r="F51" s="23"/>
      <c r="G51" s="30" t="s">
        <v>50</v>
      </c>
      <c r="H51" s="24">
        <f t="shared" si="12"/>
        <v>1178.58</v>
      </c>
      <c r="I51" s="23">
        <f t="shared" si="4"/>
        <v>1456.61</v>
      </c>
    </row>
    <row r="52" spans="1:9" s="1" customFormat="1" x14ac:dyDescent="0.2">
      <c r="A52" s="9" t="s">
        <v>22</v>
      </c>
      <c r="B52" s="22">
        <v>1</v>
      </c>
      <c r="C52" s="22">
        <f t="shared" si="17"/>
        <v>185</v>
      </c>
      <c r="D52" s="22">
        <v>145</v>
      </c>
      <c r="E52" s="16">
        <v>40</v>
      </c>
      <c r="F52" s="23"/>
      <c r="G52" s="30" t="s">
        <v>50</v>
      </c>
      <c r="H52" s="24">
        <f t="shared" si="12"/>
        <v>396.16</v>
      </c>
      <c r="I52" s="23">
        <f t="shared" si="4"/>
        <v>489.61</v>
      </c>
    </row>
    <row r="53" spans="1:9" s="1" customFormat="1" x14ac:dyDescent="0.2">
      <c r="A53" s="9" t="s">
        <v>22</v>
      </c>
      <c r="B53" s="22">
        <v>1</v>
      </c>
      <c r="C53" s="22">
        <f t="shared" si="17"/>
        <v>250</v>
      </c>
      <c r="D53" s="22">
        <v>145</v>
      </c>
      <c r="E53" s="16">
        <v>105</v>
      </c>
      <c r="F53" s="23"/>
      <c r="G53" s="30" t="s">
        <v>50</v>
      </c>
      <c r="H53" s="24">
        <f t="shared" si="12"/>
        <v>1039.92</v>
      </c>
      <c r="I53" s="23">
        <f t="shared" si="4"/>
        <v>1285.24</v>
      </c>
    </row>
    <row r="54" spans="1:9" s="1" customFormat="1" ht="24" customHeight="1" x14ac:dyDescent="0.2">
      <c r="A54" s="332" t="s">
        <v>19</v>
      </c>
      <c r="B54" s="17">
        <f>SUM(B55:B56)</f>
        <v>2</v>
      </c>
      <c r="C54" s="17"/>
      <c r="D54" s="17"/>
      <c r="E54" s="17">
        <f t="shared" ref="E54:I54" si="18">SUM(E55:E56)</f>
        <v>144</v>
      </c>
      <c r="F54" s="17"/>
      <c r="G54" s="29"/>
      <c r="H54" s="331">
        <f t="shared" si="18"/>
        <v>1331.42</v>
      </c>
      <c r="I54" s="331">
        <f t="shared" si="18"/>
        <v>1645.5</v>
      </c>
    </row>
    <row r="55" spans="1:9" s="1" customFormat="1" x14ac:dyDescent="0.2">
      <c r="A55" s="9" t="s">
        <v>23</v>
      </c>
      <c r="B55" s="22">
        <v>1</v>
      </c>
      <c r="C55" s="22">
        <f>D55+E55</f>
        <v>159</v>
      </c>
      <c r="D55" s="22">
        <v>145</v>
      </c>
      <c r="E55" s="16">
        <v>14</v>
      </c>
      <c r="F55" s="23"/>
      <c r="G55" s="30" t="s">
        <v>46</v>
      </c>
      <c r="H55" s="24">
        <f t="shared" ref="H55:H56" si="19">ROUND(G55*E55*2,2)</f>
        <v>129.44</v>
      </c>
      <c r="I55" s="23">
        <f t="shared" si="4"/>
        <v>159.97</v>
      </c>
    </row>
    <row r="56" spans="1:9" s="1" customFormat="1" x14ac:dyDescent="0.2">
      <c r="A56" s="9" t="s">
        <v>23</v>
      </c>
      <c r="B56" s="22">
        <v>1</v>
      </c>
      <c r="C56" s="22">
        <f>D56+E56</f>
        <v>275</v>
      </c>
      <c r="D56" s="22">
        <v>145</v>
      </c>
      <c r="E56" s="16">
        <v>130</v>
      </c>
      <c r="F56" s="23"/>
      <c r="G56" s="30" t="s">
        <v>46</v>
      </c>
      <c r="H56" s="24">
        <f t="shared" si="19"/>
        <v>1201.98</v>
      </c>
      <c r="I56" s="23">
        <f t="shared" si="4"/>
        <v>1485.53</v>
      </c>
    </row>
    <row r="57" spans="1:9" s="1" customFormat="1" ht="27.75" customHeight="1" x14ac:dyDescent="0.2">
      <c r="A57" s="15" t="s">
        <v>75</v>
      </c>
      <c r="B57" s="21">
        <f>B58+B60+B65</f>
        <v>7</v>
      </c>
      <c r="C57" s="21"/>
      <c r="D57" s="21"/>
      <c r="E57" s="21">
        <f t="shared" ref="E57:I57" si="20">E58+E60+E65</f>
        <v>190</v>
      </c>
      <c r="F57" s="21"/>
      <c r="G57" s="21"/>
      <c r="H57" s="21">
        <f t="shared" si="20"/>
        <v>2946.83</v>
      </c>
      <c r="I57" s="21">
        <f t="shared" si="20"/>
        <v>3641.9999999999995</v>
      </c>
    </row>
    <row r="58" spans="1:9" s="1" customFormat="1" ht="26.45" customHeight="1" x14ac:dyDescent="0.2">
      <c r="A58" s="332" t="s">
        <v>16</v>
      </c>
      <c r="B58" s="17">
        <f>B59</f>
        <v>1</v>
      </c>
      <c r="C58" s="17"/>
      <c r="D58" s="17"/>
      <c r="E58" s="17">
        <f t="shared" ref="E58:I58" si="21">E59</f>
        <v>67</v>
      </c>
      <c r="F58" s="17"/>
      <c r="G58" s="17"/>
      <c r="H58" s="17">
        <f t="shared" si="21"/>
        <v>1423.48</v>
      </c>
      <c r="I58" s="17">
        <f t="shared" si="21"/>
        <v>1759.28</v>
      </c>
    </row>
    <row r="59" spans="1:9" s="1" customFormat="1" ht="14.25" customHeight="1" x14ac:dyDescent="0.2">
      <c r="A59" s="9" t="s">
        <v>25</v>
      </c>
      <c r="B59" s="22">
        <v>1</v>
      </c>
      <c r="C59" s="22">
        <f t="shared" ref="C59" si="22">D59+E59</f>
        <v>212</v>
      </c>
      <c r="D59" s="22">
        <v>145</v>
      </c>
      <c r="E59" s="16">
        <v>67</v>
      </c>
      <c r="F59" s="23"/>
      <c r="G59" s="30" t="s">
        <v>51</v>
      </c>
      <c r="H59" s="24">
        <f t="shared" ref="H59:H67" si="23">ROUND(G59*E59*2,2)</f>
        <v>1423.48</v>
      </c>
      <c r="I59" s="23">
        <f t="shared" si="4"/>
        <v>1759.28</v>
      </c>
    </row>
    <row r="60" spans="1:9" s="1" customFormat="1" ht="38.25" x14ac:dyDescent="0.2">
      <c r="A60" s="332" t="s">
        <v>17</v>
      </c>
      <c r="B60" s="17">
        <f>SUM(B61:B64)</f>
        <v>4</v>
      </c>
      <c r="C60" s="17"/>
      <c r="D60" s="17"/>
      <c r="E60" s="17">
        <f t="shared" ref="E60:I60" si="24">SUM(E61:E64)</f>
        <v>85</v>
      </c>
      <c r="F60" s="17"/>
      <c r="G60" s="29"/>
      <c r="H60" s="331">
        <f t="shared" si="24"/>
        <v>1147</v>
      </c>
      <c r="I60" s="331">
        <f t="shared" si="24"/>
        <v>1417.58</v>
      </c>
    </row>
    <row r="61" spans="1:9" s="1" customFormat="1" ht="14.25" customHeight="1" x14ac:dyDescent="0.2">
      <c r="A61" s="9" t="s">
        <v>26</v>
      </c>
      <c r="B61" s="22">
        <v>1</v>
      </c>
      <c r="C61" s="22">
        <f>D61+E61</f>
        <v>154</v>
      </c>
      <c r="D61" s="22">
        <v>145</v>
      </c>
      <c r="E61" s="16">
        <v>9</v>
      </c>
      <c r="F61" s="23"/>
      <c r="G61" s="30" t="s">
        <v>43</v>
      </c>
      <c r="H61" s="24">
        <f t="shared" si="23"/>
        <v>121.45</v>
      </c>
      <c r="I61" s="23">
        <f t="shared" si="4"/>
        <v>150.1</v>
      </c>
    </row>
    <row r="62" spans="1:9" s="1" customFormat="1" ht="14.25" customHeight="1" x14ac:dyDescent="0.2">
      <c r="A62" s="9" t="s">
        <v>26</v>
      </c>
      <c r="B62" s="22">
        <v>1</v>
      </c>
      <c r="C62" s="22">
        <f t="shared" ref="C62:C64" si="25">D62+E62</f>
        <v>163</v>
      </c>
      <c r="D62" s="22">
        <v>145</v>
      </c>
      <c r="E62" s="16">
        <v>18</v>
      </c>
      <c r="F62" s="23"/>
      <c r="G62" s="30" t="s">
        <v>43</v>
      </c>
      <c r="H62" s="24">
        <f t="shared" si="23"/>
        <v>242.89</v>
      </c>
      <c r="I62" s="23">
        <f t="shared" si="4"/>
        <v>300.19</v>
      </c>
    </row>
    <row r="63" spans="1:9" s="1" customFormat="1" ht="14.25" customHeight="1" x14ac:dyDescent="0.2">
      <c r="A63" s="9" t="s">
        <v>26</v>
      </c>
      <c r="B63" s="22">
        <v>1</v>
      </c>
      <c r="C63" s="22">
        <f t="shared" si="25"/>
        <v>184</v>
      </c>
      <c r="D63" s="22">
        <v>145</v>
      </c>
      <c r="E63" s="16">
        <v>39</v>
      </c>
      <c r="F63" s="23"/>
      <c r="G63" s="30" t="s">
        <v>43</v>
      </c>
      <c r="H63" s="24">
        <f t="shared" si="23"/>
        <v>526.27</v>
      </c>
      <c r="I63" s="23">
        <f t="shared" si="4"/>
        <v>650.41999999999996</v>
      </c>
    </row>
    <row r="64" spans="1:9" s="1" customFormat="1" ht="14.25" customHeight="1" x14ac:dyDescent="0.2">
      <c r="A64" s="9" t="s">
        <v>26</v>
      </c>
      <c r="B64" s="22">
        <v>1</v>
      </c>
      <c r="C64" s="22">
        <f t="shared" si="25"/>
        <v>164</v>
      </c>
      <c r="D64" s="22">
        <v>145</v>
      </c>
      <c r="E64" s="16">
        <v>19</v>
      </c>
      <c r="F64" s="23"/>
      <c r="G64" s="30" t="s">
        <v>43</v>
      </c>
      <c r="H64" s="24">
        <f t="shared" si="23"/>
        <v>256.39</v>
      </c>
      <c r="I64" s="23">
        <f t="shared" si="4"/>
        <v>316.87</v>
      </c>
    </row>
    <row r="65" spans="1:9" s="1" customFormat="1" ht="38.25" customHeight="1" x14ac:dyDescent="0.2">
      <c r="A65" s="332" t="s">
        <v>18</v>
      </c>
      <c r="B65" s="17">
        <f>SUM(B66:B67)</f>
        <v>2</v>
      </c>
      <c r="C65" s="17"/>
      <c r="D65" s="17"/>
      <c r="E65" s="17">
        <f t="shared" ref="E65:I65" si="26">SUM(E66:E67)</f>
        <v>38</v>
      </c>
      <c r="F65" s="17"/>
      <c r="G65" s="29"/>
      <c r="H65" s="331">
        <f t="shared" si="26"/>
        <v>376.35</v>
      </c>
      <c r="I65" s="331">
        <f t="shared" si="26"/>
        <v>465.14</v>
      </c>
    </row>
    <row r="66" spans="1:9" s="1" customFormat="1" ht="14.25" customHeight="1" x14ac:dyDescent="0.2">
      <c r="A66" s="9" t="s">
        <v>22</v>
      </c>
      <c r="B66" s="22">
        <v>1</v>
      </c>
      <c r="C66" s="22">
        <f>D66+E66</f>
        <v>168</v>
      </c>
      <c r="D66" s="22">
        <v>145</v>
      </c>
      <c r="E66" s="16">
        <v>23</v>
      </c>
      <c r="F66" s="23"/>
      <c r="G66" s="30" t="s">
        <v>50</v>
      </c>
      <c r="H66" s="24">
        <f t="shared" si="23"/>
        <v>227.79</v>
      </c>
      <c r="I66" s="23">
        <f t="shared" si="4"/>
        <v>281.52999999999997</v>
      </c>
    </row>
    <row r="67" spans="1:9" s="1" customFormat="1" ht="14.25" customHeight="1" x14ac:dyDescent="0.2">
      <c r="A67" s="9" t="s">
        <v>22</v>
      </c>
      <c r="B67" s="22">
        <v>1</v>
      </c>
      <c r="C67" s="22">
        <f>D67+E67</f>
        <v>160</v>
      </c>
      <c r="D67" s="22">
        <v>145</v>
      </c>
      <c r="E67" s="16">
        <v>15</v>
      </c>
      <c r="F67" s="23"/>
      <c r="G67" s="30" t="s">
        <v>50</v>
      </c>
      <c r="H67" s="24">
        <f t="shared" si="23"/>
        <v>148.56</v>
      </c>
      <c r="I67" s="23">
        <f t="shared" si="4"/>
        <v>183.61</v>
      </c>
    </row>
    <row r="68" spans="1:9" s="1" customFormat="1" ht="14.25" customHeight="1" x14ac:dyDescent="0.2">
      <c r="A68" s="8" t="s">
        <v>27</v>
      </c>
      <c r="B68" s="21">
        <f>B69</f>
        <v>2</v>
      </c>
      <c r="C68" s="21"/>
      <c r="D68" s="21"/>
      <c r="E68" s="21">
        <f t="shared" ref="E68:I68" si="27">E69</f>
        <v>316</v>
      </c>
      <c r="F68" s="21"/>
      <c r="G68" s="21"/>
      <c r="H68" s="21">
        <f t="shared" si="27"/>
        <v>7056.92</v>
      </c>
      <c r="I68" s="21">
        <f t="shared" si="27"/>
        <v>8721.65</v>
      </c>
    </row>
    <row r="69" spans="1:9" s="1" customFormat="1" ht="24" customHeight="1" x14ac:dyDescent="0.2">
      <c r="A69" s="332" t="s">
        <v>16</v>
      </c>
      <c r="B69" s="17">
        <f>SUM(B70:B71)</f>
        <v>2</v>
      </c>
      <c r="C69" s="17"/>
      <c r="D69" s="17"/>
      <c r="E69" s="17">
        <f t="shared" ref="E69:H69" si="28">SUM(E70:E71)</f>
        <v>316</v>
      </c>
      <c r="F69" s="17"/>
      <c r="G69" s="29"/>
      <c r="H69" s="331">
        <f t="shared" si="28"/>
        <v>7056.92</v>
      </c>
      <c r="I69" s="331">
        <f t="shared" ref="I69" si="29">SUM(I70:I71)</f>
        <v>8721.65</v>
      </c>
    </row>
    <row r="70" spans="1:9" s="1" customFormat="1" ht="14.25" customHeight="1" x14ac:dyDescent="0.2">
      <c r="A70" s="9" t="s">
        <v>28</v>
      </c>
      <c r="B70" s="22">
        <v>1</v>
      </c>
      <c r="C70" s="22">
        <f>D70+E70</f>
        <v>368</v>
      </c>
      <c r="D70" s="22">
        <v>165</v>
      </c>
      <c r="E70" s="16">
        <v>203</v>
      </c>
      <c r="F70" s="23"/>
      <c r="G70" s="30" t="s">
        <v>52</v>
      </c>
      <c r="H70" s="24">
        <f t="shared" ref="H70:H71" si="30">ROUND(G70*E70*2,2)</f>
        <v>4533.3999999999996</v>
      </c>
      <c r="I70" s="23">
        <f t="shared" ref="I70:I107" si="31">ROUND(H70*0.2359+H70,2)</f>
        <v>5602.83</v>
      </c>
    </row>
    <row r="71" spans="1:9" s="1" customFormat="1" ht="14.25" customHeight="1" x14ac:dyDescent="0.2">
      <c r="A71" s="9" t="s">
        <v>28</v>
      </c>
      <c r="B71" s="22">
        <v>1</v>
      </c>
      <c r="C71" s="22">
        <f>D71+E71</f>
        <v>278</v>
      </c>
      <c r="D71" s="22">
        <v>165</v>
      </c>
      <c r="E71" s="16">
        <v>113</v>
      </c>
      <c r="F71" s="23"/>
      <c r="G71" s="30" t="s">
        <v>52</v>
      </c>
      <c r="H71" s="24">
        <f t="shared" si="30"/>
        <v>2523.52</v>
      </c>
      <c r="I71" s="23">
        <f t="shared" si="31"/>
        <v>3118.82</v>
      </c>
    </row>
    <row r="72" spans="1:9" s="1" customFormat="1" ht="14.25" customHeight="1" x14ac:dyDescent="0.2">
      <c r="A72" s="8" t="s">
        <v>29</v>
      </c>
      <c r="B72" s="21">
        <f>B73+B80+B95+B99</f>
        <v>26</v>
      </c>
      <c r="C72" s="21"/>
      <c r="D72" s="21"/>
      <c r="E72" s="21">
        <f>E73+E80+E95+E99</f>
        <v>945</v>
      </c>
      <c r="F72" s="21"/>
      <c r="G72" s="28"/>
      <c r="H72" s="330">
        <f>H73+H80+H95+H99</f>
        <v>12496.47</v>
      </c>
      <c r="I72" s="330">
        <f>I73+I80+I95+I99</f>
        <v>15444.389999999998</v>
      </c>
    </row>
    <row r="73" spans="1:9" s="1" customFormat="1" ht="24.6" customHeight="1" x14ac:dyDescent="0.2">
      <c r="A73" s="332" t="s">
        <v>16</v>
      </c>
      <c r="B73" s="17">
        <f>SUM(B74:B79)</f>
        <v>6</v>
      </c>
      <c r="C73" s="17"/>
      <c r="D73" s="17"/>
      <c r="E73" s="17">
        <f>SUM(E74:E79)</f>
        <v>263</v>
      </c>
      <c r="F73" s="17"/>
      <c r="G73" s="29"/>
      <c r="H73" s="331">
        <f>SUM(H74:H79)</f>
        <v>4922.97</v>
      </c>
      <c r="I73" s="331">
        <f>SUM(I74:I79)</f>
        <v>6084.3</v>
      </c>
    </row>
    <row r="74" spans="1:9" s="1" customFormat="1" ht="14.25" customHeight="1" x14ac:dyDescent="0.2">
      <c r="A74" s="9" t="s">
        <v>30</v>
      </c>
      <c r="B74" s="22">
        <v>1</v>
      </c>
      <c r="C74" s="22">
        <f>D74+E74</f>
        <v>170</v>
      </c>
      <c r="D74" s="22">
        <v>165</v>
      </c>
      <c r="E74" s="22">
        <v>5</v>
      </c>
      <c r="F74" s="23"/>
      <c r="G74" s="30" t="s">
        <v>53</v>
      </c>
      <c r="H74" s="24">
        <f t="shared" ref="H74:H77" si="32">ROUND(G74*E74*2,2)</f>
        <v>96.04</v>
      </c>
      <c r="I74" s="23">
        <f t="shared" si="31"/>
        <v>118.7</v>
      </c>
    </row>
    <row r="75" spans="1:9" s="1" customFormat="1" ht="14.25" customHeight="1" x14ac:dyDescent="0.2">
      <c r="A75" s="9" t="s">
        <v>30</v>
      </c>
      <c r="B75" s="22">
        <v>1</v>
      </c>
      <c r="C75" s="22">
        <f t="shared" ref="C75:C77" si="33">D75+E75</f>
        <v>171</v>
      </c>
      <c r="D75" s="22">
        <v>165</v>
      </c>
      <c r="E75" s="22">
        <v>6</v>
      </c>
      <c r="F75" s="23"/>
      <c r="G75" s="30" t="s">
        <v>53</v>
      </c>
      <c r="H75" s="24">
        <f t="shared" si="32"/>
        <v>115.25</v>
      </c>
      <c r="I75" s="23">
        <f t="shared" si="31"/>
        <v>142.44</v>
      </c>
    </row>
    <row r="76" spans="1:9" s="1" customFormat="1" ht="14.25" customHeight="1" x14ac:dyDescent="0.2">
      <c r="A76" s="9" t="s">
        <v>30</v>
      </c>
      <c r="B76" s="22">
        <v>1</v>
      </c>
      <c r="C76" s="22">
        <f t="shared" si="33"/>
        <v>226</v>
      </c>
      <c r="D76" s="22">
        <v>165</v>
      </c>
      <c r="E76" s="22">
        <v>61</v>
      </c>
      <c r="F76" s="23"/>
      <c r="G76" s="30" t="s">
        <v>53</v>
      </c>
      <c r="H76" s="24">
        <f t="shared" si="32"/>
        <v>1171.69</v>
      </c>
      <c r="I76" s="23">
        <f t="shared" si="31"/>
        <v>1448.09</v>
      </c>
    </row>
    <row r="77" spans="1:9" s="1" customFormat="1" ht="14.25" customHeight="1" x14ac:dyDescent="0.2">
      <c r="A77" s="9" t="s">
        <v>30</v>
      </c>
      <c r="B77" s="22">
        <v>1</v>
      </c>
      <c r="C77" s="22">
        <f t="shared" si="33"/>
        <v>258</v>
      </c>
      <c r="D77" s="22">
        <v>165</v>
      </c>
      <c r="E77" s="22">
        <v>93</v>
      </c>
      <c r="F77" s="23"/>
      <c r="G77" s="27">
        <v>9.2669999999999995</v>
      </c>
      <c r="H77" s="24">
        <f t="shared" si="32"/>
        <v>1723.66</v>
      </c>
      <c r="I77" s="23">
        <f t="shared" si="31"/>
        <v>2130.27</v>
      </c>
    </row>
    <row r="78" spans="1:9" s="1" customFormat="1" ht="14.25" customHeight="1" x14ac:dyDescent="0.2">
      <c r="A78" s="9" t="s">
        <v>62</v>
      </c>
      <c r="B78" s="22">
        <v>1</v>
      </c>
      <c r="C78" s="22">
        <f t="shared" ref="C78:C79" si="34">D78+E78</f>
        <v>183</v>
      </c>
      <c r="D78" s="22">
        <v>165</v>
      </c>
      <c r="E78" s="22">
        <v>18</v>
      </c>
      <c r="F78" s="23"/>
      <c r="G78" s="27">
        <v>9.2669999999999995</v>
      </c>
      <c r="H78" s="24">
        <f t="shared" ref="H78:H79" si="35">ROUND(G78*E78*2,2)</f>
        <v>333.61</v>
      </c>
      <c r="I78" s="23">
        <f t="shared" si="31"/>
        <v>412.31</v>
      </c>
    </row>
    <row r="79" spans="1:9" s="1" customFormat="1" ht="14.25" customHeight="1" x14ac:dyDescent="0.2">
      <c r="A79" s="9" t="s">
        <v>62</v>
      </c>
      <c r="B79" s="22">
        <v>1</v>
      </c>
      <c r="C79" s="22">
        <f t="shared" si="34"/>
        <v>245</v>
      </c>
      <c r="D79" s="22">
        <v>165</v>
      </c>
      <c r="E79" s="22">
        <v>80</v>
      </c>
      <c r="F79" s="23"/>
      <c r="G79" s="27">
        <v>9.2669999999999995</v>
      </c>
      <c r="H79" s="24">
        <f t="shared" si="35"/>
        <v>1482.72</v>
      </c>
      <c r="I79" s="23">
        <f t="shared" si="31"/>
        <v>1832.49</v>
      </c>
    </row>
    <row r="80" spans="1:9" s="1" customFormat="1" ht="38.25" x14ac:dyDescent="0.2">
      <c r="A80" s="332" t="s">
        <v>17</v>
      </c>
      <c r="B80" s="17">
        <f>SUM(B81:B94)</f>
        <v>14</v>
      </c>
      <c r="C80" s="17"/>
      <c r="D80" s="17"/>
      <c r="E80" s="17">
        <f t="shared" ref="E80:I80" si="36">SUM(E81:E94)</f>
        <v>411</v>
      </c>
      <c r="F80" s="17"/>
      <c r="G80" s="29"/>
      <c r="H80" s="331">
        <f t="shared" si="36"/>
        <v>5313.85</v>
      </c>
      <c r="I80" s="331">
        <f t="shared" si="36"/>
        <v>6567.3899999999994</v>
      </c>
    </row>
    <row r="81" spans="1:9" s="1" customFormat="1" x14ac:dyDescent="0.2">
      <c r="A81" s="9" t="s">
        <v>31</v>
      </c>
      <c r="B81" s="22">
        <v>1</v>
      </c>
      <c r="C81" s="22">
        <f>D81+E81</f>
        <v>263</v>
      </c>
      <c r="D81" s="22">
        <v>165</v>
      </c>
      <c r="E81" s="16">
        <v>98</v>
      </c>
      <c r="F81" s="23"/>
      <c r="G81" s="30" t="s">
        <v>60</v>
      </c>
      <c r="H81" s="24">
        <f t="shared" ref="H81:H84" si="37">ROUND(G81*E81*2,2)</f>
        <v>1275.96</v>
      </c>
      <c r="I81" s="23">
        <f t="shared" si="31"/>
        <v>1576.96</v>
      </c>
    </row>
    <row r="82" spans="1:9" s="1" customFormat="1" x14ac:dyDescent="0.2">
      <c r="A82" s="9" t="s">
        <v>31</v>
      </c>
      <c r="B82" s="22">
        <v>1</v>
      </c>
      <c r="C82" s="22">
        <f t="shared" ref="C82" si="38">D82+E82</f>
        <v>200</v>
      </c>
      <c r="D82" s="22">
        <v>165</v>
      </c>
      <c r="E82" s="16">
        <v>35</v>
      </c>
      <c r="F82" s="23"/>
      <c r="G82" s="30" t="s">
        <v>60</v>
      </c>
      <c r="H82" s="24">
        <f t="shared" si="37"/>
        <v>455.7</v>
      </c>
      <c r="I82" s="23">
        <f t="shared" si="31"/>
        <v>563.20000000000005</v>
      </c>
    </row>
    <row r="83" spans="1:9" s="1" customFormat="1" x14ac:dyDescent="0.2">
      <c r="A83" s="9" t="s">
        <v>31</v>
      </c>
      <c r="B83" s="22">
        <v>1</v>
      </c>
      <c r="C83" s="22">
        <f t="shared" ref="C83:C94" si="39">D83+E83</f>
        <v>198</v>
      </c>
      <c r="D83" s="22">
        <v>165</v>
      </c>
      <c r="E83" s="16">
        <v>33</v>
      </c>
      <c r="F83" s="23"/>
      <c r="G83" s="30" t="s">
        <v>64</v>
      </c>
      <c r="H83" s="24">
        <f t="shared" si="37"/>
        <v>438.7</v>
      </c>
      <c r="I83" s="23">
        <f t="shared" si="31"/>
        <v>542.19000000000005</v>
      </c>
    </row>
    <row r="84" spans="1:9" s="1" customFormat="1" x14ac:dyDescent="0.2">
      <c r="A84" s="9" t="s">
        <v>31</v>
      </c>
      <c r="B84" s="22">
        <v>1</v>
      </c>
      <c r="C84" s="22">
        <f t="shared" si="39"/>
        <v>189</v>
      </c>
      <c r="D84" s="22">
        <v>165</v>
      </c>
      <c r="E84" s="16">
        <v>24</v>
      </c>
      <c r="F84" s="23"/>
      <c r="G84" s="30" t="s">
        <v>64</v>
      </c>
      <c r="H84" s="24">
        <f t="shared" si="37"/>
        <v>319.06</v>
      </c>
      <c r="I84" s="23">
        <f t="shared" si="31"/>
        <v>394.33</v>
      </c>
    </row>
    <row r="85" spans="1:9" s="1" customFormat="1" x14ac:dyDescent="0.2">
      <c r="A85" s="9" t="s">
        <v>31</v>
      </c>
      <c r="B85" s="22">
        <v>1</v>
      </c>
      <c r="C85" s="22">
        <f t="shared" si="39"/>
        <v>187</v>
      </c>
      <c r="D85" s="22">
        <v>165</v>
      </c>
      <c r="E85" s="16">
        <v>22</v>
      </c>
      <c r="F85" s="23"/>
      <c r="G85" s="30" t="s">
        <v>64</v>
      </c>
      <c r="H85" s="24">
        <f t="shared" ref="H85:H94" si="40">ROUND(G85*E85*2,2)</f>
        <v>292.47000000000003</v>
      </c>
      <c r="I85" s="23">
        <f t="shared" si="31"/>
        <v>361.46</v>
      </c>
    </row>
    <row r="86" spans="1:9" s="1" customFormat="1" x14ac:dyDescent="0.2">
      <c r="A86" s="9" t="s">
        <v>31</v>
      </c>
      <c r="B86" s="22">
        <v>1</v>
      </c>
      <c r="C86" s="22">
        <f t="shared" si="39"/>
        <v>192</v>
      </c>
      <c r="D86" s="22">
        <v>165</v>
      </c>
      <c r="E86" s="16">
        <v>27</v>
      </c>
      <c r="F86" s="23"/>
      <c r="G86" s="30" t="s">
        <v>61</v>
      </c>
      <c r="H86" s="24">
        <f t="shared" si="40"/>
        <v>317.95</v>
      </c>
      <c r="I86" s="23">
        <f t="shared" si="31"/>
        <v>392.95</v>
      </c>
    </row>
    <row r="87" spans="1:9" s="1" customFormat="1" x14ac:dyDescent="0.2">
      <c r="A87" s="9" t="s">
        <v>31</v>
      </c>
      <c r="B87" s="22">
        <v>1</v>
      </c>
      <c r="C87" s="22">
        <f t="shared" si="39"/>
        <v>180</v>
      </c>
      <c r="D87" s="22">
        <v>165</v>
      </c>
      <c r="E87" s="16">
        <v>15</v>
      </c>
      <c r="F87" s="23"/>
      <c r="G87" s="30" t="s">
        <v>64</v>
      </c>
      <c r="H87" s="24">
        <f t="shared" si="40"/>
        <v>199.41</v>
      </c>
      <c r="I87" s="23">
        <f t="shared" si="31"/>
        <v>246.45</v>
      </c>
    </row>
    <row r="88" spans="1:9" s="1" customFormat="1" x14ac:dyDescent="0.2">
      <c r="A88" s="9" t="s">
        <v>31</v>
      </c>
      <c r="B88" s="22">
        <v>1</v>
      </c>
      <c r="C88" s="22">
        <f t="shared" si="39"/>
        <v>192</v>
      </c>
      <c r="D88" s="22">
        <v>165</v>
      </c>
      <c r="E88" s="16">
        <v>27</v>
      </c>
      <c r="F88" s="23"/>
      <c r="G88" s="30" t="s">
        <v>60</v>
      </c>
      <c r="H88" s="24">
        <f t="shared" si="40"/>
        <v>351.54</v>
      </c>
      <c r="I88" s="23">
        <f t="shared" si="31"/>
        <v>434.47</v>
      </c>
    </row>
    <row r="89" spans="1:9" s="1" customFormat="1" x14ac:dyDescent="0.2">
      <c r="A89" s="9" t="s">
        <v>31</v>
      </c>
      <c r="B89" s="22">
        <v>1</v>
      </c>
      <c r="C89" s="22">
        <f t="shared" si="39"/>
        <v>197</v>
      </c>
      <c r="D89" s="22">
        <v>165</v>
      </c>
      <c r="E89" s="16">
        <v>32</v>
      </c>
      <c r="F89" s="23"/>
      <c r="G89" s="30" t="s">
        <v>60</v>
      </c>
      <c r="H89" s="24">
        <f t="shared" si="40"/>
        <v>416.64</v>
      </c>
      <c r="I89" s="23">
        <f t="shared" si="31"/>
        <v>514.92999999999995</v>
      </c>
    </row>
    <row r="90" spans="1:9" s="1" customFormat="1" x14ac:dyDescent="0.2">
      <c r="A90" s="9" t="s">
        <v>31</v>
      </c>
      <c r="B90" s="22">
        <v>1</v>
      </c>
      <c r="C90" s="22">
        <f t="shared" si="39"/>
        <v>198</v>
      </c>
      <c r="D90" s="22">
        <v>165</v>
      </c>
      <c r="E90" s="16">
        <v>33</v>
      </c>
      <c r="F90" s="23"/>
      <c r="G90" s="30" t="s">
        <v>60</v>
      </c>
      <c r="H90" s="24">
        <f t="shared" si="40"/>
        <v>429.66</v>
      </c>
      <c r="I90" s="23">
        <f t="shared" si="31"/>
        <v>531.02</v>
      </c>
    </row>
    <row r="91" spans="1:9" s="1" customFormat="1" x14ac:dyDescent="0.2">
      <c r="A91" s="9" t="s">
        <v>31</v>
      </c>
      <c r="B91" s="22">
        <v>1</v>
      </c>
      <c r="C91" s="22">
        <f t="shared" si="39"/>
        <v>192</v>
      </c>
      <c r="D91" s="22">
        <v>165</v>
      </c>
      <c r="E91" s="16">
        <v>27</v>
      </c>
      <c r="F91" s="23"/>
      <c r="G91" s="30" t="s">
        <v>65</v>
      </c>
      <c r="H91" s="24">
        <f t="shared" si="40"/>
        <v>322</v>
      </c>
      <c r="I91" s="23">
        <f t="shared" si="31"/>
        <v>397.96</v>
      </c>
    </row>
    <row r="92" spans="1:9" s="1" customFormat="1" x14ac:dyDescent="0.2">
      <c r="A92" s="9" t="s">
        <v>31</v>
      </c>
      <c r="B92" s="22">
        <v>1</v>
      </c>
      <c r="C92" s="22">
        <f t="shared" si="39"/>
        <v>171</v>
      </c>
      <c r="D92" s="22">
        <v>165</v>
      </c>
      <c r="E92" s="16">
        <v>6</v>
      </c>
      <c r="F92" s="23"/>
      <c r="G92" s="30" t="s">
        <v>60</v>
      </c>
      <c r="H92" s="24">
        <f t="shared" si="40"/>
        <v>78.12</v>
      </c>
      <c r="I92" s="23">
        <f t="shared" si="31"/>
        <v>96.55</v>
      </c>
    </row>
    <row r="93" spans="1:9" s="1" customFormat="1" x14ac:dyDescent="0.2">
      <c r="A93" s="9" t="s">
        <v>31</v>
      </c>
      <c r="B93" s="22">
        <v>1</v>
      </c>
      <c r="C93" s="22">
        <f t="shared" si="39"/>
        <v>188</v>
      </c>
      <c r="D93" s="22">
        <v>165</v>
      </c>
      <c r="E93" s="16">
        <v>23</v>
      </c>
      <c r="F93" s="23"/>
      <c r="G93" s="30" t="s">
        <v>60</v>
      </c>
      <c r="H93" s="24">
        <f t="shared" si="40"/>
        <v>299.45999999999998</v>
      </c>
      <c r="I93" s="23">
        <f t="shared" si="31"/>
        <v>370.1</v>
      </c>
    </row>
    <row r="94" spans="1:9" s="1" customFormat="1" x14ac:dyDescent="0.2">
      <c r="A94" s="9" t="s">
        <v>31</v>
      </c>
      <c r="B94" s="22">
        <v>1</v>
      </c>
      <c r="C94" s="22">
        <f t="shared" si="39"/>
        <v>174</v>
      </c>
      <c r="D94" s="22">
        <v>165</v>
      </c>
      <c r="E94" s="16">
        <v>9</v>
      </c>
      <c r="F94" s="23"/>
      <c r="G94" s="30" t="s">
        <v>60</v>
      </c>
      <c r="H94" s="24">
        <f t="shared" si="40"/>
        <v>117.18</v>
      </c>
      <c r="I94" s="23">
        <f t="shared" si="31"/>
        <v>144.82</v>
      </c>
    </row>
    <row r="95" spans="1:9" s="1" customFormat="1" ht="39.75" customHeight="1" x14ac:dyDescent="0.2">
      <c r="A95" s="332" t="s">
        <v>18</v>
      </c>
      <c r="B95" s="17">
        <f>SUM(B96:B98)</f>
        <v>3</v>
      </c>
      <c r="C95" s="17"/>
      <c r="D95" s="17"/>
      <c r="E95" s="17">
        <f t="shared" ref="E95:I95" si="41">SUM(E96:E98)</f>
        <v>120</v>
      </c>
      <c r="F95" s="17"/>
      <c r="G95" s="29"/>
      <c r="H95" s="331">
        <f t="shared" si="41"/>
        <v>1038.96</v>
      </c>
      <c r="I95" s="331">
        <f t="shared" si="41"/>
        <v>1284.05</v>
      </c>
    </row>
    <row r="96" spans="1:9" s="1" customFormat="1" ht="14.45" customHeight="1" x14ac:dyDescent="0.2">
      <c r="A96" s="9" t="s">
        <v>22</v>
      </c>
      <c r="B96" s="22">
        <v>1</v>
      </c>
      <c r="C96" s="22">
        <f>D96+E96</f>
        <v>201</v>
      </c>
      <c r="D96" s="22">
        <v>165</v>
      </c>
      <c r="E96" s="16">
        <v>36</v>
      </c>
      <c r="F96" s="22"/>
      <c r="G96" s="27">
        <v>4.3289999999999997</v>
      </c>
      <c r="H96" s="24">
        <f t="shared" ref="H96:H98" si="42">ROUND(G96*E96*2,2)</f>
        <v>311.69</v>
      </c>
      <c r="I96" s="23">
        <f t="shared" si="31"/>
        <v>385.22</v>
      </c>
    </row>
    <row r="97" spans="1:1101" ht="14.45" customHeight="1" x14ac:dyDescent="0.2">
      <c r="A97" s="9" t="s">
        <v>22</v>
      </c>
      <c r="B97" s="22">
        <v>1</v>
      </c>
      <c r="C97" s="22">
        <f t="shared" ref="C97:C98" si="43">D97+E97</f>
        <v>194</v>
      </c>
      <c r="D97" s="22">
        <v>165</v>
      </c>
      <c r="E97" s="16">
        <v>29</v>
      </c>
      <c r="F97" s="22"/>
      <c r="G97" s="27">
        <v>4.3289999999999997</v>
      </c>
      <c r="H97" s="24">
        <f t="shared" si="42"/>
        <v>251.08</v>
      </c>
      <c r="I97" s="23">
        <f t="shared" si="31"/>
        <v>310.31</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c r="AML97" s="1"/>
      <c r="AMM97" s="1"/>
      <c r="AMN97" s="1"/>
      <c r="AMO97" s="1"/>
      <c r="AMP97" s="1"/>
      <c r="AMQ97" s="1"/>
      <c r="AMR97" s="1"/>
      <c r="AMS97" s="1"/>
      <c r="AMT97" s="1"/>
      <c r="AMU97" s="1"/>
      <c r="AMV97" s="1"/>
      <c r="AMW97" s="1"/>
      <c r="AMX97" s="1"/>
      <c r="AMY97" s="1"/>
      <c r="AMZ97" s="1"/>
      <c r="ANA97" s="1"/>
      <c r="ANB97" s="1"/>
      <c r="ANC97" s="1"/>
      <c r="AND97" s="1"/>
      <c r="ANE97" s="1"/>
      <c r="ANF97" s="1"/>
      <c r="ANG97" s="1"/>
      <c r="ANH97" s="1"/>
      <c r="ANI97" s="1"/>
      <c r="ANJ97" s="1"/>
      <c r="ANK97" s="1"/>
      <c r="ANL97" s="1"/>
      <c r="ANM97" s="1"/>
      <c r="ANN97" s="1"/>
      <c r="ANO97" s="1"/>
      <c r="ANP97" s="1"/>
      <c r="ANQ97" s="1"/>
      <c r="ANR97" s="1"/>
      <c r="ANS97" s="1"/>
      <c r="ANT97" s="1"/>
      <c r="ANU97" s="1"/>
      <c r="ANV97" s="1"/>
      <c r="ANW97" s="1"/>
      <c r="ANX97" s="1"/>
      <c r="ANY97" s="1"/>
      <c r="ANZ97" s="1"/>
      <c r="AOA97" s="1"/>
      <c r="AOB97" s="1"/>
      <c r="AOC97" s="1"/>
      <c r="AOD97" s="1"/>
      <c r="AOE97" s="1"/>
      <c r="AOF97" s="1"/>
      <c r="AOG97" s="1"/>
      <c r="AOH97" s="1"/>
      <c r="AOI97" s="1"/>
      <c r="AOJ97" s="1"/>
      <c r="AOK97" s="1"/>
      <c r="AOL97" s="1"/>
      <c r="AOM97" s="1"/>
      <c r="AON97" s="1"/>
      <c r="AOO97" s="1"/>
      <c r="AOP97" s="1"/>
      <c r="AOQ97" s="1"/>
      <c r="AOR97" s="1"/>
      <c r="AOS97" s="1"/>
      <c r="AOT97" s="1"/>
      <c r="AOU97" s="1"/>
      <c r="AOV97" s="1"/>
      <c r="AOW97" s="1"/>
      <c r="AOX97" s="1"/>
      <c r="AOY97" s="1"/>
      <c r="AOZ97" s="1"/>
      <c r="APA97" s="1"/>
      <c r="APB97" s="1"/>
      <c r="APC97" s="1"/>
      <c r="APD97" s="1"/>
      <c r="APE97" s="1"/>
      <c r="APF97" s="1"/>
      <c r="APG97" s="1"/>
      <c r="APH97" s="1"/>
      <c r="API97" s="1"/>
    </row>
    <row r="98" spans="1:1101" ht="14.45" customHeight="1" x14ac:dyDescent="0.2">
      <c r="A98" s="9" t="s">
        <v>22</v>
      </c>
      <c r="B98" s="22">
        <v>1</v>
      </c>
      <c r="C98" s="22">
        <f t="shared" si="43"/>
        <v>220</v>
      </c>
      <c r="D98" s="22">
        <v>165</v>
      </c>
      <c r="E98" s="16">
        <v>55</v>
      </c>
      <c r="F98" s="22"/>
      <c r="G98" s="27">
        <v>4.3289999999999997</v>
      </c>
      <c r="H98" s="24">
        <f t="shared" si="42"/>
        <v>476.19</v>
      </c>
      <c r="I98" s="23">
        <f t="shared" si="31"/>
        <v>588.52</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c r="AML98" s="1"/>
      <c r="AMM98" s="1"/>
      <c r="AMN98" s="1"/>
      <c r="AMO98" s="1"/>
      <c r="AMP98" s="1"/>
      <c r="AMQ98" s="1"/>
      <c r="AMR98" s="1"/>
      <c r="AMS98" s="1"/>
      <c r="AMT98" s="1"/>
      <c r="AMU98" s="1"/>
      <c r="AMV98" s="1"/>
      <c r="AMW98" s="1"/>
      <c r="AMX98" s="1"/>
      <c r="AMY98" s="1"/>
      <c r="AMZ98" s="1"/>
      <c r="ANA98" s="1"/>
      <c r="ANB98" s="1"/>
      <c r="ANC98" s="1"/>
      <c r="AND98" s="1"/>
      <c r="ANE98" s="1"/>
      <c r="ANF98" s="1"/>
      <c r="ANG98" s="1"/>
      <c r="ANH98" s="1"/>
      <c r="ANI98" s="1"/>
      <c r="ANJ98" s="1"/>
      <c r="ANK98" s="1"/>
      <c r="ANL98" s="1"/>
      <c r="ANM98" s="1"/>
      <c r="ANN98" s="1"/>
      <c r="ANO98" s="1"/>
      <c r="ANP98" s="1"/>
      <c r="ANQ98" s="1"/>
      <c r="ANR98" s="1"/>
      <c r="ANS98" s="1"/>
      <c r="ANT98" s="1"/>
      <c r="ANU98" s="1"/>
      <c r="ANV98" s="1"/>
      <c r="ANW98" s="1"/>
      <c r="ANX98" s="1"/>
      <c r="ANY98" s="1"/>
      <c r="ANZ98" s="1"/>
      <c r="AOA98" s="1"/>
      <c r="AOB98" s="1"/>
      <c r="AOC98" s="1"/>
      <c r="AOD98" s="1"/>
      <c r="AOE98" s="1"/>
      <c r="AOF98" s="1"/>
      <c r="AOG98" s="1"/>
      <c r="AOH98" s="1"/>
      <c r="AOI98" s="1"/>
      <c r="AOJ98" s="1"/>
      <c r="AOK98" s="1"/>
      <c r="AOL98" s="1"/>
      <c r="AOM98" s="1"/>
      <c r="AON98" s="1"/>
      <c r="AOO98" s="1"/>
      <c r="AOP98" s="1"/>
      <c r="AOQ98" s="1"/>
      <c r="AOR98" s="1"/>
      <c r="AOS98" s="1"/>
      <c r="AOT98" s="1"/>
      <c r="AOU98" s="1"/>
      <c r="AOV98" s="1"/>
      <c r="AOW98" s="1"/>
      <c r="AOX98" s="1"/>
      <c r="AOY98" s="1"/>
      <c r="AOZ98" s="1"/>
      <c r="APA98" s="1"/>
      <c r="APB98" s="1"/>
      <c r="APC98" s="1"/>
      <c r="APD98" s="1"/>
      <c r="APE98" s="1"/>
      <c r="APF98" s="1"/>
      <c r="APG98" s="1"/>
      <c r="APH98" s="1"/>
      <c r="API98" s="1"/>
    </row>
    <row r="99" spans="1:1101" ht="25.15" customHeight="1" x14ac:dyDescent="0.2">
      <c r="A99" s="332" t="s">
        <v>19</v>
      </c>
      <c r="B99" s="17">
        <f>SUM(B100:B102)</f>
        <v>3</v>
      </c>
      <c r="C99" s="17"/>
      <c r="D99" s="17"/>
      <c r="E99" s="17">
        <f>SUM(E100:E102)</f>
        <v>151</v>
      </c>
      <c r="F99" s="17"/>
      <c r="G99" s="29"/>
      <c r="H99" s="331">
        <f>SUM(H100:H102)</f>
        <v>1220.69</v>
      </c>
      <c r="I99" s="331">
        <f>SUM(I100:I102)</f>
        <v>1508.65</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c r="AML99" s="1"/>
      <c r="AMM99" s="1"/>
      <c r="AMN99" s="1"/>
      <c r="AMO99" s="1"/>
      <c r="AMP99" s="1"/>
      <c r="AMQ99" s="1"/>
      <c r="AMR99" s="1"/>
      <c r="AMS99" s="1"/>
      <c r="AMT99" s="1"/>
      <c r="AMU99" s="1"/>
      <c r="AMV99" s="1"/>
      <c r="AMW99" s="1"/>
      <c r="AMX99" s="1"/>
      <c r="AMY99" s="1"/>
      <c r="AMZ99" s="1"/>
      <c r="ANA99" s="1"/>
      <c r="ANB99" s="1"/>
      <c r="ANC99" s="1"/>
      <c r="AND99" s="1"/>
      <c r="ANE99" s="1"/>
      <c r="ANF99" s="1"/>
      <c r="ANG99" s="1"/>
      <c r="ANH99" s="1"/>
      <c r="ANI99" s="1"/>
      <c r="ANJ99" s="1"/>
      <c r="ANK99" s="1"/>
      <c r="ANL99" s="1"/>
      <c r="ANM99" s="1"/>
      <c r="ANN99" s="1"/>
      <c r="ANO99" s="1"/>
      <c r="ANP99" s="1"/>
      <c r="ANQ99" s="1"/>
      <c r="ANR99" s="1"/>
      <c r="ANS99" s="1"/>
      <c r="ANT99" s="1"/>
      <c r="ANU99" s="1"/>
      <c r="ANV99" s="1"/>
      <c r="ANW99" s="1"/>
      <c r="ANX99" s="1"/>
      <c r="ANY99" s="1"/>
      <c r="ANZ99" s="1"/>
      <c r="AOA99" s="1"/>
      <c r="AOB99" s="1"/>
      <c r="AOC99" s="1"/>
      <c r="AOD99" s="1"/>
      <c r="AOE99" s="1"/>
      <c r="AOF99" s="1"/>
      <c r="AOG99" s="1"/>
      <c r="AOH99" s="1"/>
      <c r="AOI99" s="1"/>
      <c r="AOJ99" s="1"/>
      <c r="AOK99" s="1"/>
      <c r="AOL99" s="1"/>
      <c r="AOM99" s="1"/>
      <c r="AON99" s="1"/>
      <c r="AOO99" s="1"/>
      <c r="AOP99" s="1"/>
      <c r="AOQ99" s="1"/>
      <c r="AOR99" s="1"/>
      <c r="AOS99" s="1"/>
      <c r="AOT99" s="1"/>
      <c r="AOU99" s="1"/>
      <c r="AOV99" s="1"/>
      <c r="AOW99" s="1"/>
      <c r="AOX99" s="1"/>
      <c r="AOY99" s="1"/>
      <c r="AOZ99" s="1"/>
      <c r="APA99" s="1"/>
      <c r="APB99" s="1"/>
      <c r="APC99" s="1"/>
      <c r="APD99" s="1"/>
      <c r="APE99" s="1"/>
      <c r="APF99" s="1"/>
      <c r="APG99" s="1"/>
      <c r="APH99" s="1"/>
      <c r="API99" s="1"/>
    </row>
    <row r="100" spans="1:1101" ht="15" customHeight="1" x14ac:dyDescent="0.2">
      <c r="A100" s="9" t="s">
        <v>23</v>
      </c>
      <c r="B100" s="22">
        <v>1</v>
      </c>
      <c r="C100" s="22">
        <f>D100+E100</f>
        <v>189</v>
      </c>
      <c r="D100" s="22">
        <v>165</v>
      </c>
      <c r="E100" s="16">
        <v>24</v>
      </c>
      <c r="F100" s="23"/>
      <c r="G100" s="27">
        <v>4.0419999999999998</v>
      </c>
      <c r="H100" s="24">
        <f t="shared" ref="H100:H101" si="44">ROUND(G100*E100*2,2)</f>
        <v>194.02</v>
      </c>
      <c r="I100" s="23">
        <f t="shared" si="31"/>
        <v>239.79</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c r="AML100" s="1"/>
      <c r="AMM100" s="1"/>
      <c r="AMN100" s="1"/>
      <c r="AMO100" s="1"/>
      <c r="AMP100" s="1"/>
      <c r="AMQ100" s="1"/>
      <c r="AMR100" s="1"/>
      <c r="AMS100" s="1"/>
      <c r="AMT100" s="1"/>
      <c r="AMU100" s="1"/>
      <c r="AMV100" s="1"/>
      <c r="AMW100" s="1"/>
      <c r="AMX100" s="1"/>
      <c r="AMY100" s="1"/>
      <c r="AMZ100" s="1"/>
      <c r="ANA100" s="1"/>
      <c r="ANB100" s="1"/>
      <c r="ANC100" s="1"/>
      <c r="AND100" s="1"/>
      <c r="ANE100" s="1"/>
      <c r="ANF100" s="1"/>
      <c r="ANG100" s="1"/>
      <c r="ANH100" s="1"/>
      <c r="ANI100" s="1"/>
      <c r="ANJ100" s="1"/>
      <c r="ANK100" s="1"/>
      <c r="ANL100" s="1"/>
      <c r="ANM100" s="1"/>
      <c r="ANN100" s="1"/>
      <c r="ANO100" s="1"/>
      <c r="ANP100" s="1"/>
      <c r="ANQ100" s="1"/>
      <c r="ANR100" s="1"/>
      <c r="ANS100" s="1"/>
      <c r="ANT100" s="1"/>
      <c r="ANU100" s="1"/>
      <c r="ANV100" s="1"/>
      <c r="ANW100" s="1"/>
      <c r="ANX100" s="1"/>
      <c r="ANY100" s="1"/>
      <c r="ANZ100" s="1"/>
      <c r="AOA100" s="1"/>
      <c r="AOB100" s="1"/>
      <c r="AOC100" s="1"/>
      <c r="AOD100" s="1"/>
      <c r="AOE100" s="1"/>
      <c r="AOF100" s="1"/>
      <c r="AOG100" s="1"/>
      <c r="AOH100" s="1"/>
      <c r="AOI100" s="1"/>
      <c r="AOJ100" s="1"/>
      <c r="AOK100" s="1"/>
      <c r="AOL100" s="1"/>
      <c r="AOM100" s="1"/>
      <c r="AON100" s="1"/>
      <c r="AOO100" s="1"/>
      <c r="AOP100" s="1"/>
      <c r="AOQ100" s="1"/>
      <c r="AOR100" s="1"/>
      <c r="AOS100" s="1"/>
      <c r="AOT100" s="1"/>
      <c r="AOU100" s="1"/>
      <c r="AOV100" s="1"/>
      <c r="AOW100" s="1"/>
      <c r="AOX100" s="1"/>
      <c r="AOY100" s="1"/>
      <c r="AOZ100" s="1"/>
      <c r="APA100" s="1"/>
      <c r="APB100" s="1"/>
      <c r="APC100" s="1"/>
      <c r="APD100" s="1"/>
      <c r="APE100" s="1"/>
      <c r="APF100" s="1"/>
      <c r="APG100" s="1"/>
      <c r="APH100" s="1"/>
      <c r="API100" s="1"/>
    </row>
    <row r="101" spans="1:1101" ht="15" customHeight="1" x14ac:dyDescent="0.2">
      <c r="A101" s="9" t="s">
        <v>23</v>
      </c>
      <c r="B101" s="22">
        <v>1</v>
      </c>
      <c r="C101" s="22">
        <f>D101+E101</f>
        <v>219</v>
      </c>
      <c r="D101" s="22">
        <v>165</v>
      </c>
      <c r="E101" s="16">
        <v>54</v>
      </c>
      <c r="F101" s="23"/>
      <c r="G101" s="27">
        <v>4.0419999999999998</v>
      </c>
      <c r="H101" s="24">
        <f t="shared" si="44"/>
        <v>436.54</v>
      </c>
      <c r="I101" s="23">
        <f t="shared" si="31"/>
        <v>539.52</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c r="AML101" s="1"/>
      <c r="AMM101" s="1"/>
      <c r="AMN101" s="1"/>
      <c r="AMO101" s="1"/>
      <c r="AMP101" s="1"/>
      <c r="AMQ101" s="1"/>
      <c r="AMR101" s="1"/>
      <c r="AMS101" s="1"/>
      <c r="AMT101" s="1"/>
      <c r="AMU101" s="1"/>
      <c r="AMV101" s="1"/>
      <c r="AMW101" s="1"/>
      <c r="AMX101" s="1"/>
      <c r="AMY101" s="1"/>
      <c r="AMZ101" s="1"/>
      <c r="ANA101" s="1"/>
      <c r="ANB101" s="1"/>
      <c r="ANC101" s="1"/>
      <c r="AND101" s="1"/>
      <c r="ANE101" s="1"/>
      <c r="ANF101" s="1"/>
      <c r="ANG101" s="1"/>
      <c r="ANH101" s="1"/>
      <c r="ANI101" s="1"/>
      <c r="ANJ101" s="1"/>
      <c r="ANK101" s="1"/>
      <c r="ANL101" s="1"/>
      <c r="ANM101" s="1"/>
      <c r="ANN101" s="1"/>
      <c r="ANO101" s="1"/>
      <c r="ANP101" s="1"/>
      <c r="ANQ101" s="1"/>
      <c r="ANR101" s="1"/>
      <c r="ANS101" s="1"/>
      <c r="ANT101" s="1"/>
      <c r="ANU101" s="1"/>
      <c r="ANV101" s="1"/>
      <c r="ANW101" s="1"/>
      <c r="ANX101" s="1"/>
      <c r="ANY101" s="1"/>
      <c r="ANZ101" s="1"/>
      <c r="AOA101" s="1"/>
      <c r="AOB101" s="1"/>
      <c r="AOC101" s="1"/>
      <c r="AOD101" s="1"/>
      <c r="AOE101" s="1"/>
      <c r="AOF101" s="1"/>
      <c r="AOG101" s="1"/>
      <c r="AOH101" s="1"/>
      <c r="AOI101" s="1"/>
      <c r="AOJ101" s="1"/>
      <c r="AOK101" s="1"/>
      <c r="AOL101" s="1"/>
      <c r="AOM101" s="1"/>
      <c r="AON101" s="1"/>
      <c r="AOO101" s="1"/>
      <c r="AOP101" s="1"/>
      <c r="AOQ101" s="1"/>
      <c r="AOR101" s="1"/>
      <c r="AOS101" s="1"/>
      <c r="AOT101" s="1"/>
      <c r="AOU101" s="1"/>
      <c r="AOV101" s="1"/>
      <c r="AOW101" s="1"/>
      <c r="AOX101" s="1"/>
      <c r="AOY101" s="1"/>
      <c r="AOZ101" s="1"/>
      <c r="APA101" s="1"/>
      <c r="APB101" s="1"/>
      <c r="APC101" s="1"/>
      <c r="APD101" s="1"/>
      <c r="APE101" s="1"/>
      <c r="APF101" s="1"/>
      <c r="APG101" s="1"/>
      <c r="APH101" s="1"/>
      <c r="API101" s="1"/>
    </row>
    <row r="102" spans="1:1101" ht="15" customHeight="1" x14ac:dyDescent="0.2">
      <c r="A102" s="9" t="s">
        <v>23</v>
      </c>
      <c r="B102" s="22">
        <v>1</v>
      </c>
      <c r="C102" s="22">
        <f>D102+E102</f>
        <v>238</v>
      </c>
      <c r="D102" s="22">
        <v>165</v>
      </c>
      <c r="E102" s="16">
        <v>73</v>
      </c>
      <c r="F102" s="23"/>
      <c r="G102" s="27">
        <v>4.0419999999999998</v>
      </c>
      <c r="H102" s="24">
        <f t="shared" ref="H102" si="45">ROUND(G102*E102*2,2)</f>
        <v>590.13</v>
      </c>
      <c r="I102" s="23">
        <f t="shared" si="31"/>
        <v>729.34</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c r="AML102" s="1"/>
      <c r="AMM102" s="1"/>
      <c r="AMN102" s="1"/>
      <c r="AMO102" s="1"/>
      <c r="AMP102" s="1"/>
      <c r="AMQ102" s="1"/>
      <c r="AMR102" s="1"/>
      <c r="AMS102" s="1"/>
      <c r="AMT102" s="1"/>
      <c r="AMU102" s="1"/>
      <c r="AMV102" s="1"/>
      <c r="AMW102" s="1"/>
      <c r="AMX102" s="1"/>
      <c r="AMY102" s="1"/>
      <c r="AMZ102" s="1"/>
      <c r="ANA102" s="1"/>
      <c r="ANB102" s="1"/>
      <c r="ANC102" s="1"/>
      <c r="AND102" s="1"/>
      <c r="ANE102" s="1"/>
      <c r="ANF102" s="1"/>
      <c r="ANG102" s="1"/>
      <c r="ANH102" s="1"/>
      <c r="ANI102" s="1"/>
      <c r="ANJ102" s="1"/>
      <c r="ANK102" s="1"/>
      <c r="ANL102" s="1"/>
      <c r="ANM102" s="1"/>
      <c r="ANN102" s="1"/>
      <c r="ANO102" s="1"/>
      <c r="ANP102" s="1"/>
      <c r="ANQ102" s="1"/>
      <c r="ANR102" s="1"/>
      <c r="ANS102" s="1"/>
      <c r="ANT102" s="1"/>
      <c r="ANU102" s="1"/>
      <c r="ANV102" s="1"/>
      <c r="ANW102" s="1"/>
      <c r="ANX102" s="1"/>
      <c r="ANY102" s="1"/>
      <c r="ANZ102" s="1"/>
      <c r="AOA102" s="1"/>
      <c r="AOB102" s="1"/>
      <c r="AOC102" s="1"/>
      <c r="AOD102" s="1"/>
      <c r="AOE102" s="1"/>
      <c r="AOF102" s="1"/>
      <c r="AOG102" s="1"/>
      <c r="AOH102" s="1"/>
      <c r="AOI102" s="1"/>
      <c r="AOJ102" s="1"/>
      <c r="AOK102" s="1"/>
      <c r="AOL102" s="1"/>
      <c r="AOM102" s="1"/>
      <c r="AON102" s="1"/>
      <c r="AOO102" s="1"/>
      <c r="AOP102" s="1"/>
      <c r="AOQ102" s="1"/>
      <c r="AOR102" s="1"/>
      <c r="AOS102" s="1"/>
      <c r="AOT102" s="1"/>
      <c r="AOU102" s="1"/>
      <c r="AOV102" s="1"/>
      <c r="AOW102" s="1"/>
      <c r="AOX102" s="1"/>
      <c r="AOY102" s="1"/>
      <c r="AOZ102" s="1"/>
      <c r="APA102" s="1"/>
      <c r="APB102" s="1"/>
      <c r="APC102" s="1"/>
      <c r="APD102" s="1"/>
      <c r="APE102" s="1"/>
      <c r="APF102" s="1"/>
      <c r="APG102" s="1"/>
      <c r="APH102" s="1"/>
      <c r="API102" s="1"/>
    </row>
    <row r="103" spans="1:1101" ht="14.25" customHeight="1" x14ac:dyDescent="0.2">
      <c r="A103" s="8" t="s">
        <v>32</v>
      </c>
      <c r="B103" s="21">
        <f>B104</f>
        <v>3</v>
      </c>
      <c r="C103" s="21"/>
      <c r="D103" s="21"/>
      <c r="E103" s="21">
        <f t="shared" ref="E103:I103" si="46">E104</f>
        <v>37</v>
      </c>
      <c r="F103" s="21"/>
      <c r="G103" s="21"/>
      <c r="H103" s="21">
        <f t="shared" si="46"/>
        <v>454.29</v>
      </c>
      <c r="I103" s="21">
        <f t="shared" si="46"/>
        <v>561.46</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c r="AML103" s="1"/>
      <c r="AMM103" s="1"/>
      <c r="AMN103" s="1"/>
      <c r="AMO103" s="1"/>
      <c r="AMP103" s="1"/>
      <c r="AMQ103" s="1"/>
      <c r="AMR103" s="1"/>
      <c r="AMS103" s="1"/>
      <c r="AMT103" s="1"/>
      <c r="AMU103" s="1"/>
      <c r="AMV103" s="1"/>
      <c r="AMW103" s="1"/>
      <c r="AMX103" s="1"/>
      <c r="AMY103" s="1"/>
      <c r="AMZ103" s="1"/>
      <c r="ANA103" s="1"/>
      <c r="ANB103" s="1"/>
      <c r="ANC103" s="1"/>
      <c r="AND103" s="1"/>
      <c r="ANE103" s="1"/>
      <c r="ANF103" s="1"/>
      <c r="ANG103" s="1"/>
      <c r="ANH103" s="1"/>
      <c r="ANI103" s="1"/>
      <c r="ANJ103" s="1"/>
      <c r="ANK103" s="1"/>
      <c r="ANL103" s="1"/>
      <c r="ANM103" s="1"/>
      <c r="ANN103" s="1"/>
      <c r="ANO103" s="1"/>
      <c r="ANP103" s="1"/>
      <c r="ANQ103" s="1"/>
      <c r="ANR103" s="1"/>
      <c r="ANS103" s="1"/>
      <c r="ANT103" s="1"/>
      <c r="ANU103" s="1"/>
      <c r="ANV103" s="1"/>
      <c r="ANW103" s="1"/>
      <c r="ANX103" s="1"/>
      <c r="ANY103" s="1"/>
      <c r="ANZ103" s="1"/>
      <c r="AOA103" s="1"/>
      <c r="AOB103" s="1"/>
      <c r="AOC103" s="1"/>
      <c r="AOD103" s="1"/>
      <c r="AOE103" s="1"/>
      <c r="AOF103" s="1"/>
      <c r="AOG103" s="1"/>
      <c r="AOH103" s="1"/>
      <c r="AOI103" s="1"/>
      <c r="AOJ103" s="1"/>
      <c r="AOK103" s="1"/>
      <c r="AOL103" s="1"/>
      <c r="AOM103" s="1"/>
      <c r="AON103" s="1"/>
      <c r="AOO103" s="1"/>
      <c r="AOP103" s="1"/>
      <c r="AOQ103" s="1"/>
      <c r="AOR103" s="1"/>
      <c r="AOS103" s="1"/>
      <c r="AOT103" s="1"/>
      <c r="AOU103" s="1"/>
      <c r="AOV103" s="1"/>
      <c r="AOW103" s="1"/>
      <c r="AOX103" s="1"/>
      <c r="AOY103" s="1"/>
      <c r="AOZ103" s="1"/>
      <c r="APA103" s="1"/>
      <c r="APB103" s="1"/>
      <c r="APC103" s="1"/>
      <c r="APD103" s="1"/>
      <c r="APE103" s="1"/>
      <c r="APF103" s="1"/>
      <c r="APG103" s="1"/>
      <c r="APH103" s="1"/>
      <c r="API103" s="1"/>
    </row>
    <row r="104" spans="1:1101" ht="25.5" customHeight="1" x14ac:dyDescent="0.2">
      <c r="A104" s="332" t="s">
        <v>17</v>
      </c>
      <c r="B104" s="17">
        <f>SUM(B105:B107)</f>
        <v>3</v>
      </c>
      <c r="C104" s="17"/>
      <c r="D104" s="17"/>
      <c r="E104" s="17">
        <f t="shared" ref="E104:I104" si="47">SUM(E105:E107)</f>
        <v>37</v>
      </c>
      <c r="F104" s="17"/>
      <c r="G104" s="29"/>
      <c r="H104" s="331">
        <f t="shared" si="47"/>
        <v>454.29</v>
      </c>
      <c r="I104" s="331">
        <f t="shared" si="47"/>
        <v>561.46</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c r="AML104" s="1"/>
      <c r="AMM104" s="1"/>
      <c r="AMN104" s="1"/>
      <c r="AMO104" s="1"/>
      <c r="AMP104" s="1"/>
      <c r="AMQ104" s="1"/>
      <c r="AMR104" s="1"/>
      <c r="AMS104" s="1"/>
      <c r="AMT104" s="1"/>
      <c r="AMU104" s="1"/>
      <c r="AMV104" s="1"/>
      <c r="AMW104" s="1"/>
      <c r="AMX104" s="1"/>
      <c r="AMY104" s="1"/>
      <c r="AMZ104" s="1"/>
      <c r="ANA104" s="1"/>
      <c r="ANB104" s="1"/>
      <c r="ANC104" s="1"/>
      <c r="AND104" s="1"/>
      <c r="ANE104" s="1"/>
      <c r="ANF104" s="1"/>
      <c r="ANG104" s="1"/>
      <c r="ANH104" s="1"/>
      <c r="ANI104" s="1"/>
      <c r="ANJ104" s="1"/>
      <c r="ANK104" s="1"/>
      <c r="ANL104" s="1"/>
      <c r="ANM104" s="1"/>
      <c r="ANN104" s="1"/>
      <c r="ANO104" s="1"/>
      <c r="ANP104" s="1"/>
      <c r="ANQ104" s="1"/>
      <c r="ANR104" s="1"/>
      <c r="ANS104" s="1"/>
      <c r="ANT104" s="1"/>
      <c r="ANU104" s="1"/>
      <c r="ANV104" s="1"/>
      <c r="ANW104" s="1"/>
      <c r="ANX104" s="1"/>
      <c r="ANY104" s="1"/>
      <c r="ANZ104" s="1"/>
      <c r="AOA104" s="1"/>
      <c r="AOB104" s="1"/>
      <c r="AOC104" s="1"/>
      <c r="AOD104" s="1"/>
      <c r="AOE104" s="1"/>
      <c r="AOF104" s="1"/>
      <c r="AOG104" s="1"/>
      <c r="AOH104" s="1"/>
      <c r="AOI104" s="1"/>
      <c r="AOJ104" s="1"/>
      <c r="AOK104" s="1"/>
      <c r="AOL104" s="1"/>
      <c r="AOM104" s="1"/>
      <c r="AON104" s="1"/>
      <c r="AOO104" s="1"/>
      <c r="AOP104" s="1"/>
      <c r="AOQ104" s="1"/>
      <c r="AOR104" s="1"/>
      <c r="AOS104" s="1"/>
      <c r="AOT104" s="1"/>
      <c r="AOU104" s="1"/>
      <c r="AOV104" s="1"/>
      <c r="AOW104" s="1"/>
      <c r="AOX104" s="1"/>
      <c r="AOY104" s="1"/>
      <c r="AOZ104" s="1"/>
      <c r="APA104" s="1"/>
      <c r="APB104" s="1"/>
      <c r="APC104" s="1"/>
      <c r="APD104" s="1"/>
      <c r="APE104" s="1"/>
      <c r="APF104" s="1"/>
      <c r="APG104" s="1"/>
      <c r="APH104" s="1"/>
      <c r="API104" s="1"/>
    </row>
    <row r="105" spans="1:1101" ht="14.25" customHeight="1" x14ac:dyDescent="0.2">
      <c r="A105" s="9" t="s">
        <v>33</v>
      </c>
      <c r="B105" s="22">
        <v>1</v>
      </c>
      <c r="C105" s="22">
        <f t="shared" ref="C105:C107" si="48">D105+E105</f>
        <v>168</v>
      </c>
      <c r="D105" s="22">
        <v>165</v>
      </c>
      <c r="E105" s="16">
        <v>3</v>
      </c>
      <c r="F105" s="23"/>
      <c r="G105" s="30" t="s">
        <v>48</v>
      </c>
      <c r="H105" s="24">
        <f t="shared" ref="H105:H107" si="49">ROUND(G105*E105*2,2)</f>
        <v>37.380000000000003</v>
      </c>
      <c r="I105" s="23">
        <f t="shared" si="31"/>
        <v>46.2</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c r="AML105" s="1"/>
      <c r="AMM105" s="1"/>
      <c r="AMN105" s="1"/>
      <c r="AMO105" s="1"/>
      <c r="AMP105" s="1"/>
      <c r="AMQ105" s="1"/>
      <c r="AMR105" s="1"/>
      <c r="AMS105" s="1"/>
      <c r="AMT105" s="1"/>
      <c r="AMU105" s="1"/>
      <c r="AMV105" s="1"/>
      <c r="AMW105" s="1"/>
      <c r="AMX105" s="1"/>
      <c r="AMY105" s="1"/>
      <c r="AMZ105" s="1"/>
      <c r="ANA105" s="1"/>
      <c r="ANB105" s="1"/>
      <c r="ANC105" s="1"/>
      <c r="AND105" s="1"/>
      <c r="ANE105" s="1"/>
      <c r="ANF105" s="1"/>
      <c r="ANG105" s="1"/>
      <c r="ANH105" s="1"/>
      <c r="ANI105" s="1"/>
      <c r="ANJ105" s="1"/>
      <c r="ANK105" s="1"/>
      <c r="ANL105" s="1"/>
      <c r="ANM105" s="1"/>
      <c r="ANN105" s="1"/>
      <c r="ANO105" s="1"/>
      <c r="ANP105" s="1"/>
      <c r="ANQ105" s="1"/>
      <c r="ANR105" s="1"/>
      <c r="ANS105" s="1"/>
      <c r="ANT105" s="1"/>
      <c r="ANU105" s="1"/>
      <c r="ANV105" s="1"/>
      <c r="ANW105" s="1"/>
      <c r="ANX105" s="1"/>
      <c r="ANY105" s="1"/>
      <c r="ANZ105" s="1"/>
      <c r="AOA105" s="1"/>
      <c r="AOB105" s="1"/>
      <c r="AOC105" s="1"/>
      <c r="AOD105" s="1"/>
      <c r="AOE105" s="1"/>
      <c r="AOF105" s="1"/>
      <c r="AOG105" s="1"/>
      <c r="AOH105" s="1"/>
      <c r="AOI105" s="1"/>
      <c r="AOJ105" s="1"/>
      <c r="AOK105" s="1"/>
      <c r="AOL105" s="1"/>
      <c r="AOM105" s="1"/>
      <c r="AON105" s="1"/>
      <c r="AOO105" s="1"/>
      <c r="AOP105" s="1"/>
      <c r="AOQ105" s="1"/>
      <c r="AOR105" s="1"/>
      <c r="AOS105" s="1"/>
      <c r="AOT105" s="1"/>
      <c r="AOU105" s="1"/>
      <c r="AOV105" s="1"/>
      <c r="AOW105" s="1"/>
      <c r="AOX105" s="1"/>
      <c r="AOY105" s="1"/>
      <c r="AOZ105" s="1"/>
      <c r="APA105" s="1"/>
      <c r="APB105" s="1"/>
      <c r="APC105" s="1"/>
      <c r="APD105" s="1"/>
      <c r="APE105" s="1"/>
      <c r="APF105" s="1"/>
      <c r="APG105" s="1"/>
      <c r="APH105" s="1"/>
      <c r="API105" s="1"/>
    </row>
    <row r="106" spans="1:1101" ht="14.25" customHeight="1" x14ac:dyDescent="0.2">
      <c r="A106" s="9" t="s">
        <v>33</v>
      </c>
      <c r="B106" s="22">
        <v>1</v>
      </c>
      <c r="C106" s="22">
        <f t="shared" si="48"/>
        <v>175</v>
      </c>
      <c r="D106" s="22">
        <v>165</v>
      </c>
      <c r="E106" s="16">
        <v>10</v>
      </c>
      <c r="F106" s="23"/>
      <c r="G106" s="30" t="s">
        <v>55</v>
      </c>
      <c r="H106" s="24">
        <f t="shared" si="49"/>
        <v>122.62</v>
      </c>
      <c r="I106" s="23">
        <f t="shared" si="31"/>
        <v>151.55000000000001</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c r="AML106" s="1"/>
      <c r="AMM106" s="1"/>
      <c r="AMN106" s="1"/>
      <c r="AMO106" s="1"/>
      <c r="AMP106" s="1"/>
      <c r="AMQ106" s="1"/>
      <c r="AMR106" s="1"/>
      <c r="AMS106" s="1"/>
      <c r="AMT106" s="1"/>
      <c r="AMU106" s="1"/>
      <c r="AMV106" s="1"/>
      <c r="AMW106" s="1"/>
      <c r="AMX106" s="1"/>
      <c r="AMY106" s="1"/>
      <c r="AMZ106" s="1"/>
      <c r="ANA106" s="1"/>
      <c r="ANB106" s="1"/>
      <c r="ANC106" s="1"/>
      <c r="AND106" s="1"/>
      <c r="ANE106" s="1"/>
      <c r="ANF106" s="1"/>
      <c r="ANG106" s="1"/>
      <c r="ANH106" s="1"/>
      <c r="ANI106" s="1"/>
      <c r="ANJ106" s="1"/>
      <c r="ANK106" s="1"/>
      <c r="ANL106" s="1"/>
      <c r="ANM106" s="1"/>
      <c r="ANN106" s="1"/>
      <c r="ANO106" s="1"/>
      <c r="ANP106" s="1"/>
      <c r="ANQ106" s="1"/>
      <c r="ANR106" s="1"/>
      <c r="ANS106" s="1"/>
      <c r="ANT106" s="1"/>
      <c r="ANU106" s="1"/>
      <c r="ANV106" s="1"/>
      <c r="ANW106" s="1"/>
      <c r="ANX106" s="1"/>
      <c r="ANY106" s="1"/>
      <c r="ANZ106" s="1"/>
      <c r="AOA106" s="1"/>
      <c r="AOB106" s="1"/>
      <c r="AOC106" s="1"/>
      <c r="AOD106" s="1"/>
      <c r="AOE106" s="1"/>
      <c r="AOF106" s="1"/>
      <c r="AOG106" s="1"/>
      <c r="AOH106" s="1"/>
      <c r="AOI106" s="1"/>
      <c r="AOJ106" s="1"/>
      <c r="AOK106" s="1"/>
      <c r="AOL106" s="1"/>
      <c r="AOM106" s="1"/>
      <c r="AON106" s="1"/>
      <c r="AOO106" s="1"/>
      <c r="AOP106" s="1"/>
      <c r="AOQ106" s="1"/>
      <c r="AOR106" s="1"/>
      <c r="AOS106" s="1"/>
      <c r="AOT106" s="1"/>
      <c r="AOU106" s="1"/>
      <c r="AOV106" s="1"/>
      <c r="AOW106" s="1"/>
      <c r="AOX106" s="1"/>
      <c r="AOY106" s="1"/>
      <c r="AOZ106" s="1"/>
      <c r="APA106" s="1"/>
      <c r="APB106" s="1"/>
      <c r="APC106" s="1"/>
      <c r="APD106" s="1"/>
      <c r="APE106" s="1"/>
      <c r="APF106" s="1"/>
      <c r="APG106" s="1"/>
      <c r="APH106" s="1"/>
      <c r="API106" s="1"/>
    </row>
    <row r="107" spans="1:1101" ht="14.25" customHeight="1" x14ac:dyDescent="0.2">
      <c r="A107" s="9" t="s">
        <v>33</v>
      </c>
      <c r="B107" s="22">
        <v>1</v>
      </c>
      <c r="C107" s="22">
        <f t="shared" si="48"/>
        <v>189</v>
      </c>
      <c r="D107" s="22">
        <v>165</v>
      </c>
      <c r="E107" s="16">
        <v>24</v>
      </c>
      <c r="F107" s="23"/>
      <c r="G107" s="30" t="s">
        <v>55</v>
      </c>
      <c r="H107" s="24">
        <f t="shared" si="49"/>
        <v>294.29000000000002</v>
      </c>
      <c r="I107" s="23">
        <f t="shared" si="31"/>
        <v>363.71</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c r="AML107" s="1"/>
      <c r="AMM107" s="1"/>
      <c r="AMN107" s="1"/>
      <c r="AMO107" s="1"/>
      <c r="AMP107" s="1"/>
      <c r="AMQ107" s="1"/>
      <c r="AMR107" s="1"/>
      <c r="AMS107" s="1"/>
      <c r="AMT107" s="1"/>
      <c r="AMU107" s="1"/>
      <c r="AMV107" s="1"/>
      <c r="AMW107" s="1"/>
      <c r="AMX107" s="1"/>
      <c r="AMY107" s="1"/>
      <c r="AMZ107" s="1"/>
      <c r="ANA107" s="1"/>
      <c r="ANB107" s="1"/>
      <c r="ANC107" s="1"/>
      <c r="AND107" s="1"/>
      <c r="ANE107" s="1"/>
      <c r="ANF107" s="1"/>
      <c r="ANG107" s="1"/>
      <c r="ANH107" s="1"/>
      <c r="ANI107" s="1"/>
      <c r="ANJ107" s="1"/>
      <c r="ANK107" s="1"/>
      <c r="ANL107" s="1"/>
      <c r="ANM107" s="1"/>
      <c r="ANN107" s="1"/>
      <c r="ANO107" s="1"/>
      <c r="ANP107" s="1"/>
      <c r="ANQ107" s="1"/>
      <c r="ANR107" s="1"/>
      <c r="ANS107" s="1"/>
      <c r="ANT107" s="1"/>
      <c r="ANU107" s="1"/>
      <c r="ANV107" s="1"/>
      <c r="ANW107" s="1"/>
      <c r="ANX107" s="1"/>
      <c r="ANY107" s="1"/>
      <c r="ANZ107" s="1"/>
      <c r="AOA107" s="1"/>
      <c r="AOB107" s="1"/>
      <c r="AOC107" s="1"/>
      <c r="AOD107" s="1"/>
      <c r="AOE107" s="1"/>
      <c r="AOF107" s="1"/>
      <c r="AOG107" s="1"/>
      <c r="AOH107" s="1"/>
      <c r="AOI107" s="1"/>
      <c r="AOJ107" s="1"/>
      <c r="AOK107" s="1"/>
      <c r="AOL107" s="1"/>
      <c r="AOM107" s="1"/>
      <c r="AON107" s="1"/>
      <c r="AOO107" s="1"/>
      <c r="AOP107" s="1"/>
      <c r="AOQ107" s="1"/>
      <c r="AOR107" s="1"/>
      <c r="AOS107" s="1"/>
      <c r="AOT107" s="1"/>
      <c r="AOU107" s="1"/>
      <c r="AOV107" s="1"/>
      <c r="AOW107" s="1"/>
      <c r="AOX107" s="1"/>
      <c r="AOY107" s="1"/>
      <c r="AOZ107" s="1"/>
      <c r="APA107" s="1"/>
      <c r="APB107" s="1"/>
      <c r="APC107" s="1"/>
      <c r="APD107" s="1"/>
      <c r="APE107" s="1"/>
      <c r="APF107" s="1"/>
      <c r="APG107" s="1"/>
      <c r="APH107" s="1"/>
      <c r="API107" s="1"/>
    </row>
    <row r="108" spans="1:1101" ht="28.9" customHeight="1" x14ac:dyDescent="0.2">
      <c r="A108" s="15" t="s">
        <v>34</v>
      </c>
      <c r="B108" s="21">
        <f>B109+B116+B122</f>
        <v>13</v>
      </c>
      <c r="C108" s="21"/>
      <c r="D108" s="21"/>
      <c r="E108" s="21">
        <f t="shared" ref="E108:I108" si="50">E109+E116+E122</f>
        <v>703</v>
      </c>
      <c r="F108" s="21"/>
      <c r="G108" s="21"/>
      <c r="H108" s="21">
        <f t="shared" si="50"/>
        <v>6960.8899999999994</v>
      </c>
      <c r="I108" s="21">
        <f t="shared" si="50"/>
        <v>8602.9599999999991</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c r="AML108" s="1"/>
      <c r="AMM108" s="1"/>
      <c r="AMN108" s="1"/>
      <c r="AMO108" s="1"/>
      <c r="AMP108" s="1"/>
      <c r="AMQ108" s="1"/>
      <c r="AMR108" s="1"/>
      <c r="AMS108" s="1"/>
      <c r="AMT108" s="1"/>
      <c r="AMU108" s="1"/>
      <c r="AMV108" s="1"/>
      <c r="AMW108" s="1"/>
      <c r="AMX108" s="1"/>
      <c r="AMY108" s="1"/>
      <c r="AMZ108" s="1"/>
      <c r="ANA108" s="1"/>
      <c r="ANB108" s="1"/>
      <c r="ANC108" s="1"/>
      <c r="AND108" s="1"/>
      <c r="ANE108" s="1"/>
      <c r="ANF108" s="1"/>
      <c r="ANG108" s="1"/>
      <c r="ANH108" s="1"/>
      <c r="ANI108" s="1"/>
      <c r="ANJ108" s="1"/>
      <c r="ANK108" s="1"/>
      <c r="ANL108" s="1"/>
      <c r="ANM108" s="1"/>
      <c r="ANN108" s="1"/>
      <c r="ANO108" s="1"/>
      <c r="ANP108" s="1"/>
      <c r="ANQ108" s="1"/>
      <c r="ANR108" s="1"/>
      <c r="ANS108" s="1"/>
      <c r="ANT108" s="1"/>
      <c r="ANU108" s="1"/>
      <c r="ANV108" s="1"/>
      <c r="ANW108" s="1"/>
      <c r="ANX108" s="1"/>
      <c r="ANY108" s="1"/>
      <c r="ANZ108" s="1"/>
      <c r="AOA108" s="1"/>
      <c r="AOB108" s="1"/>
      <c r="AOC108" s="1"/>
      <c r="AOD108" s="1"/>
      <c r="AOE108" s="1"/>
      <c r="AOF108" s="1"/>
      <c r="AOG108" s="1"/>
      <c r="AOH108" s="1"/>
      <c r="AOI108" s="1"/>
      <c r="AOJ108" s="1"/>
      <c r="AOK108" s="1"/>
      <c r="AOL108" s="1"/>
      <c r="AOM108" s="1"/>
      <c r="AON108" s="1"/>
      <c r="AOO108" s="1"/>
      <c r="AOP108" s="1"/>
      <c r="AOQ108" s="1"/>
      <c r="AOR108" s="1"/>
      <c r="AOS108" s="1"/>
      <c r="AOT108" s="1"/>
      <c r="AOU108" s="1"/>
      <c r="AOV108" s="1"/>
      <c r="AOW108" s="1"/>
      <c r="AOX108" s="1"/>
      <c r="AOY108" s="1"/>
      <c r="AOZ108" s="1"/>
      <c r="APA108" s="1"/>
      <c r="APB108" s="1"/>
      <c r="APC108" s="1"/>
      <c r="APD108" s="1"/>
      <c r="APE108" s="1"/>
      <c r="APF108" s="1"/>
      <c r="APG108" s="1"/>
      <c r="APH108" s="1"/>
      <c r="API108" s="1"/>
    </row>
    <row r="109" spans="1:1101" ht="38.25" x14ac:dyDescent="0.2">
      <c r="A109" s="332" t="s">
        <v>17</v>
      </c>
      <c r="B109" s="17">
        <f>SUM(B110:B115)</f>
        <v>6</v>
      </c>
      <c r="C109" s="17"/>
      <c r="D109" s="17"/>
      <c r="E109" s="17">
        <f>SUM(E110:E115)</f>
        <v>260</v>
      </c>
      <c r="F109" s="17"/>
      <c r="G109" s="29"/>
      <c r="H109" s="331">
        <f>SUM(H110:H115)</f>
        <v>3183.9399999999996</v>
      </c>
      <c r="I109" s="331">
        <f>SUM(I110:I115)</f>
        <v>3935.0299999999997</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c r="AML109" s="1"/>
      <c r="AMM109" s="1"/>
      <c r="AMN109" s="1"/>
      <c r="AMO109" s="1"/>
      <c r="AMP109" s="1"/>
      <c r="AMQ109" s="1"/>
      <c r="AMR109" s="1"/>
      <c r="AMS109" s="1"/>
      <c r="AMT109" s="1"/>
      <c r="AMU109" s="1"/>
      <c r="AMV109" s="1"/>
      <c r="AMW109" s="1"/>
      <c r="AMX109" s="1"/>
      <c r="AMY109" s="1"/>
      <c r="AMZ109" s="1"/>
      <c r="ANA109" s="1"/>
      <c r="ANB109" s="1"/>
      <c r="ANC109" s="1"/>
      <c r="AND109" s="1"/>
      <c r="ANE109" s="1"/>
      <c r="ANF109" s="1"/>
      <c r="ANG109" s="1"/>
      <c r="ANH109" s="1"/>
      <c r="ANI109" s="1"/>
      <c r="ANJ109" s="1"/>
      <c r="ANK109" s="1"/>
      <c r="ANL109" s="1"/>
      <c r="ANM109" s="1"/>
      <c r="ANN109" s="1"/>
      <c r="ANO109" s="1"/>
      <c r="ANP109" s="1"/>
      <c r="ANQ109" s="1"/>
      <c r="ANR109" s="1"/>
      <c r="ANS109" s="1"/>
      <c r="ANT109" s="1"/>
      <c r="ANU109" s="1"/>
      <c r="ANV109" s="1"/>
      <c r="ANW109" s="1"/>
      <c r="ANX109" s="1"/>
      <c r="ANY109" s="1"/>
      <c r="ANZ109" s="1"/>
      <c r="AOA109" s="1"/>
      <c r="AOB109" s="1"/>
      <c r="AOC109" s="1"/>
      <c r="AOD109" s="1"/>
      <c r="AOE109" s="1"/>
      <c r="AOF109" s="1"/>
      <c r="AOG109" s="1"/>
      <c r="AOH109" s="1"/>
      <c r="AOI109" s="1"/>
      <c r="AOJ109" s="1"/>
      <c r="AOK109" s="1"/>
      <c r="AOL109" s="1"/>
      <c r="AOM109" s="1"/>
      <c r="AON109" s="1"/>
      <c r="AOO109" s="1"/>
      <c r="AOP109" s="1"/>
      <c r="AOQ109" s="1"/>
      <c r="AOR109" s="1"/>
      <c r="AOS109" s="1"/>
      <c r="AOT109" s="1"/>
      <c r="AOU109" s="1"/>
      <c r="AOV109" s="1"/>
      <c r="AOW109" s="1"/>
      <c r="AOX109" s="1"/>
      <c r="AOY109" s="1"/>
      <c r="AOZ109" s="1"/>
      <c r="APA109" s="1"/>
      <c r="APB109" s="1"/>
      <c r="APC109" s="1"/>
      <c r="APD109" s="1"/>
      <c r="APE109" s="1"/>
      <c r="APF109" s="1"/>
      <c r="APG109" s="1"/>
      <c r="APH109" s="1"/>
      <c r="API109" s="1"/>
    </row>
    <row r="110" spans="1:1101" ht="14.25" customHeight="1" x14ac:dyDescent="0.2">
      <c r="A110" s="9" t="s">
        <v>35</v>
      </c>
      <c r="B110" s="22">
        <v>1</v>
      </c>
      <c r="C110" s="22">
        <f t="shared" ref="C110:C114" si="51">D110+E110</f>
        <v>189</v>
      </c>
      <c r="D110" s="22">
        <v>165</v>
      </c>
      <c r="E110" s="16">
        <v>24</v>
      </c>
      <c r="F110" s="23"/>
      <c r="G110" s="30" t="s">
        <v>55</v>
      </c>
      <c r="H110" s="24">
        <f t="shared" ref="H110:H121" si="52">ROUND(G110*E110*2,2)</f>
        <v>294.29000000000002</v>
      </c>
      <c r="I110" s="23">
        <f t="shared" ref="I110:I162" si="53">ROUND(H110*0.2359+H110,2)</f>
        <v>363.71</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c r="AML110" s="1"/>
      <c r="AMM110" s="1"/>
      <c r="AMN110" s="1"/>
      <c r="AMO110" s="1"/>
      <c r="AMP110" s="1"/>
      <c r="AMQ110" s="1"/>
      <c r="AMR110" s="1"/>
      <c r="AMS110" s="1"/>
      <c r="AMT110" s="1"/>
      <c r="AMU110" s="1"/>
      <c r="AMV110" s="1"/>
      <c r="AMW110" s="1"/>
      <c r="AMX110" s="1"/>
      <c r="AMY110" s="1"/>
      <c r="AMZ110" s="1"/>
      <c r="ANA110" s="1"/>
      <c r="ANB110" s="1"/>
      <c r="ANC110" s="1"/>
      <c r="AND110" s="1"/>
      <c r="ANE110" s="1"/>
      <c r="ANF110" s="1"/>
      <c r="ANG110" s="1"/>
      <c r="ANH110" s="1"/>
      <c r="ANI110" s="1"/>
      <c r="ANJ110" s="1"/>
      <c r="ANK110" s="1"/>
      <c r="ANL110" s="1"/>
      <c r="ANM110" s="1"/>
      <c r="ANN110" s="1"/>
      <c r="ANO110" s="1"/>
      <c r="ANP110" s="1"/>
      <c r="ANQ110" s="1"/>
      <c r="ANR110" s="1"/>
      <c r="ANS110" s="1"/>
      <c r="ANT110" s="1"/>
      <c r="ANU110" s="1"/>
      <c r="ANV110" s="1"/>
      <c r="ANW110" s="1"/>
      <c r="ANX110" s="1"/>
      <c r="ANY110" s="1"/>
      <c r="ANZ110" s="1"/>
      <c r="AOA110" s="1"/>
      <c r="AOB110" s="1"/>
      <c r="AOC110" s="1"/>
      <c r="AOD110" s="1"/>
      <c r="AOE110" s="1"/>
      <c r="AOF110" s="1"/>
      <c r="AOG110" s="1"/>
      <c r="AOH110" s="1"/>
      <c r="AOI110" s="1"/>
      <c r="AOJ110" s="1"/>
      <c r="AOK110" s="1"/>
      <c r="AOL110" s="1"/>
      <c r="AOM110" s="1"/>
      <c r="AON110" s="1"/>
      <c r="AOO110" s="1"/>
      <c r="AOP110" s="1"/>
      <c r="AOQ110" s="1"/>
      <c r="AOR110" s="1"/>
      <c r="AOS110" s="1"/>
      <c r="AOT110" s="1"/>
      <c r="AOU110" s="1"/>
      <c r="AOV110" s="1"/>
      <c r="AOW110" s="1"/>
      <c r="AOX110" s="1"/>
      <c r="AOY110" s="1"/>
      <c r="AOZ110" s="1"/>
      <c r="APA110" s="1"/>
      <c r="APB110" s="1"/>
      <c r="APC110" s="1"/>
      <c r="APD110" s="1"/>
      <c r="APE110" s="1"/>
      <c r="APF110" s="1"/>
      <c r="APG110" s="1"/>
      <c r="APH110" s="1"/>
      <c r="API110" s="1"/>
    </row>
    <row r="111" spans="1:1101" ht="14.25" customHeight="1" x14ac:dyDescent="0.2">
      <c r="A111" s="9" t="s">
        <v>35</v>
      </c>
      <c r="B111" s="22">
        <v>1</v>
      </c>
      <c r="C111" s="22">
        <f t="shared" si="51"/>
        <v>188</v>
      </c>
      <c r="D111" s="22">
        <v>165</v>
      </c>
      <c r="E111" s="16">
        <v>23</v>
      </c>
      <c r="F111" s="23"/>
      <c r="G111" s="30" t="s">
        <v>55</v>
      </c>
      <c r="H111" s="24">
        <f t="shared" si="52"/>
        <v>282.02999999999997</v>
      </c>
      <c r="I111" s="23">
        <f t="shared" si="53"/>
        <v>348.56</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c r="AML111" s="1"/>
      <c r="AMM111" s="1"/>
      <c r="AMN111" s="1"/>
      <c r="AMO111" s="1"/>
      <c r="AMP111" s="1"/>
      <c r="AMQ111" s="1"/>
      <c r="AMR111" s="1"/>
      <c r="AMS111" s="1"/>
      <c r="AMT111" s="1"/>
      <c r="AMU111" s="1"/>
      <c r="AMV111" s="1"/>
      <c r="AMW111" s="1"/>
      <c r="AMX111" s="1"/>
      <c r="AMY111" s="1"/>
      <c r="AMZ111" s="1"/>
      <c r="ANA111" s="1"/>
      <c r="ANB111" s="1"/>
      <c r="ANC111" s="1"/>
      <c r="AND111" s="1"/>
      <c r="ANE111" s="1"/>
      <c r="ANF111" s="1"/>
      <c r="ANG111" s="1"/>
      <c r="ANH111" s="1"/>
      <c r="ANI111" s="1"/>
      <c r="ANJ111" s="1"/>
      <c r="ANK111" s="1"/>
      <c r="ANL111" s="1"/>
      <c r="ANM111" s="1"/>
      <c r="ANN111" s="1"/>
      <c r="ANO111" s="1"/>
      <c r="ANP111" s="1"/>
      <c r="ANQ111" s="1"/>
      <c r="ANR111" s="1"/>
      <c r="ANS111" s="1"/>
      <c r="ANT111" s="1"/>
      <c r="ANU111" s="1"/>
      <c r="ANV111" s="1"/>
      <c r="ANW111" s="1"/>
      <c r="ANX111" s="1"/>
      <c r="ANY111" s="1"/>
      <c r="ANZ111" s="1"/>
      <c r="AOA111" s="1"/>
      <c r="AOB111" s="1"/>
      <c r="AOC111" s="1"/>
      <c r="AOD111" s="1"/>
      <c r="AOE111" s="1"/>
      <c r="AOF111" s="1"/>
      <c r="AOG111" s="1"/>
      <c r="AOH111" s="1"/>
      <c r="AOI111" s="1"/>
      <c r="AOJ111" s="1"/>
      <c r="AOK111" s="1"/>
      <c r="AOL111" s="1"/>
      <c r="AOM111" s="1"/>
      <c r="AON111" s="1"/>
      <c r="AOO111" s="1"/>
      <c r="AOP111" s="1"/>
      <c r="AOQ111" s="1"/>
      <c r="AOR111" s="1"/>
      <c r="AOS111" s="1"/>
      <c r="AOT111" s="1"/>
      <c r="AOU111" s="1"/>
      <c r="AOV111" s="1"/>
      <c r="AOW111" s="1"/>
      <c r="AOX111" s="1"/>
      <c r="AOY111" s="1"/>
      <c r="AOZ111" s="1"/>
      <c r="APA111" s="1"/>
      <c r="APB111" s="1"/>
      <c r="APC111" s="1"/>
      <c r="APD111" s="1"/>
      <c r="APE111" s="1"/>
      <c r="APF111" s="1"/>
      <c r="APG111" s="1"/>
      <c r="APH111" s="1"/>
      <c r="API111" s="1"/>
    </row>
    <row r="112" spans="1:1101" ht="14.25" customHeight="1" x14ac:dyDescent="0.2">
      <c r="A112" s="9" t="s">
        <v>35</v>
      </c>
      <c r="B112" s="22">
        <v>1</v>
      </c>
      <c r="C112" s="22">
        <f t="shared" si="51"/>
        <v>218</v>
      </c>
      <c r="D112" s="22">
        <v>165</v>
      </c>
      <c r="E112" s="16">
        <v>53</v>
      </c>
      <c r="F112" s="23"/>
      <c r="G112" s="30" t="s">
        <v>49</v>
      </c>
      <c r="H112" s="24">
        <f t="shared" si="52"/>
        <v>678.82</v>
      </c>
      <c r="I112" s="23">
        <f t="shared" si="53"/>
        <v>838.95</v>
      </c>
    </row>
    <row r="113" spans="1:1101" ht="14.25" customHeight="1" x14ac:dyDescent="0.2">
      <c r="A113" s="9" t="s">
        <v>35</v>
      </c>
      <c r="B113" s="22">
        <v>1</v>
      </c>
      <c r="C113" s="22">
        <f t="shared" si="51"/>
        <v>213</v>
      </c>
      <c r="D113" s="22">
        <v>165</v>
      </c>
      <c r="E113" s="16">
        <v>48</v>
      </c>
      <c r="F113" s="23"/>
      <c r="G113" s="30" t="s">
        <v>48</v>
      </c>
      <c r="H113" s="24">
        <f t="shared" si="52"/>
        <v>598.08000000000004</v>
      </c>
      <c r="I113" s="23">
        <f t="shared" si="53"/>
        <v>739.17</v>
      </c>
    </row>
    <row r="114" spans="1:1101" ht="14.25" customHeight="1" x14ac:dyDescent="0.2">
      <c r="A114" s="9" t="s">
        <v>35</v>
      </c>
      <c r="B114" s="22">
        <v>1</v>
      </c>
      <c r="C114" s="22">
        <f t="shared" si="51"/>
        <v>248</v>
      </c>
      <c r="D114" s="22">
        <v>165</v>
      </c>
      <c r="E114" s="16">
        <v>83</v>
      </c>
      <c r="F114" s="23"/>
      <c r="G114" s="30" t="s">
        <v>55</v>
      </c>
      <c r="H114" s="24">
        <f t="shared" si="52"/>
        <v>1017.75</v>
      </c>
      <c r="I114" s="23">
        <f t="shared" si="53"/>
        <v>1257.8399999999999</v>
      </c>
    </row>
    <row r="115" spans="1:1101" ht="14.25" customHeight="1" x14ac:dyDescent="0.2">
      <c r="A115" s="9" t="s">
        <v>35</v>
      </c>
      <c r="B115" s="22">
        <v>1</v>
      </c>
      <c r="C115" s="22">
        <f>D115+E115</f>
        <v>194</v>
      </c>
      <c r="D115" s="22">
        <v>165</v>
      </c>
      <c r="E115" s="16">
        <v>29</v>
      </c>
      <c r="F115" s="23"/>
      <c r="G115" s="30" t="s">
        <v>58</v>
      </c>
      <c r="H115" s="24">
        <f t="shared" si="52"/>
        <v>312.97000000000003</v>
      </c>
      <c r="I115" s="23">
        <f t="shared" si="53"/>
        <v>386.8</v>
      </c>
    </row>
    <row r="116" spans="1:1101" s="16" customFormat="1" ht="40.5" customHeight="1" x14ac:dyDescent="0.2">
      <c r="A116" s="332" t="s">
        <v>18</v>
      </c>
      <c r="B116" s="17">
        <f>SUM(B117:B121)</f>
        <v>5</v>
      </c>
      <c r="C116" s="17"/>
      <c r="D116" s="17"/>
      <c r="E116" s="17">
        <f t="shared" ref="E116:I116" si="54">SUM(E117:E121)</f>
        <v>341</v>
      </c>
      <c r="F116" s="17"/>
      <c r="G116" s="29"/>
      <c r="H116" s="331">
        <f t="shared" si="54"/>
        <v>2952.38</v>
      </c>
      <c r="I116" s="331">
        <f t="shared" si="54"/>
        <v>3648.85</v>
      </c>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c r="IX116" s="14"/>
      <c r="IY116" s="14"/>
      <c r="IZ116" s="14"/>
      <c r="JA116" s="14"/>
      <c r="JB116" s="14"/>
      <c r="JC116" s="14"/>
      <c r="JD116" s="14"/>
      <c r="JE116" s="14"/>
      <c r="JF116" s="14"/>
      <c r="JG116" s="14"/>
      <c r="JH116" s="14"/>
      <c r="JI116" s="14"/>
      <c r="JJ116" s="14"/>
      <c r="JK116" s="14"/>
      <c r="JL116" s="14"/>
      <c r="JM116" s="14"/>
      <c r="JN116" s="14"/>
      <c r="JO116" s="14"/>
      <c r="JP116" s="14"/>
      <c r="JQ116" s="14"/>
      <c r="JR116" s="14"/>
      <c r="JS116" s="14"/>
      <c r="JT116" s="14"/>
      <c r="JU116" s="14"/>
      <c r="JV116" s="14"/>
      <c r="JW116" s="14"/>
      <c r="JX116" s="14"/>
      <c r="JY116" s="14"/>
      <c r="JZ116" s="14"/>
      <c r="KA116" s="14"/>
      <c r="KB116" s="14"/>
      <c r="KC116" s="14"/>
      <c r="KD116" s="14"/>
      <c r="KE116" s="14"/>
      <c r="KF116" s="14"/>
      <c r="KG116" s="14"/>
      <c r="KH116" s="14"/>
      <c r="KI116" s="14"/>
      <c r="KJ116" s="14"/>
      <c r="KK116" s="14"/>
      <c r="KL116" s="14"/>
      <c r="KM116" s="14"/>
      <c r="KN116" s="14"/>
      <c r="KO116" s="14"/>
      <c r="KP116" s="14"/>
      <c r="KQ116" s="14"/>
      <c r="KR116" s="14"/>
      <c r="KS116" s="14"/>
      <c r="KT116" s="14"/>
      <c r="KU116" s="14"/>
      <c r="KV116" s="14"/>
      <c r="KW116" s="14"/>
      <c r="KX116" s="14"/>
      <c r="KY116" s="14"/>
      <c r="KZ116" s="14"/>
      <c r="LA116" s="14"/>
      <c r="LB116" s="14"/>
      <c r="LC116" s="14"/>
      <c r="LD116" s="14"/>
      <c r="LE116" s="14"/>
      <c r="LF116" s="14"/>
      <c r="LG116" s="14"/>
      <c r="LH116" s="14"/>
      <c r="LI116" s="14"/>
      <c r="LJ116" s="14"/>
      <c r="LK116" s="14"/>
      <c r="LL116" s="14"/>
      <c r="LM116" s="14"/>
      <c r="LN116" s="14"/>
      <c r="LO116" s="14"/>
      <c r="LP116" s="14"/>
      <c r="LQ116" s="14"/>
      <c r="LR116" s="14"/>
      <c r="LS116" s="14"/>
      <c r="LT116" s="14"/>
      <c r="LU116" s="14"/>
      <c r="LV116" s="14"/>
      <c r="LW116" s="14"/>
      <c r="LX116" s="14"/>
      <c r="LY116" s="14"/>
      <c r="LZ116" s="14"/>
      <c r="MA116" s="14"/>
      <c r="MB116" s="14"/>
      <c r="MC116" s="14"/>
      <c r="MD116" s="14"/>
      <c r="ME116" s="14"/>
      <c r="MF116" s="14"/>
      <c r="MG116" s="14"/>
      <c r="MH116" s="14"/>
      <c r="MI116" s="14"/>
      <c r="MJ116" s="14"/>
      <c r="MK116" s="14"/>
      <c r="ML116" s="14"/>
      <c r="MM116" s="14"/>
      <c r="MN116" s="14"/>
      <c r="MO116" s="14"/>
      <c r="MP116" s="14"/>
      <c r="MQ116" s="14"/>
      <c r="MR116" s="14"/>
      <c r="MS116" s="14"/>
      <c r="MT116" s="14"/>
      <c r="MU116" s="14"/>
      <c r="MV116" s="14"/>
      <c r="MW116" s="14"/>
      <c r="MX116" s="14"/>
      <c r="MY116" s="14"/>
      <c r="MZ116" s="14"/>
      <c r="NA116" s="14"/>
      <c r="NB116" s="14"/>
      <c r="NC116" s="14"/>
      <c r="ND116" s="14"/>
      <c r="NE116" s="14"/>
      <c r="NF116" s="14"/>
      <c r="NG116" s="14"/>
      <c r="NH116" s="14"/>
      <c r="NI116" s="14"/>
      <c r="NJ116" s="14"/>
      <c r="NK116" s="14"/>
      <c r="NL116" s="14"/>
      <c r="NM116" s="14"/>
      <c r="NN116" s="14"/>
      <c r="NO116" s="14"/>
      <c r="NP116" s="14"/>
      <c r="NQ116" s="14"/>
      <c r="NR116" s="14"/>
      <c r="NS116" s="14"/>
      <c r="NT116" s="14"/>
      <c r="NU116" s="14"/>
      <c r="NV116" s="14"/>
      <c r="NW116" s="14"/>
      <c r="NX116" s="14"/>
      <c r="NY116" s="14"/>
      <c r="NZ116" s="14"/>
      <c r="OA116" s="14"/>
      <c r="OB116" s="14"/>
      <c r="OC116" s="14"/>
      <c r="OD116" s="14"/>
      <c r="OE116" s="14"/>
      <c r="OF116" s="14"/>
      <c r="OG116" s="14"/>
      <c r="OH116" s="14"/>
      <c r="OI116" s="14"/>
      <c r="OJ116" s="14"/>
      <c r="OK116" s="14"/>
      <c r="OL116" s="14"/>
      <c r="OM116" s="14"/>
      <c r="ON116" s="14"/>
      <c r="OO116" s="14"/>
      <c r="OP116" s="14"/>
      <c r="OQ116" s="14"/>
      <c r="OR116" s="14"/>
      <c r="OS116" s="14"/>
      <c r="OT116" s="14"/>
      <c r="OU116" s="14"/>
      <c r="OV116" s="14"/>
      <c r="OW116" s="14"/>
      <c r="OX116" s="14"/>
      <c r="OY116" s="14"/>
      <c r="OZ116" s="14"/>
      <c r="PA116" s="14"/>
      <c r="PB116" s="14"/>
      <c r="PC116" s="14"/>
      <c r="PD116" s="14"/>
      <c r="PE116" s="14"/>
      <c r="PF116" s="14"/>
      <c r="PG116" s="14"/>
      <c r="PH116" s="14"/>
      <c r="PI116" s="14"/>
      <c r="PJ116" s="14"/>
      <c r="PK116" s="14"/>
      <c r="PL116" s="14"/>
      <c r="PM116" s="14"/>
      <c r="PN116" s="14"/>
      <c r="PO116" s="14"/>
      <c r="PP116" s="14"/>
      <c r="PQ116" s="14"/>
      <c r="PR116" s="14"/>
      <c r="PS116" s="14"/>
      <c r="PT116" s="14"/>
      <c r="PU116" s="14"/>
      <c r="PV116" s="14"/>
      <c r="PW116" s="14"/>
      <c r="PX116" s="14"/>
      <c r="PY116" s="14"/>
      <c r="PZ116" s="14"/>
      <c r="QA116" s="14"/>
      <c r="QB116" s="14"/>
      <c r="QC116" s="14"/>
      <c r="QD116" s="14"/>
      <c r="QE116" s="14"/>
      <c r="QF116" s="14"/>
      <c r="QG116" s="14"/>
      <c r="QH116" s="14"/>
      <c r="QI116" s="14"/>
      <c r="QJ116" s="14"/>
      <c r="QK116" s="14"/>
      <c r="QL116" s="14"/>
      <c r="QM116" s="14"/>
      <c r="QN116" s="14"/>
      <c r="QO116" s="14"/>
      <c r="QP116" s="14"/>
      <c r="QQ116" s="14"/>
      <c r="QR116" s="14"/>
      <c r="QS116" s="14"/>
      <c r="QT116" s="14"/>
      <c r="QU116" s="14"/>
      <c r="QV116" s="14"/>
      <c r="QW116" s="14"/>
      <c r="QX116" s="14"/>
      <c r="QY116" s="14"/>
      <c r="QZ116" s="14"/>
      <c r="RA116" s="14"/>
      <c r="RB116" s="14"/>
      <c r="RC116" s="14"/>
      <c r="RD116" s="14"/>
      <c r="RE116" s="14"/>
      <c r="RF116" s="14"/>
      <c r="RG116" s="14"/>
      <c r="RH116" s="14"/>
      <c r="RI116" s="14"/>
      <c r="RJ116" s="14"/>
      <c r="RK116" s="14"/>
      <c r="RL116" s="14"/>
      <c r="RM116" s="14"/>
      <c r="RN116" s="14"/>
      <c r="RO116" s="14"/>
      <c r="RP116" s="14"/>
      <c r="RQ116" s="14"/>
      <c r="RR116" s="14"/>
      <c r="RS116" s="14"/>
      <c r="RT116" s="14"/>
      <c r="RU116" s="14"/>
      <c r="RV116" s="14"/>
      <c r="RW116" s="14"/>
      <c r="RX116" s="14"/>
      <c r="RY116" s="14"/>
      <c r="RZ116" s="14"/>
      <c r="SA116" s="14"/>
      <c r="SB116" s="14"/>
      <c r="SC116" s="14"/>
      <c r="SD116" s="14"/>
      <c r="SE116" s="14"/>
      <c r="SF116" s="14"/>
      <c r="SG116" s="14"/>
      <c r="SH116" s="14"/>
      <c r="SI116" s="14"/>
      <c r="SJ116" s="14"/>
      <c r="SK116" s="14"/>
      <c r="SL116" s="14"/>
      <c r="SM116" s="14"/>
      <c r="SN116" s="14"/>
      <c r="SO116" s="14"/>
      <c r="SP116" s="14"/>
      <c r="SQ116" s="14"/>
      <c r="SR116" s="14"/>
      <c r="SS116" s="14"/>
      <c r="ST116" s="14"/>
      <c r="SU116" s="14"/>
      <c r="SV116" s="14"/>
      <c r="SW116" s="14"/>
      <c r="SX116" s="14"/>
      <c r="SY116" s="14"/>
      <c r="SZ116" s="14"/>
      <c r="TA116" s="14"/>
      <c r="TB116" s="14"/>
      <c r="TC116" s="14"/>
      <c r="TD116" s="14"/>
      <c r="TE116" s="14"/>
      <c r="TF116" s="14"/>
      <c r="TG116" s="14"/>
      <c r="TH116" s="14"/>
      <c r="TI116" s="14"/>
      <c r="TJ116" s="14"/>
      <c r="TK116" s="14"/>
      <c r="TL116" s="14"/>
      <c r="TM116" s="14"/>
      <c r="TN116" s="14"/>
      <c r="TO116" s="14"/>
      <c r="TP116" s="14"/>
      <c r="TQ116" s="14"/>
      <c r="TR116" s="14"/>
      <c r="TS116" s="14"/>
      <c r="TT116" s="14"/>
      <c r="TU116" s="14"/>
      <c r="TV116" s="14"/>
      <c r="TW116" s="14"/>
      <c r="TX116" s="14"/>
      <c r="TY116" s="14"/>
      <c r="TZ116" s="14"/>
      <c r="UA116" s="14"/>
      <c r="UB116" s="14"/>
      <c r="UC116" s="14"/>
      <c r="UD116" s="14"/>
      <c r="UE116" s="14"/>
      <c r="UF116" s="14"/>
      <c r="UG116" s="14"/>
      <c r="UH116" s="14"/>
      <c r="UI116" s="14"/>
      <c r="UJ116" s="14"/>
      <c r="UK116" s="14"/>
      <c r="UL116" s="14"/>
      <c r="UM116" s="14"/>
      <c r="UN116" s="14"/>
      <c r="UO116" s="14"/>
      <c r="UP116" s="14"/>
      <c r="UQ116" s="14"/>
      <c r="UR116" s="14"/>
      <c r="US116" s="14"/>
      <c r="UT116" s="14"/>
      <c r="UU116" s="14"/>
      <c r="UV116" s="14"/>
      <c r="UW116" s="14"/>
      <c r="UX116" s="14"/>
      <c r="UY116" s="14"/>
      <c r="UZ116" s="14"/>
      <c r="VA116" s="14"/>
      <c r="VB116" s="14"/>
      <c r="VC116" s="14"/>
      <c r="VD116" s="14"/>
      <c r="VE116" s="14"/>
      <c r="VF116" s="14"/>
      <c r="VG116" s="14"/>
      <c r="VH116" s="14"/>
      <c r="VI116" s="14"/>
      <c r="VJ116" s="14"/>
      <c r="VK116" s="14"/>
      <c r="VL116" s="14"/>
      <c r="VM116" s="14"/>
      <c r="VN116" s="14"/>
      <c r="VO116" s="14"/>
      <c r="VP116" s="14"/>
      <c r="VQ116" s="14"/>
      <c r="VR116" s="14"/>
      <c r="VS116" s="14"/>
      <c r="VT116" s="14"/>
      <c r="VU116" s="14"/>
      <c r="VV116" s="14"/>
      <c r="VW116" s="14"/>
      <c r="VX116" s="14"/>
      <c r="VY116" s="14"/>
      <c r="VZ116" s="14"/>
      <c r="WA116" s="14"/>
      <c r="WB116" s="14"/>
      <c r="WC116" s="14"/>
      <c r="WD116" s="14"/>
      <c r="WE116" s="14"/>
      <c r="WF116" s="14"/>
      <c r="WG116" s="14"/>
      <c r="WH116" s="14"/>
      <c r="WI116" s="14"/>
      <c r="WJ116" s="14"/>
      <c r="WK116" s="14"/>
      <c r="WL116" s="14"/>
      <c r="WM116" s="14"/>
      <c r="WN116" s="14"/>
      <c r="WO116" s="14"/>
      <c r="WP116" s="14"/>
      <c r="WQ116" s="14"/>
      <c r="WR116" s="14"/>
      <c r="WS116" s="14"/>
      <c r="WT116" s="14"/>
      <c r="WU116" s="14"/>
      <c r="WV116" s="14"/>
      <c r="WW116" s="14"/>
      <c r="WX116" s="14"/>
      <c r="WY116" s="14"/>
      <c r="WZ116" s="14"/>
      <c r="XA116" s="14"/>
      <c r="XB116" s="14"/>
      <c r="XC116" s="14"/>
      <c r="XD116" s="14"/>
      <c r="XE116" s="14"/>
      <c r="XF116" s="14"/>
      <c r="XG116" s="14"/>
      <c r="XH116" s="14"/>
      <c r="XI116" s="14"/>
      <c r="XJ116" s="14"/>
      <c r="XK116" s="14"/>
      <c r="XL116" s="14"/>
      <c r="XM116" s="14"/>
      <c r="XN116" s="14"/>
      <c r="XO116" s="14"/>
      <c r="XP116" s="14"/>
      <c r="XQ116" s="14"/>
      <c r="XR116" s="14"/>
      <c r="XS116" s="14"/>
      <c r="XT116" s="14"/>
      <c r="XU116" s="14"/>
      <c r="XV116" s="14"/>
      <c r="XW116" s="14"/>
      <c r="XX116" s="14"/>
      <c r="XY116" s="14"/>
      <c r="XZ116" s="14"/>
      <c r="YA116" s="14"/>
      <c r="YB116" s="14"/>
      <c r="YC116" s="14"/>
      <c r="YD116" s="14"/>
      <c r="YE116" s="14"/>
      <c r="YF116" s="14"/>
      <c r="YG116" s="14"/>
      <c r="YH116" s="14"/>
      <c r="YI116" s="14"/>
      <c r="YJ116" s="14"/>
      <c r="YK116" s="14"/>
      <c r="YL116" s="14"/>
      <c r="YM116" s="14"/>
      <c r="YN116" s="14"/>
      <c r="YO116" s="14"/>
      <c r="YP116" s="14"/>
      <c r="YQ116" s="14"/>
      <c r="YR116" s="14"/>
      <c r="YS116" s="14"/>
      <c r="YT116" s="14"/>
      <c r="YU116" s="14"/>
      <c r="YV116" s="14"/>
      <c r="YW116" s="14"/>
      <c r="YX116" s="14"/>
      <c r="YY116" s="14"/>
      <c r="YZ116" s="14"/>
      <c r="ZA116" s="14"/>
      <c r="ZB116" s="14"/>
      <c r="ZC116" s="14"/>
      <c r="ZD116" s="14"/>
      <c r="ZE116" s="14"/>
      <c r="ZF116" s="14"/>
      <c r="ZG116" s="14"/>
      <c r="ZH116" s="14"/>
      <c r="ZI116" s="14"/>
      <c r="ZJ116" s="14"/>
      <c r="ZK116" s="14"/>
      <c r="ZL116" s="14"/>
      <c r="ZM116" s="14"/>
      <c r="ZN116" s="14"/>
      <c r="ZO116" s="14"/>
      <c r="ZP116" s="14"/>
      <c r="ZQ116" s="14"/>
      <c r="ZR116" s="14"/>
      <c r="ZS116" s="14"/>
      <c r="ZT116" s="14"/>
      <c r="ZU116" s="14"/>
      <c r="ZV116" s="14"/>
      <c r="ZW116" s="14"/>
      <c r="ZX116" s="14"/>
      <c r="ZY116" s="14"/>
      <c r="ZZ116" s="14"/>
      <c r="AAA116" s="14"/>
      <c r="AAB116" s="14"/>
      <c r="AAC116" s="14"/>
      <c r="AAD116" s="14"/>
      <c r="AAE116" s="14"/>
      <c r="AAF116" s="14"/>
      <c r="AAG116" s="14"/>
      <c r="AAH116" s="14"/>
      <c r="AAI116" s="14"/>
      <c r="AAJ116" s="14"/>
      <c r="AAK116" s="14"/>
      <c r="AAL116" s="14"/>
      <c r="AAM116" s="14"/>
      <c r="AAN116" s="14"/>
      <c r="AAO116" s="14"/>
      <c r="AAP116" s="14"/>
      <c r="AAQ116" s="14"/>
      <c r="AAR116" s="14"/>
      <c r="AAS116" s="14"/>
      <c r="AAT116" s="14"/>
      <c r="AAU116" s="14"/>
      <c r="AAV116" s="14"/>
      <c r="AAW116" s="14"/>
      <c r="AAX116" s="14"/>
      <c r="AAY116" s="14"/>
      <c r="AAZ116" s="14"/>
      <c r="ABA116" s="14"/>
      <c r="ABB116" s="14"/>
      <c r="ABC116" s="14"/>
      <c r="ABD116" s="14"/>
      <c r="ABE116" s="14"/>
      <c r="ABF116" s="14"/>
      <c r="ABG116" s="14"/>
      <c r="ABH116" s="14"/>
      <c r="ABI116" s="14"/>
      <c r="ABJ116" s="14"/>
      <c r="ABK116" s="14"/>
      <c r="ABL116" s="14"/>
      <c r="ABM116" s="14"/>
      <c r="ABN116" s="14"/>
      <c r="ABO116" s="14"/>
      <c r="ABP116" s="14"/>
      <c r="ABQ116" s="14"/>
      <c r="ABR116" s="14"/>
      <c r="ABS116" s="14"/>
      <c r="ABT116" s="14"/>
      <c r="ABU116" s="14"/>
      <c r="ABV116" s="14"/>
      <c r="ABW116" s="14"/>
      <c r="ABX116" s="14"/>
      <c r="ABY116" s="14"/>
      <c r="ABZ116" s="14"/>
      <c r="ACA116" s="14"/>
      <c r="ACB116" s="14"/>
      <c r="ACC116" s="14"/>
      <c r="ACD116" s="14"/>
      <c r="ACE116" s="14"/>
      <c r="ACF116" s="14"/>
      <c r="ACG116" s="14"/>
      <c r="ACH116" s="14"/>
      <c r="ACI116" s="14"/>
      <c r="ACJ116" s="14"/>
      <c r="ACK116" s="14"/>
      <c r="ACL116" s="14"/>
      <c r="ACM116" s="14"/>
      <c r="ACN116" s="14"/>
      <c r="ACO116" s="14"/>
      <c r="ACP116" s="14"/>
      <c r="ACQ116" s="14"/>
      <c r="ACR116" s="14"/>
      <c r="ACS116" s="14"/>
      <c r="ACT116" s="14"/>
      <c r="ACU116" s="14"/>
      <c r="ACV116" s="14"/>
      <c r="ACW116" s="14"/>
      <c r="ACX116" s="14"/>
      <c r="ACY116" s="14"/>
      <c r="ACZ116" s="14"/>
      <c r="ADA116" s="14"/>
      <c r="ADB116" s="14"/>
      <c r="ADC116" s="14"/>
      <c r="ADD116" s="14"/>
      <c r="ADE116" s="14"/>
      <c r="ADF116" s="14"/>
      <c r="ADG116" s="14"/>
      <c r="ADH116" s="14"/>
      <c r="ADI116" s="14"/>
      <c r="ADJ116" s="14"/>
      <c r="ADK116" s="14"/>
      <c r="ADL116" s="14"/>
      <c r="ADM116" s="14"/>
      <c r="ADN116" s="14"/>
      <c r="ADO116" s="14"/>
      <c r="ADP116" s="14"/>
      <c r="ADQ116" s="14"/>
      <c r="ADR116" s="14"/>
      <c r="ADS116" s="14"/>
      <c r="ADT116" s="14"/>
      <c r="ADU116" s="14"/>
      <c r="ADV116" s="14"/>
      <c r="ADW116" s="14"/>
      <c r="ADX116" s="14"/>
      <c r="ADY116" s="14"/>
      <c r="ADZ116" s="14"/>
      <c r="AEA116" s="14"/>
      <c r="AEB116" s="14"/>
      <c r="AEC116" s="14"/>
      <c r="AED116" s="14"/>
      <c r="AEE116" s="14"/>
      <c r="AEF116" s="14"/>
      <c r="AEG116" s="14"/>
      <c r="AEH116" s="14"/>
      <c r="AEI116" s="14"/>
      <c r="AEJ116" s="14"/>
      <c r="AEK116" s="14"/>
      <c r="AEL116" s="14"/>
      <c r="AEM116" s="14"/>
      <c r="AEN116" s="14"/>
      <c r="AEO116" s="14"/>
      <c r="AEP116" s="14"/>
      <c r="AEQ116" s="14"/>
      <c r="AER116" s="14"/>
      <c r="AES116" s="14"/>
      <c r="AET116" s="14"/>
      <c r="AEU116" s="14"/>
      <c r="AEV116" s="14"/>
      <c r="AEW116" s="14"/>
      <c r="AEX116" s="14"/>
      <c r="AEY116" s="14"/>
      <c r="AEZ116" s="14"/>
      <c r="AFA116" s="14"/>
      <c r="AFB116" s="14"/>
      <c r="AFC116" s="14"/>
      <c r="AFD116" s="14"/>
      <c r="AFE116" s="14"/>
      <c r="AFF116" s="14"/>
      <c r="AFG116" s="14"/>
      <c r="AFH116" s="14"/>
      <c r="AFI116" s="14"/>
      <c r="AFJ116" s="14"/>
      <c r="AFK116" s="14"/>
      <c r="AFL116" s="14"/>
      <c r="AFM116" s="14"/>
      <c r="AFN116" s="14"/>
      <c r="AFO116" s="14"/>
      <c r="AFP116" s="14"/>
      <c r="AFQ116" s="14"/>
      <c r="AFR116" s="14"/>
      <c r="AFS116" s="14"/>
      <c r="AFT116" s="14"/>
      <c r="AFU116" s="14"/>
      <c r="AFV116" s="14"/>
      <c r="AFW116" s="14"/>
      <c r="AFX116" s="14"/>
      <c r="AFY116" s="14"/>
      <c r="AFZ116" s="14"/>
      <c r="AGA116" s="14"/>
      <c r="AGB116" s="14"/>
      <c r="AGC116" s="14"/>
      <c r="AGD116" s="14"/>
      <c r="AGE116" s="14"/>
      <c r="AGF116" s="14"/>
      <c r="AGG116" s="14"/>
      <c r="AGH116" s="14"/>
      <c r="AGI116" s="14"/>
      <c r="AGJ116" s="14"/>
      <c r="AGK116" s="14"/>
      <c r="AGL116" s="14"/>
      <c r="AGM116" s="14"/>
      <c r="AGN116" s="14"/>
      <c r="AGO116" s="14"/>
      <c r="AGP116" s="14"/>
      <c r="AGQ116" s="14"/>
      <c r="AGR116" s="14"/>
      <c r="AGS116" s="14"/>
      <c r="AGT116" s="14"/>
      <c r="AGU116" s="14"/>
      <c r="AGV116" s="14"/>
      <c r="AGW116" s="14"/>
      <c r="AGX116" s="14"/>
      <c r="AGY116" s="14"/>
      <c r="AGZ116" s="14"/>
      <c r="AHA116" s="14"/>
      <c r="AHB116" s="14"/>
      <c r="AHC116" s="14"/>
      <c r="AHD116" s="14"/>
      <c r="AHE116" s="14"/>
      <c r="AHF116" s="14"/>
      <c r="AHG116" s="14"/>
      <c r="AHH116" s="14"/>
      <c r="AHI116" s="14"/>
      <c r="AHJ116" s="14"/>
      <c r="AHK116" s="14"/>
      <c r="AHL116" s="14"/>
      <c r="AHM116" s="14"/>
      <c r="AHN116" s="14"/>
      <c r="AHO116" s="14"/>
      <c r="AHP116" s="14"/>
      <c r="AHQ116" s="14"/>
      <c r="AHR116" s="14"/>
      <c r="AHS116" s="14"/>
      <c r="AHT116" s="14"/>
      <c r="AHU116" s="14"/>
      <c r="AHV116" s="14"/>
      <c r="AHW116" s="14"/>
      <c r="AHX116" s="14"/>
      <c r="AHY116" s="14"/>
      <c r="AHZ116" s="14"/>
      <c r="AIA116" s="14"/>
      <c r="AIB116" s="14"/>
      <c r="AIC116" s="14"/>
      <c r="AID116" s="14"/>
      <c r="AIE116" s="14"/>
      <c r="AIF116" s="14"/>
      <c r="AIG116" s="14"/>
      <c r="AIH116" s="14"/>
      <c r="AII116" s="14"/>
      <c r="AIJ116" s="14"/>
      <c r="AIK116" s="14"/>
      <c r="AIL116" s="14"/>
      <c r="AIM116" s="14"/>
      <c r="AIN116" s="14"/>
      <c r="AIO116" s="14"/>
      <c r="AIP116" s="14"/>
      <c r="AIQ116" s="14"/>
      <c r="AIR116" s="14"/>
      <c r="AIS116" s="14"/>
      <c r="AIT116" s="14"/>
      <c r="AIU116" s="14"/>
      <c r="AIV116" s="14"/>
      <c r="AIW116" s="14"/>
      <c r="AIX116" s="14"/>
      <c r="AIY116" s="14"/>
      <c r="AIZ116" s="14"/>
      <c r="AJA116" s="14"/>
      <c r="AJB116" s="14"/>
      <c r="AJC116" s="14"/>
      <c r="AJD116" s="14"/>
      <c r="AJE116" s="14"/>
      <c r="AJF116" s="14"/>
      <c r="AJG116" s="14"/>
      <c r="AJH116" s="14"/>
      <c r="AJI116" s="14"/>
      <c r="AJJ116" s="14"/>
      <c r="AJK116" s="14"/>
      <c r="AJL116" s="14"/>
      <c r="AJM116" s="14"/>
      <c r="AJN116" s="14"/>
      <c r="AJO116" s="14"/>
      <c r="AJP116" s="14"/>
      <c r="AJQ116" s="14"/>
      <c r="AJR116" s="14"/>
      <c r="AJS116" s="14"/>
      <c r="AJT116" s="14"/>
      <c r="AJU116" s="14"/>
      <c r="AJV116" s="14"/>
      <c r="AJW116" s="14"/>
      <c r="AJX116" s="14"/>
      <c r="AJY116" s="14"/>
      <c r="AJZ116" s="14"/>
      <c r="AKA116" s="14"/>
      <c r="AKB116" s="14"/>
      <c r="AKC116" s="14"/>
      <c r="AKD116" s="14"/>
      <c r="AKE116" s="14"/>
      <c r="AKF116" s="14"/>
      <c r="AKG116" s="14"/>
      <c r="AKH116" s="14"/>
      <c r="AKI116" s="14"/>
      <c r="AKJ116" s="14"/>
      <c r="AKK116" s="14"/>
      <c r="AKL116" s="14"/>
      <c r="AKM116" s="14"/>
      <c r="AKN116" s="14"/>
      <c r="AKO116" s="14"/>
      <c r="AKP116" s="14"/>
      <c r="AKQ116" s="14"/>
      <c r="AKR116" s="14"/>
      <c r="AKS116" s="14"/>
      <c r="AKT116" s="14"/>
      <c r="AKU116" s="14"/>
      <c r="AKV116" s="14"/>
      <c r="AKW116" s="14"/>
      <c r="AKX116" s="14"/>
      <c r="AKY116" s="14"/>
      <c r="AKZ116" s="14"/>
      <c r="ALA116" s="14"/>
      <c r="ALB116" s="14"/>
      <c r="ALC116" s="14"/>
      <c r="ALD116" s="14"/>
      <c r="ALE116" s="14"/>
      <c r="ALF116" s="14"/>
      <c r="ALG116" s="14"/>
      <c r="ALH116" s="14"/>
      <c r="ALI116" s="14"/>
      <c r="ALJ116" s="14"/>
      <c r="ALK116" s="14"/>
      <c r="ALL116" s="14"/>
      <c r="ALM116" s="14"/>
      <c r="ALN116" s="14"/>
      <c r="ALO116" s="14"/>
      <c r="ALP116" s="14"/>
      <c r="ALQ116" s="14"/>
      <c r="ALR116" s="14"/>
      <c r="ALS116" s="14"/>
      <c r="ALT116" s="14"/>
      <c r="ALU116" s="14"/>
      <c r="ALV116" s="14"/>
      <c r="ALW116" s="14"/>
      <c r="ALX116" s="14"/>
      <c r="ALY116" s="14"/>
      <c r="ALZ116" s="14"/>
      <c r="AMA116" s="14"/>
      <c r="AMB116" s="14"/>
      <c r="AMC116" s="14"/>
      <c r="AMD116" s="14"/>
      <c r="AME116" s="14"/>
      <c r="AMF116" s="14"/>
      <c r="AMG116" s="14"/>
      <c r="AMH116" s="14"/>
      <c r="AMI116" s="14"/>
      <c r="AMJ116" s="14"/>
      <c r="AMK116" s="14"/>
      <c r="AML116" s="14"/>
      <c r="AMM116" s="14"/>
      <c r="AMN116" s="14"/>
      <c r="AMO116" s="14"/>
      <c r="AMP116" s="14"/>
      <c r="AMQ116" s="14"/>
      <c r="AMR116" s="14"/>
      <c r="AMS116" s="14"/>
      <c r="AMT116" s="14"/>
      <c r="AMU116" s="14"/>
      <c r="AMV116" s="14"/>
      <c r="AMW116" s="14"/>
      <c r="AMX116" s="14"/>
      <c r="AMY116" s="14"/>
      <c r="AMZ116" s="14"/>
      <c r="ANA116" s="14"/>
      <c r="ANB116" s="14"/>
      <c r="ANC116" s="14"/>
      <c r="AND116" s="14"/>
      <c r="ANE116" s="14"/>
      <c r="ANF116" s="14"/>
      <c r="ANG116" s="14"/>
      <c r="ANH116" s="14"/>
      <c r="ANI116" s="14"/>
      <c r="ANJ116" s="14"/>
      <c r="ANK116" s="14"/>
      <c r="ANL116" s="14"/>
      <c r="ANM116" s="14"/>
      <c r="ANN116" s="14"/>
      <c r="ANO116" s="14"/>
      <c r="ANP116" s="14"/>
      <c r="ANQ116" s="14"/>
      <c r="ANR116" s="14"/>
      <c r="ANS116" s="14"/>
      <c r="ANT116" s="14"/>
      <c r="ANU116" s="14"/>
      <c r="ANV116" s="14"/>
      <c r="ANW116" s="14"/>
      <c r="ANX116" s="14"/>
      <c r="ANY116" s="14"/>
      <c r="ANZ116" s="14"/>
      <c r="AOA116" s="14"/>
      <c r="AOB116" s="14"/>
      <c r="AOC116" s="14"/>
      <c r="AOD116" s="14"/>
      <c r="AOE116" s="14"/>
      <c r="AOF116" s="14"/>
      <c r="AOG116" s="14"/>
      <c r="AOH116" s="14"/>
      <c r="AOI116" s="14"/>
      <c r="AOJ116" s="14"/>
      <c r="AOK116" s="14"/>
      <c r="AOL116" s="14"/>
      <c r="AOM116" s="14"/>
      <c r="AON116" s="14"/>
      <c r="AOO116" s="14"/>
      <c r="AOP116" s="14"/>
      <c r="AOQ116" s="14"/>
      <c r="AOR116" s="14"/>
      <c r="AOS116" s="14"/>
      <c r="AOT116" s="14"/>
      <c r="AOU116" s="14"/>
      <c r="AOV116" s="14"/>
      <c r="AOW116" s="14"/>
      <c r="AOX116" s="14"/>
      <c r="AOY116" s="14"/>
      <c r="AOZ116" s="14"/>
      <c r="APA116" s="14"/>
      <c r="APB116" s="14"/>
      <c r="APC116" s="14"/>
      <c r="APD116" s="14"/>
      <c r="APE116" s="14"/>
      <c r="APF116" s="14"/>
      <c r="APG116" s="14"/>
      <c r="APH116" s="14"/>
      <c r="API116" s="14"/>
    </row>
    <row r="117" spans="1:1101" s="14" customFormat="1" ht="13.9" customHeight="1" x14ac:dyDescent="0.2">
      <c r="A117" s="18" t="s">
        <v>22</v>
      </c>
      <c r="B117" s="22">
        <v>1</v>
      </c>
      <c r="C117" s="22">
        <f>D117+E117</f>
        <v>229</v>
      </c>
      <c r="D117" s="22">
        <v>165</v>
      </c>
      <c r="E117" s="16">
        <v>64</v>
      </c>
      <c r="F117" s="23"/>
      <c r="G117" s="30" t="s">
        <v>56</v>
      </c>
      <c r="H117" s="24">
        <f t="shared" ref="H117" si="55">ROUND(G117*E117*2,2)</f>
        <v>554.11</v>
      </c>
      <c r="I117" s="23">
        <f t="shared" si="53"/>
        <v>684.82</v>
      </c>
    </row>
    <row r="118" spans="1:1101" s="14" customFormat="1" ht="14.45" customHeight="1" x14ac:dyDescent="0.2">
      <c r="A118" s="18" t="s">
        <v>22</v>
      </c>
      <c r="B118" s="22">
        <v>1</v>
      </c>
      <c r="C118" s="22">
        <f>D118+E118</f>
        <v>232</v>
      </c>
      <c r="D118" s="22">
        <v>165</v>
      </c>
      <c r="E118" s="16">
        <v>67</v>
      </c>
      <c r="F118" s="23"/>
      <c r="G118" s="30" t="s">
        <v>56</v>
      </c>
      <c r="H118" s="24">
        <f t="shared" ref="H118" si="56">ROUND(G118*E118*2,2)</f>
        <v>580.09</v>
      </c>
      <c r="I118" s="23">
        <f t="shared" si="53"/>
        <v>716.93</v>
      </c>
    </row>
    <row r="119" spans="1:1101" ht="14.25" customHeight="1" x14ac:dyDescent="0.2">
      <c r="A119" s="18" t="s">
        <v>22</v>
      </c>
      <c r="B119" s="22">
        <v>1</v>
      </c>
      <c r="C119" s="22">
        <f>D119+E119</f>
        <v>213</v>
      </c>
      <c r="D119" s="22">
        <v>165</v>
      </c>
      <c r="E119" s="16">
        <v>48</v>
      </c>
      <c r="F119" s="23"/>
      <c r="G119" s="30" t="s">
        <v>56</v>
      </c>
      <c r="H119" s="24">
        <f t="shared" si="52"/>
        <v>415.58</v>
      </c>
      <c r="I119" s="23">
        <f t="shared" si="53"/>
        <v>513.62</v>
      </c>
    </row>
    <row r="120" spans="1:1101" ht="14.25" customHeight="1" x14ac:dyDescent="0.2">
      <c r="A120" s="9" t="s">
        <v>22</v>
      </c>
      <c r="B120" s="22">
        <v>1</v>
      </c>
      <c r="C120" s="22">
        <f t="shared" ref="C120:C121" si="57">D120+E120</f>
        <v>237</v>
      </c>
      <c r="D120" s="22">
        <v>165</v>
      </c>
      <c r="E120" s="16">
        <v>72</v>
      </c>
      <c r="F120" s="23"/>
      <c r="G120" s="30" t="s">
        <v>56</v>
      </c>
      <c r="H120" s="24">
        <f t="shared" si="52"/>
        <v>623.38</v>
      </c>
      <c r="I120" s="23">
        <f t="shared" si="53"/>
        <v>770.44</v>
      </c>
    </row>
    <row r="121" spans="1:1101" ht="14.25" customHeight="1" x14ac:dyDescent="0.2">
      <c r="A121" s="9" t="s">
        <v>22</v>
      </c>
      <c r="B121" s="22">
        <v>1</v>
      </c>
      <c r="C121" s="22">
        <f t="shared" si="57"/>
        <v>255</v>
      </c>
      <c r="D121" s="22">
        <v>165</v>
      </c>
      <c r="E121" s="16">
        <v>90</v>
      </c>
      <c r="F121" s="23"/>
      <c r="G121" s="30" t="s">
        <v>56</v>
      </c>
      <c r="H121" s="24">
        <f t="shared" si="52"/>
        <v>779.22</v>
      </c>
      <c r="I121" s="23">
        <f t="shared" si="53"/>
        <v>963.04</v>
      </c>
    </row>
    <row r="122" spans="1:1101" ht="27" customHeight="1" x14ac:dyDescent="0.2">
      <c r="A122" s="332" t="s">
        <v>19</v>
      </c>
      <c r="B122" s="17">
        <f>SUM(B123:B124)</f>
        <v>2</v>
      </c>
      <c r="C122" s="17"/>
      <c r="D122" s="17"/>
      <c r="E122" s="17">
        <f t="shared" ref="E122:I122" si="58">SUM(E123:E124)</f>
        <v>102</v>
      </c>
      <c r="F122" s="17"/>
      <c r="G122" s="29"/>
      <c r="H122" s="331">
        <f t="shared" si="58"/>
        <v>824.56999999999994</v>
      </c>
      <c r="I122" s="331">
        <f t="shared" si="58"/>
        <v>1019.08</v>
      </c>
    </row>
    <row r="123" spans="1:1101" ht="14.25" customHeight="1" x14ac:dyDescent="0.2">
      <c r="A123" s="9" t="s">
        <v>23</v>
      </c>
      <c r="B123" s="22">
        <v>1</v>
      </c>
      <c r="C123" s="22">
        <f t="shared" ref="C123:C124" si="59">D123+E123</f>
        <v>194</v>
      </c>
      <c r="D123" s="22">
        <v>165</v>
      </c>
      <c r="E123" s="16">
        <v>29</v>
      </c>
      <c r="F123" s="23"/>
      <c r="G123" s="30" t="s">
        <v>57</v>
      </c>
      <c r="H123" s="24">
        <f t="shared" ref="H123:H124" si="60">ROUND(G123*E123*2,2)</f>
        <v>234.44</v>
      </c>
      <c r="I123" s="23">
        <f t="shared" si="53"/>
        <v>289.74</v>
      </c>
    </row>
    <row r="124" spans="1:1101" ht="14.25" customHeight="1" x14ac:dyDescent="0.2">
      <c r="A124" s="9" t="s">
        <v>23</v>
      </c>
      <c r="B124" s="22">
        <v>1</v>
      </c>
      <c r="C124" s="22">
        <f t="shared" si="59"/>
        <v>238</v>
      </c>
      <c r="D124" s="22">
        <v>165</v>
      </c>
      <c r="E124" s="16">
        <v>73</v>
      </c>
      <c r="F124" s="23"/>
      <c r="G124" s="30" t="s">
        <v>57</v>
      </c>
      <c r="H124" s="24">
        <f t="shared" si="60"/>
        <v>590.13</v>
      </c>
      <c r="I124" s="23">
        <f t="shared" si="53"/>
        <v>729.34</v>
      </c>
    </row>
    <row r="125" spans="1:1101" ht="14.25" customHeight="1" x14ac:dyDescent="0.2">
      <c r="A125" s="8" t="s">
        <v>36</v>
      </c>
      <c r="B125" s="21">
        <f>B126+B132+B139+B143</f>
        <v>18</v>
      </c>
      <c r="C125" s="21"/>
      <c r="D125" s="21"/>
      <c r="E125" s="21">
        <f>E126+E132+E139+E143</f>
        <v>484</v>
      </c>
      <c r="F125" s="21"/>
      <c r="G125" s="28"/>
      <c r="H125" s="330">
        <f>H126+H132+H139+H143</f>
        <v>6949.2800000000007</v>
      </c>
      <c r="I125" s="330">
        <f>I126+I132+I139+I143</f>
        <v>8588.64</v>
      </c>
    </row>
    <row r="126" spans="1:1101" ht="25.5" x14ac:dyDescent="0.2">
      <c r="A126" s="332" t="s">
        <v>16</v>
      </c>
      <c r="B126" s="17">
        <f>SUM(B127:B131)</f>
        <v>5</v>
      </c>
      <c r="C126" s="17"/>
      <c r="D126" s="17"/>
      <c r="E126" s="17">
        <f>SUM(E127:E131)</f>
        <v>233</v>
      </c>
      <c r="F126" s="17"/>
      <c r="G126" s="29"/>
      <c r="H126" s="331">
        <f>SUM(H127:H131)</f>
        <v>4289.43</v>
      </c>
      <c r="I126" s="331">
        <f>SUM(I127:I131)</f>
        <v>5301.32</v>
      </c>
    </row>
    <row r="127" spans="1:1101" ht="14.25" customHeight="1" x14ac:dyDescent="0.2">
      <c r="A127" s="9" t="s">
        <v>37</v>
      </c>
      <c r="B127" s="22">
        <v>1</v>
      </c>
      <c r="C127" s="22">
        <f>D127+E127</f>
        <v>200</v>
      </c>
      <c r="D127" s="22">
        <v>165</v>
      </c>
      <c r="E127" s="16">
        <v>35</v>
      </c>
      <c r="F127" s="23"/>
      <c r="G127" s="30" t="s">
        <v>59</v>
      </c>
      <c r="H127" s="24">
        <f t="shared" ref="H127:H138" si="61">ROUND(G127*E127*2,2)</f>
        <v>592.05999999999995</v>
      </c>
      <c r="I127" s="23">
        <f t="shared" si="53"/>
        <v>731.73</v>
      </c>
    </row>
    <row r="128" spans="1:1101" ht="14.25" customHeight="1" x14ac:dyDescent="0.2">
      <c r="A128" s="9" t="s">
        <v>37</v>
      </c>
      <c r="B128" s="22">
        <v>1</v>
      </c>
      <c r="C128" s="22">
        <f>D128+E128</f>
        <v>209</v>
      </c>
      <c r="D128" s="22">
        <v>165</v>
      </c>
      <c r="E128" s="16">
        <v>44</v>
      </c>
      <c r="F128" s="23"/>
      <c r="G128" s="30" t="s">
        <v>54</v>
      </c>
      <c r="H128" s="24">
        <f t="shared" si="61"/>
        <v>815.5</v>
      </c>
      <c r="I128" s="23">
        <f t="shared" si="53"/>
        <v>1007.88</v>
      </c>
    </row>
    <row r="129" spans="1:1101" ht="14.25" customHeight="1" x14ac:dyDescent="0.2">
      <c r="A129" s="9" t="s">
        <v>37</v>
      </c>
      <c r="B129" s="22">
        <v>1</v>
      </c>
      <c r="C129" s="22">
        <f t="shared" ref="C129:C130" si="62">D129+E129</f>
        <v>206</v>
      </c>
      <c r="D129" s="22">
        <v>165</v>
      </c>
      <c r="E129" s="16">
        <v>41</v>
      </c>
      <c r="F129" s="23"/>
      <c r="G129" s="30" t="s">
        <v>53</v>
      </c>
      <c r="H129" s="24">
        <f t="shared" si="61"/>
        <v>787.53</v>
      </c>
      <c r="I129" s="23">
        <f t="shared" si="53"/>
        <v>973.31</v>
      </c>
    </row>
    <row r="130" spans="1:1101" ht="14.25" customHeight="1" x14ac:dyDescent="0.2">
      <c r="A130" s="9" t="s">
        <v>37</v>
      </c>
      <c r="B130" s="22">
        <v>1</v>
      </c>
      <c r="C130" s="22">
        <f t="shared" si="62"/>
        <v>248</v>
      </c>
      <c r="D130" s="22">
        <v>165</v>
      </c>
      <c r="E130" s="16">
        <v>83</v>
      </c>
      <c r="F130" s="23"/>
      <c r="G130" s="30" t="s">
        <v>54</v>
      </c>
      <c r="H130" s="24">
        <f t="shared" si="61"/>
        <v>1538.32</v>
      </c>
      <c r="I130" s="23">
        <f t="shared" si="53"/>
        <v>1901.21</v>
      </c>
    </row>
    <row r="131" spans="1:1101" ht="14.25" customHeight="1" x14ac:dyDescent="0.2">
      <c r="A131" s="9" t="s">
        <v>37</v>
      </c>
      <c r="B131" s="22">
        <v>1</v>
      </c>
      <c r="C131" s="22">
        <f t="shared" ref="C131" si="63">D131+E131</f>
        <v>195</v>
      </c>
      <c r="D131" s="22">
        <v>165</v>
      </c>
      <c r="E131" s="16">
        <v>30</v>
      </c>
      <c r="F131" s="23"/>
      <c r="G131" s="30" t="s">
        <v>54</v>
      </c>
      <c r="H131" s="24">
        <f t="shared" ref="H131" si="64">ROUND(G131*E131*2,2)</f>
        <v>556.02</v>
      </c>
      <c r="I131" s="23">
        <f t="shared" si="53"/>
        <v>687.19</v>
      </c>
    </row>
    <row r="132" spans="1:1101" ht="38.25" x14ac:dyDescent="0.2">
      <c r="A132" s="332" t="s">
        <v>17</v>
      </c>
      <c r="B132" s="17">
        <f>SUM(B133:B138)</f>
        <v>6</v>
      </c>
      <c r="C132" s="17"/>
      <c r="D132" s="17"/>
      <c r="E132" s="17">
        <f t="shared" ref="E132:I132" si="65">SUM(E133:E138)</f>
        <v>130</v>
      </c>
      <c r="F132" s="17"/>
      <c r="G132" s="29"/>
      <c r="H132" s="331">
        <f t="shared" si="65"/>
        <v>1632.89</v>
      </c>
      <c r="I132" s="331">
        <f t="shared" si="65"/>
        <v>2018.1</v>
      </c>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c r="AMG132" s="1"/>
      <c r="AMH132" s="1"/>
      <c r="AMI132" s="1"/>
      <c r="AMJ132" s="1"/>
      <c r="AMK132" s="1"/>
      <c r="AML132" s="1"/>
      <c r="AMM132" s="1"/>
      <c r="AMN132" s="1"/>
      <c r="AMO132" s="1"/>
      <c r="AMP132" s="1"/>
      <c r="AMQ132" s="1"/>
      <c r="AMR132" s="1"/>
      <c r="AMS132" s="1"/>
      <c r="AMT132" s="1"/>
      <c r="AMU132" s="1"/>
      <c r="AMV132" s="1"/>
      <c r="AMW132" s="1"/>
      <c r="AMX132" s="1"/>
      <c r="AMY132" s="1"/>
      <c r="AMZ132" s="1"/>
      <c r="ANA132" s="1"/>
      <c r="ANB132" s="1"/>
      <c r="ANC132" s="1"/>
      <c r="AND132" s="1"/>
      <c r="ANE132" s="1"/>
      <c r="ANF132" s="1"/>
      <c r="ANG132" s="1"/>
      <c r="ANH132" s="1"/>
      <c r="ANI132" s="1"/>
      <c r="ANJ132" s="1"/>
      <c r="ANK132" s="1"/>
      <c r="ANL132" s="1"/>
      <c r="ANM132" s="1"/>
      <c r="ANN132" s="1"/>
      <c r="ANO132" s="1"/>
      <c r="ANP132" s="1"/>
      <c r="ANQ132" s="1"/>
      <c r="ANR132" s="1"/>
      <c r="ANS132" s="1"/>
      <c r="ANT132" s="1"/>
      <c r="ANU132" s="1"/>
      <c r="ANV132" s="1"/>
      <c r="ANW132" s="1"/>
      <c r="ANX132" s="1"/>
      <c r="ANY132" s="1"/>
      <c r="ANZ132" s="1"/>
      <c r="AOA132" s="1"/>
      <c r="AOB132" s="1"/>
      <c r="AOC132" s="1"/>
      <c r="AOD132" s="1"/>
      <c r="AOE132" s="1"/>
      <c r="AOF132" s="1"/>
      <c r="AOG132" s="1"/>
      <c r="AOH132" s="1"/>
      <c r="AOI132" s="1"/>
      <c r="AOJ132" s="1"/>
      <c r="AOK132" s="1"/>
      <c r="AOL132" s="1"/>
      <c r="AOM132" s="1"/>
      <c r="AON132" s="1"/>
      <c r="AOO132" s="1"/>
      <c r="AOP132" s="1"/>
      <c r="AOQ132" s="1"/>
      <c r="AOR132" s="1"/>
      <c r="AOS132" s="1"/>
      <c r="AOT132" s="1"/>
      <c r="AOU132" s="1"/>
      <c r="AOV132" s="1"/>
      <c r="AOW132" s="1"/>
      <c r="AOX132" s="1"/>
      <c r="AOY132" s="1"/>
      <c r="AOZ132" s="1"/>
      <c r="APA132" s="1"/>
      <c r="APB132" s="1"/>
      <c r="APC132" s="1"/>
      <c r="APD132" s="1"/>
      <c r="APE132" s="1"/>
      <c r="APF132" s="1"/>
      <c r="APG132" s="1"/>
      <c r="APH132" s="1"/>
      <c r="API132" s="1"/>
    </row>
    <row r="133" spans="1:1101" ht="14.25" customHeight="1" x14ac:dyDescent="0.2">
      <c r="A133" s="9" t="s">
        <v>33</v>
      </c>
      <c r="B133" s="22">
        <v>1</v>
      </c>
      <c r="C133" s="22">
        <f t="shared" ref="C133:C137" si="66">D133+E133</f>
        <v>192</v>
      </c>
      <c r="D133" s="22">
        <v>165</v>
      </c>
      <c r="E133" s="16">
        <v>27</v>
      </c>
      <c r="F133" s="23"/>
      <c r="G133" s="30" t="s">
        <v>60</v>
      </c>
      <c r="H133" s="24">
        <f t="shared" si="61"/>
        <v>351.54</v>
      </c>
      <c r="I133" s="23">
        <f t="shared" si="53"/>
        <v>434.47</v>
      </c>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c r="ALO133" s="1"/>
      <c r="ALP133" s="1"/>
      <c r="ALQ133" s="1"/>
      <c r="ALR133" s="1"/>
      <c r="ALS133" s="1"/>
      <c r="ALT133" s="1"/>
      <c r="ALU133" s="1"/>
      <c r="ALV133" s="1"/>
      <c r="ALW133" s="1"/>
      <c r="ALX133" s="1"/>
      <c r="ALY133" s="1"/>
      <c r="ALZ133" s="1"/>
      <c r="AMA133" s="1"/>
      <c r="AMB133" s="1"/>
      <c r="AMC133" s="1"/>
      <c r="AMD133" s="1"/>
      <c r="AME133" s="1"/>
      <c r="AMF133" s="1"/>
      <c r="AMG133" s="1"/>
      <c r="AMH133" s="1"/>
      <c r="AMI133" s="1"/>
      <c r="AMJ133" s="1"/>
      <c r="AMK133" s="1"/>
      <c r="AML133" s="1"/>
      <c r="AMM133" s="1"/>
      <c r="AMN133" s="1"/>
      <c r="AMO133" s="1"/>
      <c r="AMP133" s="1"/>
      <c r="AMQ133" s="1"/>
      <c r="AMR133" s="1"/>
      <c r="AMS133" s="1"/>
      <c r="AMT133" s="1"/>
      <c r="AMU133" s="1"/>
      <c r="AMV133" s="1"/>
      <c r="AMW133" s="1"/>
      <c r="AMX133" s="1"/>
      <c r="AMY133" s="1"/>
      <c r="AMZ133" s="1"/>
      <c r="ANA133" s="1"/>
      <c r="ANB133" s="1"/>
      <c r="ANC133" s="1"/>
      <c r="AND133" s="1"/>
      <c r="ANE133" s="1"/>
      <c r="ANF133" s="1"/>
      <c r="ANG133" s="1"/>
      <c r="ANH133" s="1"/>
      <c r="ANI133" s="1"/>
      <c r="ANJ133" s="1"/>
      <c r="ANK133" s="1"/>
      <c r="ANL133" s="1"/>
      <c r="ANM133" s="1"/>
      <c r="ANN133" s="1"/>
      <c r="ANO133" s="1"/>
      <c r="ANP133" s="1"/>
      <c r="ANQ133" s="1"/>
      <c r="ANR133" s="1"/>
      <c r="ANS133" s="1"/>
      <c r="ANT133" s="1"/>
      <c r="ANU133" s="1"/>
      <c r="ANV133" s="1"/>
      <c r="ANW133" s="1"/>
      <c r="ANX133" s="1"/>
      <c r="ANY133" s="1"/>
      <c r="ANZ133" s="1"/>
      <c r="AOA133" s="1"/>
      <c r="AOB133" s="1"/>
      <c r="AOC133" s="1"/>
      <c r="AOD133" s="1"/>
      <c r="AOE133" s="1"/>
      <c r="AOF133" s="1"/>
      <c r="AOG133" s="1"/>
      <c r="AOH133" s="1"/>
      <c r="AOI133" s="1"/>
      <c r="AOJ133" s="1"/>
      <c r="AOK133" s="1"/>
      <c r="AOL133" s="1"/>
      <c r="AOM133" s="1"/>
      <c r="AON133" s="1"/>
      <c r="AOO133" s="1"/>
      <c r="AOP133" s="1"/>
      <c r="AOQ133" s="1"/>
      <c r="AOR133" s="1"/>
      <c r="AOS133" s="1"/>
      <c r="AOT133" s="1"/>
      <c r="AOU133" s="1"/>
      <c r="AOV133" s="1"/>
      <c r="AOW133" s="1"/>
      <c r="AOX133" s="1"/>
      <c r="AOY133" s="1"/>
      <c r="AOZ133" s="1"/>
      <c r="APA133" s="1"/>
      <c r="APB133" s="1"/>
      <c r="APC133" s="1"/>
      <c r="APD133" s="1"/>
      <c r="APE133" s="1"/>
      <c r="APF133" s="1"/>
      <c r="APG133" s="1"/>
      <c r="APH133" s="1"/>
      <c r="API133" s="1"/>
    </row>
    <row r="134" spans="1:1101" ht="14.25" customHeight="1" x14ac:dyDescent="0.2">
      <c r="A134" s="9" t="s">
        <v>33</v>
      </c>
      <c r="B134" s="22">
        <v>1</v>
      </c>
      <c r="C134" s="22">
        <f t="shared" si="66"/>
        <v>206</v>
      </c>
      <c r="D134" s="22">
        <v>165</v>
      </c>
      <c r="E134" s="16">
        <v>41</v>
      </c>
      <c r="F134" s="23"/>
      <c r="G134" s="30" t="s">
        <v>61</v>
      </c>
      <c r="H134" s="24">
        <f t="shared" si="61"/>
        <v>482.82</v>
      </c>
      <c r="I134" s="23">
        <f t="shared" si="53"/>
        <v>596.72</v>
      </c>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c r="ALO134" s="1"/>
      <c r="ALP134" s="1"/>
      <c r="ALQ134" s="1"/>
      <c r="ALR134" s="1"/>
      <c r="ALS134" s="1"/>
      <c r="ALT134" s="1"/>
      <c r="ALU134" s="1"/>
      <c r="ALV134" s="1"/>
      <c r="ALW134" s="1"/>
      <c r="ALX134" s="1"/>
      <c r="ALY134" s="1"/>
      <c r="ALZ134" s="1"/>
      <c r="AMA134" s="1"/>
      <c r="AMB134" s="1"/>
      <c r="AMC134" s="1"/>
      <c r="AMD134" s="1"/>
      <c r="AME134" s="1"/>
      <c r="AMF134" s="1"/>
      <c r="AMG134" s="1"/>
      <c r="AMH134" s="1"/>
      <c r="AMI134" s="1"/>
      <c r="AMJ134" s="1"/>
      <c r="AMK134" s="1"/>
      <c r="AML134" s="1"/>
      <c r="AMM134" s="1"/>
      <c r="AMN134" s="1"/>
      <c r="AMO134" s="1"/>
      <c r="AMP134" s="1"/>
      <c r="AMQ134" s="1"/>
      <c r="AMR134" s="1"/>
      <c r="AMS134" s="1"/>
      <c r="AMT134" s="1"/>
      <c r="AMU134" s="1"/>
      <c r="AMV134" s="1"/>
      <c r="AMW134" s="1"/>
      <c r="AMX134" s="1"/>
      <c r="AMY134" s="1"/>
      <c r="AMZ134" s="1"/>
      <c r="ANA134" s="1"/>
      <c r="ANB134" s="1"/>
      <c r="ANC134" s="1"/>
      <c r="AND134" s="1"/>
      <c r="ANE134" s="1"/>
      <c r="ANF134" s="1"/>
      <c r="ANG134" s="1"/>
      <c r="ANH134" s="1"/>
      <c r="ANI134" s="1"/>
      <c r="ANJ134" s="1"/>
      <c r="ANK134" s="1"/>
      <c r="ANL134" s="1"/>
      <c r="ANM134" s="1"/>
      <c r="ANN134" s="1"/>
      <c r="ANO134" s="1"/>
      <c r="ANP134" s="1"/>
      <c r="ANQ134" s="1"/>
      <c r="ANR134" s="1"/>
      <c r="ANS134" s="1"/>
      <c r="ANT134" s="1"/>
      <c r="ANU134" s="1"/>
      <c r="ANV134" s="1"/>
      <c r="ANW134" s="1"/>
      <c r="ANX134" s="1"/>
      <c r="ANY134" s="1"/>
      <c r="ANZ134" s="1"/>
      <c r="AOA134" s="1"/>
      <c r="AOB134" s="1"/>
      <c r="AOC134" s="1"/>
      <c r="AOD134" s="1"/>
      <c r="AOE134" s="1"/>
      <c r="AOF134" s="1"/>
      <c r="AOG134" s="1"/>
      <c r="AOH134" s="1"/>
      <c r="AOI134" s="1"/>
      <c r="AOJ134" s="1"/>
      <c r="AOK134" s="1"/>
      <c r="AOL134" s="1"/>
      <c r="AOM134" s="1"/>
      <c r="AON134" s="1"/>
      <c r="AOO134" s="1"/>
      <c r="AOP134" s="1"/>
      <c r="AOQ134" s="1"/>
      <c r="AOR134" s="1"/>
      <c r="AOS134" s="1"/>
      <c r="AOT134" s="1"/>
      <c r="AOU134" s="1"/>
      <c r="AOV134" s="1"/>
      <c r="AOW134" s="1"/>
      <c r="AOX134" s="1"/>
      <c r="AOY134" s="1"/>
      <c r="AOZ134" s="1"/>
      <c r="APA134" s="1"/>
      <c r="APB134" s="1"/>
      <c r="APC134" s="1"/>
      <c r="APD134" s="1"/>
      <c r="APE134" s="1"/>
      <c r="APF134" s="1"/>
      <c r="APG134" s="1"/>
      <c r="APH134" s="1"/>
      <c r="API134" s="1"/>
    </row>
    <row r="135" spans="1:1101" ht="14.25" customHeight="1" x14ac:dyDescent="0.2">
      <c r="A135" s="9" t="s">
        <v>33</v>
      </c>
      <c r="B135" s="22">
        <v>1</v>
      </c>
      <c r="C135" s="22">
        <f t="shared" si="66"/>
        <v>182</v>
      </c>
      <c r="D135" s="22">
        <v>165</v>
      </c>
      <c r="E135" s="16">
        <v>17</v>
      </c>
      <c r="F135" s="23"/>
      <c r="G135" s="30" t="s">
        <v>60</v>
      </c>
      <c r="H135" s="24">
        <f t="shared" si="61"/>
        <v>221.34</v>
      </c>
      <c r="I135" s="23">
        <f t="shared" si="53"/>
        <v>273.55</v>
      </c>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c r="ALO135" s="1"/>
      <c r="ALP135" s="1"/>
      <c r="ALQ135" s="1"/>
      <c r="ALR135" s="1"/>
      <c r="ALS135" s="1"/>
      <c r="ALT135" s="1"/>
      <c r="ALU135" s="1"/>
      <c r="ALV135" s="1"/>
      <c r="ALW135" s="1"/>
      <c r="ALX135" s="1"/>
      <c r="ALY135" s="1"/>
      <c r="ALZ135" s="1"/>
      <c r="AMA135" s="1"/>
      <c r="AMB135" s="1"/>
      <c r="AMC135" s="1"/>
      <c r="AMD135" s="1"/>
      <c r="AME135" s="1"/>
      <c r="AMF135" s="1"/>
      <c r="AMG135" s="1"/>
      <c r="AMH135" s="1"/>
      <c r="AMI135" s="1"/>
      <c r="AMJ135" s="1"/>
      <c r="AMK135" s="1"/>
      <c r="AML135" s="1"/>
      <c r="AMM135" s="1"/>
      <c r="AMN135" s="1"/>
      <c r="AMO135" s="1"/>
      <c r="AMP135" s="1"/>
      <c r="AMQ135" s="1"/>
      <c r="AMR135" s="1"/>
      <c r="AMS135" s="1"/>
      <c r="AMT135" s="1"/>
      <c r="AMU135" s="1"/>
      <c r="AMV135" s="1"/>
      <c r="AMW135" s="1"/>
      <c r="AMX135" s="1"/>
      <c r="AMY135" s="1"/>
      <c r="AMZ135" s="1"/>
      <c r="ANA135" s="1"/>
      <c r="ANB135" s="1"/>
      <c r="ANC135" s="1"/>
      <c r="AND135" s="1"/>
      <c r="ANE135" s="1"/>
      <c r="ANF135" s="1"/>
      <c r="ANG135" s="1"/>
      <c r="ANH135" s="1"/>
      <c r="ANI135" s="1"/>
      <c r="ANJ135" s="1"/>
      <c r="ANK135" s="1"/>
      <c r="ANL135" s="1"/>
      <c r="ANM135" s="1"/>
      <c r="ANN135" s="1"/>
      <c r="ANO135" s="1"/>
      <c r="ANP135" s="1"/>
      <c r="ANQ135" s="1"/>
      <c r="ANR135" s="1"/>
      <c r="ANS135" s="1"/>
      <c r="ANT135" s="1"/>
      <c r="ANU135" s="1"/>
      <c r="ANV135" s="1"/>
      <c r="ANW135" s="1"/>
      <c r="ANX135" s="1"/>
      <c r="ANY135" s="1"/>
      <c r="ANZ135" s="1"/>
      <c r="AOA135" s="1"/>
      <c r="AOB135" s="1"/>
      <c r="AOC135" s="1"/>
      <c r="AOD135" s="1"/>
      <c r="AOE135" s="1"/>
      <c r="AOF135" s="1"/>
      <c r="AOG135" s="1"/>
      <c r="AOH135" s="1"/>
      <c r="AOI135" s="1"/>
      <c r="AOJ135" s="1"/>
      <c r="AOK135" s="1"/>
      <c r="AOL135" s="1"/>
      <c r="AOM135" s="1"/>
      <c r="AON135" s="1"/>
      <c r="AOO135" s="1"/>
      <c r="AOP135" s="1"/>
      <c r="AOQ135" s="1"/>
      <c r="AOR135" s="1"/>
      <c r="AOS135" s="1"/>
      <c r="AOT135" s="1"/>
      <c r="AOU135" s="1"/>
      <c r="AOV135" s="1"/>
      <c r="AOW135" s="1"/>
      <c r="AOX135" s="1"/>
      <c r="AOY135" s="1"/>
      <c r="AOZ135" s="1"/>
      <c r="APA135" s="1"/>
      <c r="APB135" s="1"/>
      <c r="APC135" s="1"/>
      <c r="APD135" s="1"/>
      <c r="APE135" s="1"/>
      <c r="APF135" s="1"/>
      <c r="APG135" s="1"/>
      <c r="APH135" s="1"/>
      <c r="API135" s="1"/>
    </row>
    <row r="136" spans="1:1101" ht="14.25" customHeight="1" x14ac:dyDescent="0.2">
      <c r="A136" s="9" t="s">
        <v>33</v>
      </c>
      <c r="B136" s="22">
        <v>1</v>
      </c>
      <c r="C136" s="22">
        <f t="shared" si="66"/>
        <v>192</v>
      </c>
      <c r="D136" s="22">
        <v>165</v>
      </c>
      <c r="E136" s="16">
        <v>27</v>
      </c>
      <c r="F136" s="23"/>
      <c r="G136" s="30" t="s">
        <v>60</v>
      </c>
      <c r="H136" s="24">
        <f t="shared" si="61"/>
        <v>351.54</v>
      </c>
      <c r="I136" s="23">
        <f t="shared" si="53"/>
        <v>434.47</v>
      </c>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c r="AKX136" s="1"/>
      <c r="AKY136" s="1"/>
      <c r="AKZ136" s="1"/>
      <c r="ALA136" s="1"/>
      <c r="ALB136" s="1"/>
      <c r="ALC136" s="1"/>
      <c r="ALD136" s="1"/>
      <c r="ALE136" s="1"/>
      <c r="ALF136" s="1"/>
      <c r="ALG136" s="1"/>
      <c r="ALH136" s="1"/>
      <c r="ALI136" s="1"/>
      <c r="ALJ136" s="1"/>
      <c r="ALK136" s="1"/>
      <c r="ALL136" s="1"/>
      <c r="ALM136" s="1"/>
      <c r="ALN136" s="1"/>
      <c r="ALO136" s="1"/>
      <c r="ALP136" s="1"/>
      <c r="ALQ136" s="1"/>
      <c r="ALR136" s="1"/>
      <c r="ALS136" s="1"/>
      <c r="ALT136" s="1"/>
      <c r="ALU136" s="1"/>
      <c r="ALV136" s="1"/>
      <c r="ALW136" s="1"/>
      <c r="ALX136" s="1"/>
      <c r="ALY136" s="1"/>
      <c r="ALZ136" s="1"/>
      <c r="AMA136" s="1"/>
      <c r="AMB136" s="1"/>
      <c r="AMC136" s="1"/>
      <c r="AMD136" s="1"/>
      <c r="AME136" s="1"/>
      <c r="AMF136" s="1"/>
      <c r="AMG136" s="1"/>
      <c r="AMH136" s="1"/>
      <c r="AMI136" s="1"/>
      <c r="AMJ136" s="1"/>
      <c r="AMK136" s="1"/>
      <c r="AML136" s="1"/>
      <c r="AMM136" s="1"/>
      <c r="AMN136" s="1"/>
      <c r="AMO136" s="1"/>
      <c r="AMP136" s="1"/>
      <c r="AMQ136" s="1"/>
      <c r="AMR136" s="1"/>
      <c r="AMS136" s="1"/>
      <c r="AMT136" s="1"/>
      <c r="AMU136" s="1"/>
      <c r="AMV136" s="1"/>
      <c r="AMW136" s="1"/>
      <c r="AMX136" s="1"/>
      <c r="AMY136" s="1"/>
      <c r="AMZ136" s="1"/>
      <c r="ANA136" s="1"/>
      <c r="ANB136" s="1"/>
      <c r="ANC136" s="1"/>
      <c r="AND136" s="1"/>
      <c r="ANE136" s="1"/>
      <c r="ANF136" s="1"/>
      <c r="ANG136" s="1"/>
      <c r="ANH136" s="1"/>
      <c r="ANI136" s="1"/>
      <c r="ANJ136" s="1"/>
      <c r="ANK136" s="1"/>
      <c r="ANL136" s="1"/>
      <c r="ANM136" s="1"/>
      <c r="ANN136" s="1"/>
      <c r="ANO136" s="1"/>
      <c r="ANP136" s="1"/>
      <c r="ANQ136" s="1"/>
      <c r="ANR136" s="1"/>
      <c r="ANS136" s="1"/>
      <c r="ANT136" s="1"/>
      <c r="ANU136" s="1"/>
      <c r="ANV136" s="1"/>
      <c r="ANW136" s="1"/>
      <c r="ANX136" s="1"/>
      <c r="ANY136" s="1"/>
      <c r="ANZ136" s="1"/>
      <c r="AOA136" s="1"/>
      <c r="AOB136" s="1"/>
      <c r="AOC136" s="1"/>
      <c r="AOD136" s="1"/>
      <c r="AOE136" s="1"/>
      <c r="AOF136" s="1"/>
      <c r="AOG136" s="1"/>
      <c r="AOH136" s="1"/>
      <c r="AOI136" s="1"/>
      <c r="AOJ136" s="1"/>
      <c r="AOK136" s="1"/>
      <c r="AOL136" s="1"/>
      <c r="AOM136" s="1"/>
      <c r="AON136" s="1"/>
      <c r="AOO136" s="1"/>
      <c r="AOP136" s="1"/>
      <c r="AOQ136" s="1"/>
      <c r="AOR136" s="1"/>
      <c r="AOS136" s="1"/>
      <c r="AOT136" s="1"/>
      <c r="AOU136" s="1"/>
      <c r="AOV136" s="1"/>
      <c r="AOW136" s="1"/>
      <c r="AOX136" s="1"/>
      <c r="AOY136" s="1"/>
      <c r="AOZ136" s="1"/>
      <c r="APA136" s="1"/>
      <c r="APB136" s="1"/>
      <c r="APC136" s="1"/>
      <c r="APD136" s="1"/>
      <c r="APE136" s="1"/>
      <c r="APF136" s="1"/>
      <c r="APG136" s="1"/>
      <c r="APH136" s="1"/>
      <c r="API136" s="1"/>
    </row>
    <row r="137" spans="1:1101" ht="14.25" customHeight="1" x14ac:dyDescent="0.2">
      <c r="A137" s="9" t="s">
        <v>33</v>
      </c>
      <c r="B137" s="22">
        <v>1</v>
      </c>
      <c r="C137" s="22">
        <f t="shared" si="66"/>
        <v>176</v>
      </c>
      <c r="D137" s="22">
        <v>165</v>
      </c>
      <c r="E137" s="16">
        <v>11</v>
      </c>
      <c r="F137" s="23"/>
      <c r="G137" s="30" t="s">
        <v>60</v>
      </c>
      <c r="H137" s="24">
        <f t="shared" si="61"/>
        <v>143.22</v>
      </c>
      <c r="I137" s="23">
        <f t="shared" si="53"/>
        <v>177.01</v>
      </c>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c r="ALO137" s="1"/>
      <c r="ALP137" s="1"/>
      <c r="ALQ137" s="1"/>
      <c r="ALR137" s="1"/>
      <c r="ALS137" s="1"/>
      <c r="ALT137" s="1"/>
      <c r="ALU137" s="1"/>
      <c r="ALV137" s="1"/>
      <c r="ALW137" s="1"/>
      <c r="ALX137" s="1"/>
      <c r="ALY137" s="1"/>
      <c r="ALZ137" s="1"/>
      <c r="AMA137" s="1"/>
      <c r="AMB137" s="1"/>
      <c r="AMC137" s="1"/>
      <c r="AMD137" s="1"/>
      <c r="AME137" s="1"/>
      <c r="AMF137" s="1"/>
      <c r="AMG137" s="1"/>
      <c r="AMH137" s="1"/>
      <c r="AMI137" s="1"/>
      <c r="AMJ137" s="1"/>
      <c r="AMK137" s="1"/>
      <c r="AML137" s="1"/>
      <c r="AMM137" s="1"/>
      <c r="AMN137" s="1"/>
      <c r="AMO137" s="1"/>
      <c r="AMP137" s="1"/>
      <c r="AMQ137" s="1"/>
      <c r="AMR137" s="1"/>
      <c r="AMS137" s="1"/>
      <c r="AMT137" s="1"/>
      <c r="AMU137" s="1"/>
      <c r="AMV137" s="1"/>
      <c r="AMW137" s="1"/>
      <c r="AMX137" s="1"/>
      <c r="AMY137" s="1"/>
      <c r="AMZ137" s="1"/>
      <c r="ANA137" s="1"/>
      <c r="ANB137" s="1"/>
      <c r="ANC137" s="1"/>
      <c r="AND137" s="1"/>
      <c r="ANE137" s="1"/>
      <c r="ANF137" s="1"/>
      <c r="ANG137" s="1"/>
      <c r="ANH137" s="1"/>
      <c r="ANI137" s="1"/>
      <c r="ANJ137" s="1"/>
      <c r="ANK137" s="1"/>
      <c r="ANL137" s="1"/>
      <c r="ANM137" s="1"/>
      <c r="ANN137" s="1"/>
      <c r="ANO137" s="1"/>
      <c r="ANP137" s="1"/>
      <c r="ANQ137" s="1"/>
      <c r="ANR137" s="1"/>
      <c r="ANS137" s="1"/>
      <c r="ANT137" s="1"/>
      <c r="ANU137" s="1"/>
      <c r="ANV137" s="1"/>
      <c r="ANW137" s="1"/>
      <c r="ANX137" s="1"/>
      <c r="ANY137" s="1"/>
      <c r="ANZ137" s="1"/>
      <c r="AOA137" s="1"/>
      <c r="AOB137" s="1"/>
      <c r="AOC137" s="1"/>
      <c r="AOD137" s="1"/>
      <c r="AOE137" s="1"/>
      <c r="AOF137" s="1"/>
      <c r="AOG137" s="1"/>
      <c r="AOH137" s="1"/>
      <c r="AOI137" s="1"/>
      <c r="AOJ137" s="1"/>
      <c r="AOK137" s="1"/>
      <c r="AOL137" s="1"/>
      <c r="AOM137" s="1"/>
      <c r="AON137" s="1"/>
      <c r="AOO137" s="1"/>
      <c r="AOP137" s="1"/>
      <c r="AOQ137" s="1"/>
      <c r="AOR137" s="1"/>
      <c r="AOS137" s="1"/>
      <c r="AOT137" s="1"/>
      <c r="AOU137" s="1"/>
      <c r="AOV137" s="1"/>
      <c r="AOW137" s="1"/>
      <c r="AOX137" s="1"/>
      <c r="AOY137" s="1"/>
      <c r="AOZ137" s="1"/>
      <c r="APA137" s="1"/>
      <c r="APB137" s="1"/>
      <c r="APC137" s="1"/>
      <c r="APD137" s="1"/>
      <c r="APE137" s="1"/>
      <c r="APF137" s="1"/>
      <c r="APG137" s="1"/>
      <c r="APH137" s="1"/>
      <c r="API137" s="1"/>
    </row>
    <row r="138" spans="1:1101" ht="14.25" customHeight="1" x14ac:dyDescent="0.2">
      <c r="A138" s="9" t="s">
        <v>33</v>
      </c>
      <c r="B138" s="22">
        <v>1</v>
      </c>
      <c r="C138" s="22">
        <f>D138+E138</f>
        <v>172</v>
      </c>
      <c r="D138" s="22">
        <v>165</v>
      </c>
      <c r="E138" s="16">
        <v>7</v>
      </c>
      <c r="F138" s="23"/>
      <c r="G138" s="30" t="s">
        <v>61</v>
      </c>
      <c r="H138" s="24">
        <f t="shared" si="61"/>
        <v>82.43</v>
      </c>
      <c r="I138" s="23">
        <f t="shared" si="53"/>
        <v>101.88</v>
      </c>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c r="ALO138" s="1"/>
      <c r="ALP138" s="1"/>
      <c r="ALQ138" s="1"/>
      <c r="ALR138" s="1"/>
      <c r="ALS138" s="1"/>
      <c r="ALT138" s="1"/>
      <c r="ALU138" s="1"/>
      <c r="ALV138" s="1"/>
      <c r="ALW138" s="1"/>
      <c r="ALX138" s="1"/>
      <c r="ALY138" s="1"/>
      <c r="ALZ138" s="1"/>
      <c r="AMA138" s="1"/>
      <c r="AMB138" s="1"/>
      <c r="AMC138" s="1"/>
      <c r="AMD138" s="1"/>
      <c r="AME138" s="1"/>
      <c r="AMF138" s="1"/>
      <c r="AMG138" s="1"/>
      <c r="AMH138" s="1"/>
      <c r="AMI138" s="1"/>
      <c r="AMJ138" s="1"/>
      <c r="AMK138" s="1"/>
      <c r="AML138" s="1"/>
      <c r="AMM138" s="1"/>
      <c r="AMN138" s="1"/>
      <c r="AMO138" s="1"/>
      <c r="AMP138" s="1"/>
      <c r="AMQ138" s="1"/>
      <c r="AMR138" s="1"/>
      <c r="AMS138" s="1"/>
      <c r="AMT138" s="1"/>
      <c r="AMU138" s="1"/>
      <c r="AMV138" s="1"/>
      <c r="AMW138" s="1"/>
      <c r="AMX138" s="1"/>
      <c r="AMY138" s="1"/>
      <c r="AMZ138" s="1"/>
      <c r="ANA138" s="1"/>
      <c r="ANB138" s="1"/>
      <c r="ANC138" s="1"/>
      <c r="AND138" s="1"/>
      <c r="ANE138" s="1"/>
      <c r="ANF138" s="1"/>
      <c r="ANG138" s="1"/>
      <c r="ANH138" s="1"/>
      <c r="ANI138" s="1"/>
      <c r="ANJ138" s="1"/>
      <c r="ANK138" s="1"/>
      <c r="ANL138" s="1"/>
      <c r="ANM138" s="1"/>
      <c r="ANN138" s="1"/>
      <c r="ANO138" s="1"/>
      <c r="ANP138" s="1"/>
      <c r="ANQ138" s="1"/>
      <c r="ANR138" s="1"/>
      <c r="ANS138" s="1"/>
      <c r="ANT138" s="1"/>
      <c r="ANU138" s="1"/>
      <c r="ANV138" s="1"/>
      <c r="ANW138" s="1"/>
      <c r="ANX138" s="1"/>
      <c r="ANY138" s="1"/>
      <c r="ANZ138" s="1"/>
      <c r="AOA138" s="1"/>
      <c r="AOB138" s="1"/>
      <c r="AOC138" s="1"/>
      <c r="AOD138" s="1"/>
      <c r="AOE138" s="1"/>
      <c r="AOF138" s="1"/>
      <c r="AOG138" s="1"/>
      <c r="AOH138" s="1"/>
      <c r="AOI138" s="1"/>
      <c r="AOJ138" s="1"/>
      <c r="AOK138" s="1"/>
      <c r="AOL138" s="1"/>
      <c r="AOM138" s="1"/>
      <c r="AON138" s="1"/>
      <c r="AOO138" s="1"/>
      <c r="AOP138" s="1"/>
      <c r="AOQ138" s="1"/>
      <c r="AOR138" s="1"/>
      <c r="AOS138" s="1"/>
      <c r="AOT138" s="1"/>
      <c r="AOU138" s="1"/>
      <c r="AOV138" s="1"/>
      <c r="AOW138" s="1"/>
      <c r="AOX138" s="1"/>
      <c r="AOY138" s="1"/>
      <c r="AOZ138" s="1"/>
      <c r="APA138" s="1"/>
      <c r="APB138" s="1"/>
      <c r="APC138" s="1"/>
      <c r="APD138" s="1"/>
      <c r="APE138" s="1"/>
      <c r="APF138" s="1"/>
      <c r="APG138" s="1"/>
      <c r="APH138" s="1"/>
      <c r="API138" s="1"/>
    </row>
    <row r="139" spans="1:1101" ht="39.75" customHeight="1" x14ac:dyDescent="0.2">
      <c r="A139" s="332" t="s">
        <v>18</v>
      </c>
      <c r="B139" s="17">
        <f>SUM(B140:B142)</f>
        <v>3</v>
      </c>
      <c r="C139" s="17"/>
      <c r="D139" s="17"/>
      <c r="E139" s="17">
        <f t="shared" ref="E139:I139" si="67">SUM(E140:E142)</f>
        <v>85</v>
      </c>
      <c r="F139" s="17"/>
      <c r="G139" s="29"/>
      <c r="H139" s="331">
        <f t="shared" si="67"/>
        <v>735.94</v>
      </c>
      <c r="I139" s="331">
        <f t="shared" si="67"/>
        <v>909.55000000000007</v>
      </c>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c r="ALO139" s="1"/>
      <c r="ALP139" s="1"/>
      <c r="ALQ139" s="1"/>
      <c r="ALR139" s="1"/>
      <c r="ALS139" s="1"/>
      <c r="ALT139" s="1"/>
      <c r="ALU139" s="1"/>
      <c r="ALV139" s="1"/>
      <c r="ALW139" s="1"/>
      <c r="ALX139" s="1"/>
      <c r="ALY139" s="1"/>
      <c r="ALZ139" s="1"/>
      <c r="AMA139" s="1"/>
      <c r="AMB139" s="1"/>
      <c r="AMC139" s="1"/>
      <c r="AMD139" s="1"/>
      <c r="AME139" s="1"/>
      <c r="AMF139" s="1"/>
      <c r="AMG139" s="1"/>
      <c r="AMH139" s="1"/>
      <c r="AMI139" s="1"/>
      <c r="AMJ139" s="1"/>
      <c r="AMK139" s="1"/>
      <c r="AML139" s="1"/>
      <c r="AMM139" s="1"/>
      <c r="AMN139" s="1"/>
      <c r="AMO139" s="1"/>
      <c r="AMP139" s="1"/>
      <c r="AMQ139" s="1"/>
      <c r="AMR139" s="1"/>
      <c r="AMS139" s="1"/>
      <c r="AMT139" s="1"/>
      <c r="AMU139" s="1"/>
      <c r="AMV139" s="1"/>
      <c r="AMW139" s="1"/>
      <c r="AMX139" s="1"/>
      <c r="AMY139" s="1"/>
      <c r="AMZ139" s="1"/>
      <c r="ANA139" s="1"/>
      <c r="ANB139" s="1"/>
      <c r="ANC139" s="1"/>
      <c r="AND139" s="1"/>
      <c r="ANE139" s="1"/>
      <c r="ANF139" s="1"/>
      <c r="ANG139" s="1"/>
      <c r="ANH139" s="1"/>
      <c r="ANI139" s="1"/>
      <c r="ANJ139" s="1"/>
      <c r="ANK139" s="1"/>
      <c r="ANL139" s="1"/>
      <c r="ANM139" s="1"/>
      <c r="ANN139" s="1"/>
      <c r="ANO139" s="1"/>
      <c r="ANP139" s="1"/>
      <c r="ANQ139" s="1"/>
      <c r="ANR139" s="1"/>
      <c r="ANS139" s="1"/>
      <c r="ANT139" s="1"/>
      <c r="ANU139" s="1"/>
      <c r="ANV139" s="1"/>
      <c r="ANW139" s="1"/>
      <c r="ANX139" s="1"/>
      <c r="ANY139" s="1"/>
      <c r="ANZ139" s="1"/>
      <c r="AOA139" s="1"/>
      <c r="AOB139" s="1"/>
      <c r="AOC139" s="1"/>
      <c r="AOD139" s="1"/>
      <c r="AOE139" s="1"/>
      <c r="AOF139" s="1"/>
      <c r="AOG139" s="1"/>
      <c r="AOH139" s="1"/>
      <c r="AOI139" s="1"/>
      <c r="AOJ139" s="1"/>
      <c r="AOK139" s="1"/>
      <c r="AOL139" s="1"/>
      <c r="AOM139" s="1"/>
      <c r="AON139" s="1"/>
      <c r="AOO139" s="1"/>
      <c r="AOP139" s="1"/>
      <c r="AOQ139" s="1"/>
      <c r="AOR139" s="1"/>
      <c r="AOS139" s="1"/>
      <c r="AOT139" s="1"/>
      <c r="AOU139" s="1"/>
      <c r="AOV139" s="1"/>
      <c r="AOW139" s="1"/>
      <c r="AOX139" s="1"/>
      <c r="AOY139" s="1"/>
      <c r="AOZ139" s="1"/>
      <c r="APA139" s="1"/>
      <c r="APB139" s="1"/>
      <c r="APC139" s="1"/>
      <c r="APD139" s="1"/>
      <c r="APE139" s="1"/>
      <c r="APF139" s="1"/>
      <c r="APG139" s="1"/>
      <c r="APH139" s="1"/>
      <c r="API139" s="1"/>
    </row>
    <row r="140" spans="1:1101" x14ac:dyDescent="0.2">
      <c r="A140" s="9" t="s">
        <v>22</v>
      </c>
      <c r="B140" s="22">
        <v>1</v>
      </c>
      <c r="C140" s="22">
        <f>D140+E140</f>
        <v>192</v>
      </c>
      <c r="D140" s="22">
        <v>165</v>
      </c>
      <c r="E140" s="16">
        <v>27</v>
      </c>
      <c r="F140" s="23"/>
      <c r="G140" s="30" t="s">
        <v>56</v>
      </c>
      <c r="H140" s="24">
        <f t="shared" ref="H140:H142" si="68">ROUND(G140*E140*2,2)</f>
        <v>233.77</v>
      </c>
      <c r="I140" s="23">
        <f t="shared" si="53"/>
        <v>288.92</v>
      </c>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c r="AKX140" s="1"/>
      <c r="AKY140" s="1"/>
      <c r="AKZ140" s="1"/>
      <c r="ALA140" s="1"/>
      <c r="ALB140" s="1"/>
      <c r="ALC140" s="1"/>
      <c r="ALD140" s="1"/>
      <c r="ALE140" s="1"/>
      <c r="ALF140" s="1"/>
      <c r="ALG140" s="1"/>
      <c r="ALH140" s="1"/>
      <c r="ALI140" s="1"/>
      <c r="ALJ140" s="1"/>
      <c r="ALK140" s="1"/>
      <c r="ALL140" s="1"/>
      <c r="ALM140" s="1"/>
      <c r="ALN140" s="1"/>
      <c r="ALO140" s="1"/>
      <c r="ALP140" s="1"/>
      <c r="ALQ140" s="1"/>
      <c r="ALR140" s="1"/>
      <c r="ALS140" s="1"/>
      <c r="ALT140" s="1"/>
      <c r="ALU140" s="1"/>
      <c r="ALV140" s="1"/>
      <c r="ALW140" s="1"/>
      <c r="ALX140" s="1"/>
      <c r="ALY140" s="1"/>
      <c r="ALZ140" s="1"/>
      <c r="AMA140" s="1"/>
      <c r="AMB140" s="1"/>
      <c r="AMC140" s="1"/>
      <c r="AMD140" s="1"/>
      <c r="AME140" s="1"/>
      <c r="AMF140" s="1"/>
      <c r="AMG140" s="1"/>
      <c r="AMH140" s="1"/>
      <c r="AMI140" s="1"/>
      <c r="AMJ140" s="1"/>
      <c r="AMK140" s="1"/>
      <c r="AML140" s="1"/>
      <c r="AMM140" s="1"/>
      <c r="AMN140" s="1"/>
      <c r="AMO140" s="1"/>
      <c r="AMP140" s="1"/>
      <c r="AMQ140" s="1"/>
      <c r="AMR140" s="1"/>
      <c r="AMS140" s="1"/>
      <c r="AMT140" s="1"/>
      <c r="AMU140" s="1"/>
      <c r="AMV140" s="1"/>
      <c r="AMW140" s="1"/>
      <c r="AMX140" s="1"/>
      <c r="AMY140" s="1"/>
      <c r="AMZ140" s="1"/>
      <c r="ANA140" s="1"/>
      <c r="ANB140" s="1"/>
      <c r="ANC140" s="1"/>
      <c r="AND140" s="1"/>
      <c r="ANE140" s="1"/>
      <c r="ANF140" s="1"/>
      <c r="ANG140" s="1"/>
      <c r="ANH140" s="1"/>
      <c r="ANI140" s="1"/>
      <c r="ANJ140" s="1"/>
      <c r="ANK140" s="1"/>
      <c r="ANL140" s="1"/>
      <c r="ANM140" s="1"/>
      <c r="ANN140" s="1"/>
      <c r="ANO140" s="1"/>
      <c r="ANP140" s="1"/>
      <c r="ANQ140" s="1"/>
      <c r="ANR140" s="1"/>
      <c r="ANS140" s="1"/>
      <c r="ANT140" s="1"/>
      <c r="ANU140" s="1"/>
      <c r="ANV140" s="1"/>
      <c r="ANW140" s="1"/>
      <c r="ANX140" s="1"/>
      <c r="ANY140" s="1"/>
      <c r="ANZ140" s="1"/>
      <c r="AOA140" s="1"/>
      <c r="AOB140" s="1"/>
      <c r="AOC140" s="1"/>
      <c r="AOD140" s="1"/>
      <c r="AOE140" s="1"/>
      <c r="AOF140" s="1"/>
      <c r="AOG140" s="1"/>
      <c r="AOH140" s="1"/>
      <c r="AOI140" s="1"/>
      <c r="AOJ140" s="1"/>
      <c r="AOK140" s="1"/>
      <c r="AOL140" s="1"/>
      <c r="AOM140" s="1"/>
      <c r="AON140" s="1"/>
      <c r="AOO140" s="1"/>
      <c r="AOP140" s="1"/>
      <c r="AOQ140" s="1"/>
      <c r="AOR140" s="1"/>
      <c r="AOS140" s="1"/>
      <c r="AOT140" s="1"/>
      <c r="AOU140" s="1"/>
      <c r="AOV140" s="1"/>
      <c r="AOW140" s="1"/>
      <c r="AOX140" s="1"/>
      <c r="AOY140" s="1"/>
      <c r="AOZ140" s="1"/>
      <c r="APA140" s="1"/>
      <c r="APB140" s="1"/>
      <c r="APC140" s="1"/>
      <c r="APD140" s="1"/>
      <c r="APE140" s="1"/>
      <c r="APF140" s="1"/>
      <c r="APG140" s="1"/>
      <c r="APH140" s="1"/>
      <c r="API140" s="1"/>
    </row>
    <row r="141" spans="1:1101" x14ac:dyDescent="0.2">
      <c r="A141" s="9" t="s">
        <v>22</v>
      </c>
      <c r="B141" s="22">
        <v>1</v>
      </c>
      <c r="C141" s="22">
        <f t="shared" ref="C141:C142" si="69">D141+E141</f>
        <v>182</v>
      </c>
      <c r="D141" s="22">
        <v>165</v>
      </c>
      <c r="E141" s="16">
        <v>17</v>
      </c>
      <c r="F141" s="23"/>
      <c r="G141" s="30" t="s">
        <v>56</v>
      </c>
      <c r="H141" s="24">
        <f t="shared" si="68"/>
        <v>147.19</v>
      </c>
      <c r="I141" s="23">
        <f t="shared" si="53"/>
        <v>181.91</v>
      </c>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c r="ALO141" s="1"/>
      <c r="ALP141" s="1"/>
      <c r="ALQ141" s="1"/>
      <c r="ALR141" s="1"/>
      <c r="ALS141" s="1"/>
      <c r="ALT141" s="1"/>
      <c r="ALU141" s="1"/>
      <c r="ALV141" s="1"/>
      <c r="ALW141" s="1"/>
      <c r="ALX141" s="1"/>
      <c r="ALY141" s="1"/>
      <c r="ALZ141" s="1"/>
      <c r="AMA141" s="1"/>
      <c r="AMB141" s="1"/>
      <c r="AMC141" s="1"/>
      <c r="AMD141" s="1"/>
      <c r="AME141" s="1"/>
      <c r="AMF141" s="1"/>
      <c r="AMG141" s="1"/>
      <c r="AMH141" s="1"/>
      <c r="AMI141" s="1"/>
      <c r="AMJ141" s="1"/>
      <c r="AMK141" s="1"/>
      <c r="AML141" s="1"/>
      <c r="AMM141" s="1"/>
      <c r="AMN141" s="1"/>
      <c r="AMO141" s="1"/>
      <c r="AMP141" s="1"/>
      <c r="AMQ141" s="1"/>
      <c r="AMR141" s="1"/>
      <c r="AMS141" s="1"/>
      <c r="AMT141" s="1"/>
      <c r="AMU141" s="1"/>
      <c r="AMV141" s="1"/>
      <c r="AMW141" s="1"/>
      <c r="AMX141" s="1"/>
      <c r="AMY141" s="1"/>
      <c r="AMZ141" s="1"/>
      <c r="ANA141" s="1"/>
      <c r="ANB141" s="1"/>
      <c r="ANC141" s="1"/>
      <c r="AND141" s="1"/>
      <c r="ANE141" s="1"/>
      <c r="ANF141" s="1"/>
      <c r="ANG141" s="1"/>
      <c r="ANH141" s="1"/>
      <c r="ANI141" s="1"/>
      <c r="ANJ141" s="1"/>
      <c r="ANK141" s="1"/>
      <c r="ANL141" s="1"/>
      <c r="ANM141" s="1"/>
      <c r="ANN141" s="1"/>
      <c r="ANO141" s="1"/>
      <c r="ANP141" s="1"/>
      <c r="ANQ141" s="1"/>
      <c r="ANR141" s="1"/>
      <c r="ANS141" s="1"/>
      <c r="ANT141" s="1"/>
      <c r="ANU141" s="1"/>
      <c r="ANV141" s="1"/>
      <c r="ANW141" s="1"/>
      <c r="ANX141" s="1"/>
      <c r="ANY141" s="1"/>
      <c r="ANZ141" s="1"/>
      <c r="AOA141" s="1"/>
      <c r="AOB141" s="1"/>
      <c r="AOC141" s="1"/>
      <c r="AOD141" s="1"/>
      <c r="AOE141" s="1"/>
      <c r="AOF141" s="1"/>
      <c r="AOG141" s="1"/>
      <c r="AOH141" s="1"/>
      <c r="AOI141" s="1"/>
      <c r="AOJ141" s="1"/>
      <c r="AOK141" s="1"/>
      <c r="AOL141" s="1"/>
      <c r="AOM141" s="1"/>
      <c r="AON141" s="1"/>
      <c r="AOO141" s="1"/>
      <c r="AOP141" s="1"/>
      <c r="AOQ141" s="1"/>
      <c r="AOR141" s="1"/>
      <c r="AOS141" s="1"/>
      <c r="AOT141" s="1"/>
      <c r="AOU141" s="1"/>
      <c r="AOV141" s="1"/>
      <c r="AOW141" s="1"/>
      <c r="AOX141" s="1"/>
      <c r="AOY141" s="1"/>
      <c r="AOZ141" s="1"/>
      <c r="APA141" s="1"/>
      <c r="APB141" s="1"/>
      <c r="APC141" s="1"/>
      <c r="APD141" s="1"/>
      <c r="APE141" s="1"/>
      <c r="APF141" s="1"/>
      <c r="APG141" s="1"/>
      <c r="APH141" s="1"/>
      <c r="API141" s="1"/>
    </row>
    <row r="142" spans="1:1101" x14ac:dyDescent="0.2">
      <c r="A142" s="9" t="s">
        <v>22</v>
      </c>
      <c r="B142" s="22">
        <v>1</v>
      </c>
      <c r="C142" s="22">
        <f t="shared" si="69"/>
        <v>206</v>
      </c>
      <c r="D142" s="22">
        <v>165</v>
      </c>
      <c r="E142" s="16">
        <v>41</v>
      </c>
      <c r="F142" s="23"/>
      <c r="G142" s="30" t="s">
        <v>56</v>
      </c>
      <c r="H142" s="24">
        <f t="shared" si="68"/>
        <v>354.98</v>
      </c>
      <c r="I142" s="23">
        <f t="shared" si="53"/>
        <v>438.72</v>
      </c>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c r="ALO142" s="1"/>
      <c r="ALP142" s="1"/>
      <c r="ALQ142" s="1"/>
      <c r="ALR142" s="1"/>
      <c r="ALS142" s="1"/>
      <c r="ALT142" s="1"/>
      <c r="ALU142" s="1"/>
      <c r="ALV142" s="1"/>
      <c r="ALW142" s="1"/>
      <c r="ALX142" s="1"/>
      <c r="ALY142" s="1"/>
      <c r="ALZ142" s="1"/>
      <c r="AMA142" s="1"/>
      <c r="AMB142" s="1"/>
      <c r="AMC142" s="1"/>
      <c r="AMD142" s="1"/>
      <c r="AME142" s="1"/>
      <c r="AMF142" s="1"/>
      <c r="AMG142" s="1"/>
      <c r="AMH142" s="1"/>
      <c r="AMI142" s="1"/>
      <c r="AMJ142" s="1"/>
      <c r="AMK142" s="1"/>
      <c r="AML142" s="1"/>
      <c r="AMM142" s="1"/>
      <c r="AMN142" s="1"/>
      <c r="AMO142" s="1"/>
      <c r="AMP142" s="1"/>
      <c r="AMQ142" s="1"/>
      <c r="AMR142" s="1"/>
      <c r="AMS142" s="1"/>
      <c r="AMT142" s="1"/>
      <c r="AMU142" s="1"/>
      <c r="AMV142" s="1"/>
      <c r="AMW142" s="1"/>
      <c r="AMX142" s="1"/>
      <c r="AMY142" s="1"/>
      <c r="AMZ142" s="1"/>
      <c r="ANA142" s="1"/>
      <c r="ANB142" s="1"/>
      <c r="ANC142" s="1"/>
      <c r="AND142" s="1"/>
      <c r="ANE142" s="1"/>
      <c r="ANF142" s="1"/>
      <c r="ANG142" s="1"/>
      <c r="ANH142" s="1"/>
      <c r="ANI142" s="1"/>
      <c r="ANJ142" s="1"/>
      <c r="ANK142" s="1"/>
      <c r="ANL142" s="1"/>
      <c r="ANM142" s="1"/>
      <c r="ANN142" s="1"/>
      <c r="ANO142" s="1"/>
      <c r="ANP142" s="1"/>
      <c r="ANQ142" s="1"/>
      <c r="ANR142" s="1"/>
      <c r="ANS142" s="1"/>
      <c r="ANT142" s="1"/>
      <c r="ANU142" s="1"/>
      <c r="ANV142" s="1"/>
      <c r="ANW142" s="1"/>
      <c r="ANX142" s="1"/>
      <c r="ANY142" s="1"/>
      <c r="ANZ142" s="1"/>
      <c r="AOA142" s="1"/>
      <c r="AOB142" s="1"/>
      <c r="AOC142" s="1"/>
      <c r="AOD142" s="1"/>
      <c r="AOE142" s="1"/>
      <c r="AOF142" s="1"/>
      <c r="AOG142" s="1"/>
      <c r="AOH142" s="1"/>
      <c r="AOI142" s="1"/>
      <c r="AOJ142" s="1"/>
      <c r="AOK142" s="1"/>
      <c r="AOL142" s="1"/>
      <c r="AOM142" s="1"/>
      <c r="AON142" s="1"/>
      <c r="AOO142" s="1"/>
      <c r="AOP142" s="1"/>
      <c r="AOQ142" s="1"/>
      <c r="AOR142" s="1"/>
      <c r="AOS142" s="1"/>
      <c r="AOT142" s="1"/>
      <c r="AOU142" s="1"/>
      <c r="AOV142" s="1"/>
      <c r="AOW142" s="1"/>
      <c r="AOX142" s="1"/>
      <c r="AOY142" s="1"/>
      <c r="AOZ142" s="1"/>
      <c r="APA142" s="1"/>
      <c r="APB142" s="1"/>
      <c r="APC142" s="1"/>
      <c r="APD142" s="1"/>
      <c r="APE142" s="1"/>
      <c r="APF142" s="1"/>
      <c r="APG142" s="1"/>
      <c r="APH142" s="1"/>
      <c r="API142" s="1"/>
    </row>
    <row r="143" spans="1:1101" ht="25.5" x14ac:dyDescent="0.2">
      <c r="A143" s="332" t="s">
        <v>19</v>
      </c>
      <c r="B143" s="17">
        <f>SUM(B144:B147)</f>
        <v>4</v>
      </c>
      <c r="C143" s="17"/>
      <c r="D143" s="17"/>
      <c r="E143" s="17">
        <f t="shared" ref="E143:I143" si="70">SUM(E144:E147)</f>
        <v>36</v>
      </c>
      <c r="F143" s="17"/>
      <c r="G143" s="29"/>
      <c r="H143" s="331">
        <f t="shared" si="70"/>
        <v>291.02</v>
      </c>
      <c r="I143" s="331">
        <f t="shared" si="70"/>
        <v>359.67000000000007</v>
      </c>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c r="AMF143" s="1"/>
      <c r="AMG143" s="1"/>
      <c r="AMH143" s="1"/>
      <c r="AMI143" s="1"/>
      <c r="AMJ143" s="1"/>
      <c r="AMK143" s="1"/>
      <c r="AML143" s="1"/>
      <c r="AMM143" s="1"/>
      <c r="AMN143" s="1"/>
      <c r="AMO143" s="1"/>
      <c r="AMP143" s="1"/>
      <c r="AMQ143" s="1"/>
      <c r="AMR143" s="1"/>
      <c r="AMS143" s="1"/>
      <c r="AMT143" s="1"/>
      <c r="AMU143" s="1"/>
      <c r="AMV143" s="1"/>
      <c r="AMW143" s="1"/>
      <c r="AMX143" s="1"/>
      <c r="AMY143" s="1"/>
      <c r="AMZ143" s="1"/>
      <c r="ANA143" s="1"/>
      <c r="ANB143" s="1"/>
      <c r="ANC143" s="1"/>
      <c r="AND143" s="1"/>
      <c r="ANE143" s="1"/>
      <c r="ANF143" s="1"/>
      <c r="ANG143" s="1"/>
      <c r="ANH143" s="1"/>
      <c r="ANI143" s="1"/>
      <c r="ANJ143" s="1"/>
      <c r="ANK143" s="1"/>
      <c r="ANL143" s="1"/>
      <c r="ANM143" s="1"/>
      <c r="ANN143" s="1"/>
      <c r="ANO143" s="1"/>
      <c r="ANP143" s="1"/>
      <c r="ANQ143" s="1"/>
      <c r="ANR143" s="1"/>
      <c r="ANS143" s="1"/>
      <c r="ANT143" s="1"/>
      <c r="ANU143" s="1"/>
      <c r="ANV143" s="1"/>
      <c r="ANW143" s="1"/>
      <c r="ANX143" s="1"/>
      <c r="ANY143" s="1"/>
      <c r="ANZ143" s="1"/>
      <c r="AOA143" s="1"/>
      <c r="AOB143" s="1"/>
      <c r="AOC143" s="1"/>
      <c r="AOD143" s="1"/>
      <c r="AOE143" s="1"/>
      <c r="AOF143" s="1"/>
      <c r="AOG143" s="1"/>
      <c r="AOH143" s="1"/>
      <c r="AOI143" s="1"/>
      <c r="AOJ143" s="1"/>
      <c r="AOK143" s="1"/>
      <c r="AOL143" s="1"/>
      <c r="AOM143" s="1"/>
      <c r="AON143" s="1"/>
      <c r="AOO143" s="1"/>
      <c r="AOP143" s="1"/>
      <c r="AOQ143" s="1"/>
      <c r="AOR143" s="1"/>
      <c r="AOS143" s="1"/>
      <c r="AOT143" s="1"/>
      <c r="AOU143" s="1"/>
      <c r="AOV143" s="1"/>
      <c r="AOW143" s="1"/>
      <c r="AOX143" s="1"/>
      <c r="AOY143" s="1"/>
      <c r="AOZ143" s="1"/>
      <c r="APA143" s="1"/>
      <c r="APB143" s="1"/>
      <c r="APC143" s="1"/>
      <c r="APD143" s="1"/>
      <c r="APE143" s="1"/>
      <c r="APF143" s="1"/>
      <c r="APG143" s="1"/>
      <c r="APH143" s="1"/>
      <c r="API143" s="1"/>
    </row>
    <row r="144" spans="1:1101" x14ac:dyDescent="0.2">
      <c r="A144" s="9" t="s">
        <v>23</v>
      </c>
      <c r="B144" s="22">
        <v>1</v>
      </c>
      <c r="C144" s="22">
        <f>D144+E144</f>
        <v>168</v>
      </c>
      <c r="D144" s="22">
        <v>165</v>
      </c>
      <c r="E144" s="16">
        <v>3</v>
      </c>
      <c r="F144" s="23"/>
      <c r="G144" s="30" t="s">
        <v>57</v>
      </c>
      <c r="H144" s="24">
        <f t="shared" ref="H144:H146" si="71">ROUND(G144*E144*2,2)</f>
        <v>24.25</v>
      </c>
      <c r="I144" s="23">
        <f t="shared" si="53"/>
        <v>29.97</v>
      </c>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c r="ALO144" s="1"/>
      <c r="ALP144" s="1"/>
      <c r="ALQ144" s="1"/>
      <c r="ALR144" s="1"/>
      <c r="ALS144" s="1"/>
      <c r="ALT144" s="1"/>
      <c r="ALU144" s="1"/>
      <c r="ALV144" s="1"/>
      <c r="ALW144" s="1"/>
      <c r="ALX144" s="1"/>
      <c r="ALY144" s="1"/>
      <c r="ALZ144" s="1"/>
      <c r="AMA144" s="1"/>
      <c r="AMB144" s="1"/>
      <c r="AMC144" s="1"/>
      <c r="AMD144" s="1"/>
      <c r="AME144" s="1"/>
      <c r="AMF144" s="1"/>
      <c r="AMG144" s="1"/>
      <c r="AMH144" s="1"/>
      <c r="AMI144" s="1"/>
      <c r="AMJ144" s="1"/>
      <c r="AMK144" s="1"/>
      <c r="AML144" s="1"/>
      <c r="AMM144" s="1"/>
      <c r="AMN144" s="1"/>
      <c r="AMO144" s="1"/>
      <c r="AMP144" s="1"/>
      <c r="AMQ144" s="1"/>
      <c r="AMR144" s="1"/>
      <c r="AMS144" s="1"/>
      <c r="AMT144" s="1"/>
      <c r="AMU144" s="1"/>
      <c r="AMV144" s="1"/>
      <c r="AMW144" s="1"/>
      <c r="AMX144" s="1"/>
      <c r="AMY144" s="1"/>
      <c r="AMZ144" s="1"/>
      <c r="ANA144" s="1"/>
      <c r="ANB144" s="1"/>
      <c r="ANC144" s="1"/>
      <c r="AND144" s="1"/>
      <c r="ANE144" s="1"/>
      <c r="ANF144" s="1"/>
      <c r="ANG144" s="1"/>
      <c r="ANH144" s="1"/>
      <c r="ANI144" s="1"/>
      <c r="ANJ144" s="1"/>
      <c r="ANK144" s="1"/>
      <c r="ANL144" s="1"/>
      <c r="ANM144" s="1"/>
      <c r="ANN144" s="1"/>
      <c r="ANO144" s="1"/>
      <c r="ANP144" s="1"/>
      <c r="ANQ144" s="1"/>
      <c r="ANR144" s="1"/>
      <c r="ANS144" s="1"/>
      <c r="ANT144" s="1"/>
      <c r="ANU144" s="1"/>
      <c r="ANV144" s="1"/>
      <c r="ANW144" s="1"/>
      <c r="ANX144" s="1"/>
      <c r="ANY144" s="1"/>
      <c r="ANZ144" s="1"/>
      <c r="AOA144" s="1"/>
      <c r="AOB144" s="1"/>
      <c r="AOC144" s="1"/>
      <c r="AOD144" s="1"/>
      <c r="AOE144" s="1"/>
      <c r="AOF144" s="1"/>
      <c r="AOG144" s="1"/>
      <c r="AOH144" s="1"/>
      <c r="AOI144" s="1"/>
      <c r="AOJ144" s="1"/>
      <c r="AOK144" s="1"/>
      <c r="AOL144" s="1"/>
      <c r="AOM144" s="1"/>
      <c r="AON144" s="1"/>
      <c r="AOO144" s="1"/>
      <c r="AOP144" s="1"/>
      <c r="AOQ144" s="1"/>
      <c r="AOR144" s="1"/>
      <c r="AOS144" s="1"/>
      <c r="AOT144" s="1"/>
      <c r="AOU144" s="1"/>
      <c r="AOV144" s="1"/>
      <c r="AOW144" s="1"/>
      <c r="AOX144" s="1"/>
      <c r="AOY144" s="1"/>
      <c r="AOZ144" s="1"/>
      <c r="APA144" s="1"/>
      <c r="APB144" s="1"/>
      <c r="APC144" s="1"/>
      <c r="APD144" s="1"/>
      <c r="APE144" s="1"/>
      <c r="APF144" s="1"/>
      <c r="APG144" s="1"/>
      <c r="APH144" s="1"/>
      <c r="API144" s="1"/>
    </row>
    <row r="145" spans="1:9" s="1" customFormat="1" x14ac:dyDescent="0.2">
      <c r="A145" s="9" t="s">
        <v>23</v>
      </c>
      <c r="B145" s="22">
        <v>1</v>
      </c>
      <c r="C145" s="22">
        <f t="shared" ref="C145:C146" si="72">D145+E145</f>
        <v>184</v>
      </c>
      <c r="D145" s="22">
        <v>165</v>
      </c>
      <c r="E145" s="16">
        <v>19</v>
      </c>
      <c r="F145" s="23"/>
      <c r="G145" s="30" t="s">
        <v>57</v>
      </c>
      <c r="H145" s="24">
        <f t="shared" si="71"/>
        <v>153.6</v>
      </c>
      <c r="I145" s="23">
        <f t="shared" si="53"/>
        <v>189.83</v>
      </c>
    </row>
    <row r="146" spans="1:9" s="1" customFormat="1" x14ac:dyDescent="0.2">
      <c r="A146" s="9" t="s">
        <v>23</v>
      </c>
      <c r="B146" s="22">
        <v>1</v>
      </c>
      <c r="C146" s="22">
        <f t="shared" si="72"/>
        <v>176</v>
      </c>
      <c r="D146" s="22">
        <v>165</v>
      </c>
      <c r="E146" s="16">
        <v>11</v>
      </c>
      <c r="F146" s="23"/>
      <c r="G146" s="30" t="s">
        <v>57</v>
      </c>
      <c r="H146" s="24">
        <f t="shared" si="71"/>
        <v>88.92</v>
      </c>
      <c r="I146" s="23">
        <f t="shared" si="53"/>
        <v>109.9</v>
      </c>
    </row>
    <row r="147" spans="1:9" s="1" customFormat="1" x14ac:dyDescent="0.2">
      <c r="A147" s="9" t="s">
        <v>23</v>
      </c>
      <c r="B147" s="22">
        <v>1</v>
      </c>
      <c r="C147" s="22">
        <f t="shared" ref="C147" si="73">D147+E147</f>
        <v>168</v>
      </c>
      <c r="D147" s="22">
        <v>165</v>
      </c>
      <c r="E147" s="16">
        <v>3</v>
      </c>
      <c r="F147" s="23"/>
      <c r="G147" s="30" t="s">
        <v>57</v>
      </c>
      <c r="H147" s="24">
        <f t="shared" ref="H147" si="74">ROUND(G147*E147*2,2)</f>
        <v>24.25</v>
      </c>
      <c r="I147" s="23">
        <f t="shared" si="53"/>
        <v>29.97</v>
      </c>
    </row>
    <row r="148" spans="1:9" s="1" customFormat="1" ht="16.5" customHeight="1" x14ac:dyDescent="0.2">
      <c r="A148" s="8" t="s">
        <v>38</v>
      </c>
      <c r="B148" s="21">
        <f>B149+B160</f>
        <v>17</v>
      </c>
      <c r="C148" s="21"/>
      <c r="D148" s="21"/>
      <c r="E148" s="21">
        <f t="shared" ref="E148:I148" si="75">E149+E160</f>
        <v>468</v>
      </c>
      <c r="F148" s="21"/>
      <c r="G148" s="21"/>
      <c r="H148" s="21">
        <f t="shared" si="75"/>
        <v>5225.3300000000008</v>
      </c>
      <c r="I148" s="21">
        <f t="shared" si="75"/>
        <v>6457.9899999999989</v>
      </c>
    </row>
    <row r="149" spans="1:9" s="1" customFormat="1" ht="38.25" x14ac:dyDescent="0.2">
      <c r="A149" s="332" t="s">
        <v>17</v>
      </c>
      <c r="B149" s="17">
        <f>SUM(B150:B159)</f>
        <v>10</v>
      </c>
      <c r="C149" s="17"/>
      <c r="D149" s="17"/>
      <c r="E149" s="17">
        <f t="shared" ref="E149:H149" si="76">SUM(E150:E159)</f>
        <v>366</v>
      </c>
      <c r="F149" s="17"/>
      <c r="G149" s="29"/>
      <c r="H149" s="331">
        <f t="shared" si="76"/>
        <v>4342.2100000000009</v>
      </c>
      <c r="I149" s="331">
        <f t="shared" ref="I149" si="77">SUM(I150:I159)</f>
        <v>5366.5399999999991</v>
      </c>
    </row>
    <row r="150" spans="1:9" s="1" customFormat="1" x14ac:dyDescent="0.2">
      <c r="A150" s="9" t="s">
        <v>33</v>
      </c>
      <c r="B150" s="22">
        <v>1</v>
      </c>
      <c r="C150" s="22">
        <f t="shared" ref="C150:C159" si="78">D150+E150</f>
        <v>192</v>
      </c>
      <c r="D150" s="22">
        <v>165</v>
      </c>
      <c r="E150" s="16">
        <v>27</v>
      </c>
      <c r="F150" s="23"/>
      <c r="G150" s="30" t="s">
        <v>48</v>
      </c>
      <c r="H150" s="24">
        <f t="shared" ref="H150" si="79">ROUND(G150*E150*2,2)</f>
        <v>336.42</v>
      </c>
      <c r="I150" s="23">
        <f t="shared" si="53"/>
        <v>415.78</v>
      </c>
    </row>
    <row r="151" spans="1:9" s="1" customFormat="1" x14ac:dyDescent="0.2">
      <c r="A151" s="9" t="s">
        <v>33</v>
      </c>
      <c r="B151" s="22">
        <v>1</v>
      </c>
      <c r="C151" s="22">
        <f t="shared" si="78"/>
        <v>208</v>
      </c>
      <c r="D151" s="22">
        <v>165</v>
      </c>
      <c r="E151" s="16">
        <v>43</v>
      </c>
      <c r="F151" s="23"/>
      <c r="G151" s="30" t="s">
        <v>55</v>
      </c>
      <c r="H151" s="24">
        <f t="shared" ref="H151:H159" si="80">ROUND(G151*E151*2,2)</f>
        <v>527.27</v>
      </c>
      <c r="I151" s="23">
        <f t="shared" si="53"/>
        <v>651.65</v>
      </c>
    </row>
    <row r="152" spans="1:9" s="1" customFormat="1" x14ac:dyDescent="0.2">
      <c r="A152" s="9" t="s">
        <v>33</v>
      </c>
      <c r="B152" s="22">
        <v>1</v>
      </c>
      <c r="C152" s="22">
        <f t="shared" si="78"/>
        <v>185</v>
      </c>
      <c r="D152" s="22">
        <v>165</v>
      </c>
      <c r="E152" s="16">
        <v>20</v>
      </c>
      <c r="F152" s="23"/>
      <c r="G152" s="30" t="s">
        <v>55</v>
      </c>
      <c r="H152" s="24">
        <f t="shared" si="80"/>
        <v>245.24</v>
      </c>
      <c r="I152" s="23">
        <f t="shared" si="53"/>
        <v>303.08999999999997</v>
      </c>
    </row>
    <row r="153" spans="1:9" s="1" customFormat="1" x14ac:dyDescent="0.2">
      <c r="A153" s="9" t="s">
        <v>33</v>
      </c>
      <c r="B153" s="22">
        <v>1</v>
      </c>
      <c r="C153" s="22">
        <f t="shared" si="78"/>
        <v>238</v>
      </c>
      <c r="D153" s="22">
        <v>165</v>
      </c>
      <c r="E153" s="16">
        <v>73</v>
      </c>
      <c r="F153" s="23"/>
      <c r="G153" s="30" t="s">
        <v>58</v>
      </c>
      <c r="H153" s="24">
        <f t="shared" si="80"/>
        <v>787.82</v>
      </c>
      <c r="I153" s="23">
        <f t="shared" si="53"/>
        <v>973.67</v>
      </c>
    </row>
    <row r="154" spans="1:9" s="1" customFormat="1" x14ac:dyDescent="0.2">
      <c r="A154" s="9" t="s">
        <v>33</v>
      </c>
      <c r="B154" s="22">
        <v>1</v>
      </c>
      <c r="C154" s="22">
        <f t="shared" si="78"/>
        <v>187</v>
      </c>
      <c r="D154" s="22">
        <v>165</v>
      </c>
      <c r="E154" s="16">
        <v>22</v>
      </c>
      <c r="F154" s="23"/>
      <c r="G154" s="30" t="s">
        <v>58</v>
      </c>
      <c r="H154" s="24">
        <f t="shared" si="80"/>
        <v>237.42</v>
      </c>
      <c r="I154" s="23">
        <f t="shared" si="53"/>
        <v>293.43</v>
      </c>
    </row>
    <row r="155" spans="1:9" s="1" customFormat="1" x14ac:dyDescent="0.2">
      <c r="A155" s="9" t="s">
        <v>33</v>
      </c>
      <c r="B155" s="22">
        <v>1</v>
      </c>
      <c r="C155" s="22">
        <f t="shared" si="78"/>
        <v>192</v>
      </c>
      <c r="D155" s="22">
        <v>165</v>
      </c>
      <c r="E155" s="16">
        <v>27</v>
      </c>
      <c r="F155" s="23"/>
      <c r="G155" s="30" t="s">
        <v>58</v>
      </c>
      <c r="H155" s="24">
        <f t="shared" si="80"/>
        <v>291.38</v>
      </c>
      <c r="I155" s="23">
        <f t="shared" si="53"/>
        <v>360.12</v>
      </c>
    </row>
    <row r="156" spans="1:9" s="1" customFormat="1" x14ac:dyDescent="0.2">
      <c r="A156" s="9" t="s">
        <v>33</v>
      </c>
      <c r="B156" s="22">
        <v>1</v>
      </c>
      <c r="C156" s="22">
        <f t="shared" si="78"/>
        <v>232</v>
      </c>
      <c r="D156" s="22">
        <v>165</v>
      </c>
      <c r="E156" s="16">
        <v>67</v>
      </c>
      <c r="F156" s="23"/>
      <c r="G156" s="30" t="s">
        <v>48</v>
      </c>
      <c r="H156" s="24">
        <f t="shared" si="80"/>
        <v>834.82</v>
      </c>
      <c r="I156" s="23">
        <f t="shared" si="53"/>
        <v>1031.75</v>
      </c>
    </row>
    <row r="157" spans="1:9" s="1" customFormat="1" x14ac:dyDescent="0.2">
      <c r="A157" s="9" t="s">
        <v>33</v>
      </c>
      <c r="B157" s="22">
        <v>1</v>
      </c>
      <c r="C157" s="22">
        <f t="shared" si="78"/>
        <v>238</v>
      </c>
      <c r="D157" s="22">
        <v>165</v>
      </c>
      <c r="E157" s="16">
        <v>73</v>
      </c>
      <c r="F157" s="23"/>
      <c r="G157" s="30" t="s">
        <v>48</v>
      </c>
      <c r="H157" s="24">
        <f t="shared" si="80"/>
        <v>909.58</v>
      </c>
      <c r="I157" s="23">
        <f t="shared" si="53"/>
        <v>1124.1500000000001</v>
      </c>
    </row>
    <row r="158" spans="1:9" s="1" customFormat="1" x14ac:dyDescent="0.2">
      <c r="A158" s="9" t="s">
        <v>33</v>
      </c>
      <c r="B158" s="22">
        <v>1</v>
      </c>
      <c r="C158" s="22">
        <f t="shared" si="78"/>
        <v>176</v>
      </c>
      <c r="D158" s="22">
        <v>165</v>
      </c>
      <c r="E158" s="16">
        <v>11</v>
      </c>
      <c r="F158" s="23"/>
      <c r="G158" s="30" t="s">
        <v>55</v>
      </c>
      <c r="H158" s="24">
        <f t="shared" si="80"/>
        <v>134.88</v>
      </c>
      <c r="I158" s="23">
        <f t="shared" si="53"/>
        <v>166.7</v>
      </c>
    </row>
    <row r="159" spans="1:9" s="1" customFormat="1" x14ac:dyDescent="0.2">
      <c r="A159" s="9" t="s">
        <v>33</v>
      </c>
      <c r="B159" s="22">
        <v>1</v>
      </c>
      <c r="C159" s="22">
        <f t="shared" si="78"/>
        <v>168</v>
      </c>
      <c r="D159" s="22">
        <v>165</v>
      </c>
      <c r="E159" s="16">
        <v>3</v>
      </c>
      <c r="F159" s="23"/>
      <c r="G159" s="30" t="s">
        <v>48</v>
      </c>
      <c r="H159" s="24">
        <f t="shared" si="80"/>
        <v>37.380000000000003</v>
      </c>
      <c r="I159" s="23">
        <f t="shared" si="53"/>
        <v>46.2</v>
      </c>
    </row>
    <row r="160" spans="1:9" s="1" customFormat="1" ht="38.25" customHeight="1" x14ac:dyDescent="0.2">
      <c r="A160" s="332" t="s">
        <v>18</v>
      </c>
      <c r="B160" s="17">
        <f>SUM(B161:B167)</f>
        <v>7</v>
      </c>
      <c r="C160" s="17"/>
      <c r="D160" s="17"/>
      <c r="E160" s="17">
        <f>SUM(E161:E167)</f>
        <v>102</v>
      </c>
      <c r="F160" s="17"/>
      <c r="G160" s="29"/>
      <c r="H160" s="331">
        <f>SUM(H161:H167)</f>
        <v>883.12</v>
      </c>
      <c r="I160" s="331">
        <f>SUM(I161:I167)</f>
        <v>1091.45</v>
      </c>
    </row>
    <row r="161" spans="1:9" s="1" customFormat="1" x14ac:dyDescent="0.2">
      <c r="A161" s="9" t="s">
        <v>22</v>
      </c>
      <c r="B161" s="22">
        <v>1</v>
      </c>
      <c r="C161" s="22">
        <f>D161+E161</f>
        <v>183</v>
      </c>
      <c r="D161" s="22">
        <v>165</v>
      </c>
      <c r="E161" s="16">
        <v>18</v>
      </c>
      <c r="F161" s="23"/>
      <c r="G161" s="30" t="s">
        <v>56</v>
      </c>
      <c r="H161" s="24">
        <f t="shared" ref="H161:H166" si="81">ROUND(G161*E161*2,2)</f>
        <v>155.84</v>
      </c>
      <c r="I161" s="23">
        <f t="shared" si="53"/>
        <v>192.6</v>
      </c>
    </row>
    <row r="162" spans="1:9" s="1" customFormat="1" x14ac:dyDescent="0.2">
      <c r="A162" s="9" t="s">
        <v>22</v>
      </c>
      <c r="B162" s="22">
        <v>1</v>
      </c>
      <c r="C162" s="22">
        <f t="shared" ref="C162:C167" si="82">D162+E162</f>
        <v>177</v>
      </c>
      <c r="D162" s="22">
        <v>165</v>
      </c>
      <c r="E162" s="16">
        <v>12</v>
      </c>
      <c r="F162" s="23"/>
      <c r="G162" s="30" t="s">
        <v>56</v>
      </c>
      <c r="H162" s="24">
        <f t="shared" si="81"/>
        <v>103.9</v>
      </c>
      <c r="I162" s="23">
        <f t="shared" si="53"/>
        <v>128.41</v>
      </c>
    </row>
    <row r="163" spans="1:9" s="1" customFormat="1" x14ac:dyDescent="0.2">
      <c r="A163" s="9" t="s">
        <v>22</v>
      </c>
      <c r="B163" s="22">
        <v>1</v>
      </c>
      <c r="C163" s="22">
        <f t="shared" si="82"/>
        <v>192</v>
      </c>
      <c r="D163" s="22">
        <v>165</v>
      </c>
      <c r="E163" s="16">
        <v>27</v>
      </c>
      <c r="F163" s="23"/>
      <c r="G163" s="30" t="s">
        <v>56</v>
      </c>
      <c r="H163" s="24">
        <f t="shared" si="81"/>
        <v>233.77</v>
      </c>
      <c r="I163" s="23">
        <f t="shared" ref="I163:I217" si="83">ROUND(H163*0.2359+H163,2)</f>
        <v>288.92</v>
      </c>
    </row>
    <row r="164" spans="1:9" s="1" customFormat="1" x14ac:dyDescent="0.2">
      <c r="A164" s="9" t="s">
        <v>22</v>
      </c>
      <c r="B164" s="22">
        <v>1</v>
      </c>
      <c r="C164" s="22">
        <f t="shared" si="82"/>
        <v>188</v>
      </c>
      <c r="D164" s="22">
        <v>165</v>
      </c>
      <c r="E164" s="16">
        <v>23</v>
      </c>
      <c r="F164" s="23"/>
      <c r="G164" s="30" t="s">
        <v>56</v>
      </c>
      <c r="H164" s="24">
        <f t="shared" si="81"/>
        <v>199.13</v>
      </c>
      <c r="I164" s="23">
        <f t="shared" si="83"/>
        <v>246.1</v>
      </c>
    </row>
    <row r="165" spans="1:9" s="1" customFormat="1" x14ac:dyDescent="0.2">
      <c r="A165" s="9" t="s">
        <v>22</v>
      </c>
      <c r="B165" s="22">
        <v>1</v>
      </c>
      <c r="C165" s="22">
        <f t="shared" si="82"/>
        <v>177</v>
      </c>
      <c r="D165" s="22">
        <v>165</v>
      </c>
      <c r="E165" s="16">
        <v>12</v>
      </c>
      <c r="F165" s="23"/>
      <c r="G165" s="30" t="s">
        <v>56</v>
      </c>
      <c r="H165" s="24">
        <f t="shared" si="81"/>
        <v>103.9</v>
      </c>
      <c r="I165" s="23">
        <f t="shared" si="83"/>
        <v>128.41</v>
      </c>
    </row>
    <row r="166" spans="1:9" s="1" customFormat="1" x14ac:dyDescent="0.2">
      <c r="A166" s="9" t="s">
        <v>22</v>
      </c>
      <c r="B166" s="22">
        <v>1</v>
      </c>
      <c r="C166" s="22">
        <f t="shared" si="82"/>
        <v>168</v>
      </c>
      <c r="D166" s="22">
        <v>165</v>
      </c>
      <c r="E166" s="16">
        <v>3</v>
      </c>
      <c r="F166" s="23"/>
      <c r="G166" s="30" t="s">
        <v>56</v>
      </c>
      <c r="H166" s="24">
        <f t="shared" si="81"/>
        <v>25.97</v>
      </c>
      <c r="I166" s="23">
        <f t="shared" si="83"/>
        <v>32.1</v>
      </c>
    </row>
    <row r="167" spans="1:9" s="1" customFormat="1" x14ac:dyDescent="0.2">
      <c r="A167" s="9" t="s">
        <v>22</v>
      </c>
      <c r="B167" s="22">
        <v>1</v>
      </c>
      <c r="C167" s="22">
        <f t="shared" si="82"/>
        <v>172</v>
      </c>
      <c r="D167" s="22">
        <v>165</v>
      </c>
      <c r="E167" s="16">
        <v>7</v>
      </c>
      <c r="F167" s="23"/>
      <c r="G167" s="30" t="s">
        <v>56</v>
      </c>
      <c r="H167" s="24">
        <f t="shared" ref="H167" si="84">ROUND(G167*E167*2,2)</f>
        <v>60.61</v>
      </c>
      <c r="I167" s="23">
        <f t="shared" si="83"/>
        <v>74.91</v>
      </c>
    </row>
    <row r="168" spans="1:9" s="1" customFormat="1" ht="16.5" customHeight="1" x14ac:dyDescent="0.2">
      <c r="A168" s="15" t="s">
        <v>39</v>
      </c>
      <c r="B168" s="21">
        <f>B169+B176+B181</f>
        <v>13</v>
      </c>
      <c r="C168" s="21"/>
      <c r="D168" s="21"/>
      <c r="E168" s="21">
        <f t="shared" ref="E168:I168" si="85">E169+E176+E181</f>
        <v>413</v>
      </c>
      <c r="F168" s="21"/>
      <c r="G168" s="21"/>
      <c r="H168" s="21">
        <f t="shared" si="85"/>
        <v>4294.87</v>
      </c>
      <c r="I168" s="21">
        <f t="shared" si="85"/>
        <v>5308.04</v>
      </c>
    </row>
    <row r="169" spans="1:9" s="1" customFormat="1" ht="38.25" x14ac:dyDescent="0.2">
      <c r="A169" s="332" t="s">
        <v>17</v>
      </c>
      <c r="B169" s="17">
        <f>SUM(B170:B175)</f>
        <v>6</v>
      </c>
      <c r="C169" s="17"/>
      <c r="D169" s="17"/>
      <c r="E169" s="17">
        <f>SUM(E170:E175)</f>
        <v>235</v>
      </c>
      <c r="F169" s="17"/>
      <c r="G169" s="29"/>
      <c r="H169" s="331">
        <f>SUM(H170:H175)</f>
        <v>2783.59</v>
      </c>
      <c r="I169" s="331">
        <f>SUM(I170:I175)</f>
        <v>3440.24</v>
      </c>
    </row>
    <row r="170" spans="1:9" s="1" customFormat="1" x14ac:dyDescent="0.2">
      <c r="A170" s="9" t="s">
        <v>35</v>
      </c>
      <c r="B170" s="22">
        <v>1</v>
      </c>
      <c r="C170" s="22">
        <f t="shared" ref="C170:C172" si="86">D170+E170</f>
        <v>184</v>
      </c>
      <c r="D170" s="22">
        <v>165</v>
      </c>
      <c r="E170" s="16">
        <v>19</v>
      </c>
      <c r="F170" s="23"/>
      <c r="G170" s="30" t="s">
        <v>55</v>
      </c>
      <c r="H170" s="24">
        <f t="shared" ref="H170:H175" si="87">ROUND(G170*E170*2,2)</f>
        <v>232.98</v>
      </c>
      <c r="I170" s="23">
        <f t="shared" si="83"/>
        <v>287.94</v>
      </c>
    </row>
    <row r="171" spans="1:9" s="1" customFormat="1" x14ac:dyDescent="0.2">
      <c r="A171" s="9" t="s">
        <v>35</v>
      </c>
      <c r="B171" s="22">
        <v>1</v>
      </c>
      <c r="C171" s="22">
        <f t="shared" si="86"/>
        <v>227</v>
      </c>
      <c r="D171" s="22">
        <v>165</v>
      </c>
      <c r="E171" s="16">
        <v>62</v>
      </c>
      <c r="F171" s="23"/>
      <c r="G171" s="30" t="s">
        <v>48</v>
      </c>
      <c r="H171" s="24">
        <f t="shared" si="87"/>
        <v>772.52</v>
      </c>
      <c r="I171" s="23">
        <f t="shared" si="83"/>
        <v>954.76</v>
      </c>
    </row>
    <row r="172" spans="1:9" s="1" customFormat="1" x14ac:dyDescent="0.2">
      <c r="A172" s="9" t="s">
        <v>35</v>
      </c>
      <c r="B172" s="22">
        <v>1</v>
      </c>
      <c r="C172" s="22">
        <f t="shared" si="86"/>
        <v>219</v>
      </c>
      <c r="D172" s="22">
        <v>165</v>
      </c>
      <c r="E172" s="16">
        <v>54</v>
      </c>
      <c r="F172" s="23"/>
      <c r="G172" s="30" t="s">
        <v>58</v>
      </c>
      <c r="H172" s="24">
        <f t="shared" si="87"/>
        <v>582.77</v>
      </c>
      <c r="I172" s="23">
        <f t="shared" si="83"/>
        <v>720.25</v>
      </c>
    </row>
    <row r="173" spans="1:9" s="1" customFormat="1" x14ac:dyDescent="0.2">
      <c r="A173" s="9" t="s">
        <v>35</v>
      </c>
      <c r="B173" s="22">
        <v>1</v>
      </c>
      <c r="C173" s="22">
        <f t="shared" ref="C173:C175" si="88">D173+E173</f>
        <v>192</v>
      </c>
      <c r="D173" s="22">
        <v>165</v>
      </c>
      <c r="E173" s="16">
        <v>27</v>
      </c>
      <c r="F173" s="23"/>
      <c r="G173" s="30" t="s">
        <v>55</v>
      </c>
      <c r="H173" s="24">
        <f t="shared" si="87"/>
        <v>331.07</v>
      </c>
      <c r="I173" s="23">
        <f t="shared" si="83"/>
        <v>409.17</v>
      </c>
    </row>
    <row r="174" spans="1:9" s="1" customFormat="1" x14ac:dyDescent="0.2">
      <c r="A174" s="9" t="s">
        <v>35</v>
      </c>
      <c r="B174" s="22">
        <v>1</v>
      </c>
      <c r="C174" s="22">
        <f t="shared" si="88"/>
        <v>217</v>
      </c>
      <c r="D174" s="22">
        <v>165</v>
      </c>
      <c r="E174" s="16">
        <v>52</v>
      </c>
      <c r="F174" s="23"/>
      <c r="G174" s="30" t="s">
        <v>55</v>
      </c>
      <c r="H174" s="24">
        <f t="shared" si="87"/>
        <v>637.62</v>
      </c>
      <c r="I174" s="23">
        <f t="shared" si="83"/>
        <v>788.03</v>
      </c>
    </row>
    <row r="175" spans="1:9" s="1" customFormat="1" x14ac:dyDescent="0.2">
      <c r="A175" s="9" t="s">
        <v>35</v>
      </c>
      <c r="B175" s="22">
        <v>1</v>
      </c>
      <c r="C175" s="22">
        <f t="shared" si="88"/>
        <v>186</v>
      </c>
      <c r="D175" s="22">
        <v>165</v>
      </c>
      <c r="E175" s="16">
        <v>21</v>
      </c>
      <c r="F175" s="23"/>
      <c r="G175" s="30" t="s">
        <v>58</v>
      </c>
      <c r="H175" s="24">
        <f t="shared" si="87"/>
        <v>226.63</v>
      </c>
      <c r="I175" s="23">
        <f t="shared" si="83"/>
        <v>280.08999999999997</v>
      </c>
    </row>
    <row r="176" spans="1:9" s="1" customFormat="1" ht="38.25" customHeight="1" x14ac:dyDescent="0.2">
      <c r="A176" s="333" t="s">
        <v>18</v>
      </c>
      <c r="B176" s="17">
        <f>SUM(B177:B180)</f>
        <v>4</v>
      </c>
      <c r="C176" s="17"/>
      <c r="D176" s="17"/>
      <c r="E176" s="17">
        <f>SUM(E177:E180)</f>
        <v>126</v>
      </c>
      <c r="F176" s="17"/>
      <c r="G176" s="29"/>
      <c r="H176" s="331">
        <f>SUM(H177:H180)</f>
        <v>1090.9099999999999</v>
      </c>
      <c r="I176" s="331">
        <f>SUM(I177:I180)</f>
        <v>1348.2599999999998</v>
      </c>
    </row>
    <row r="177" spans="1:9" s="1" customFormat="1" x14ac:dyDescent="0.2">
      <c r="A177" s="18" t="s">
        <v>22</v>
      </c>
      <c r="B177" s="22">
        <v>1</v>
      </c>
      <c r="C177" s="22">
        <f>D177+E177</f>
        <v>189</v>
      </c>
      <c r="D177" s="22">
        <v>165</v>
      </c>
      <c r="E177" s="16">
        <v>24</v>
      </c>
      <c r="F177" s="23"/>
      <c r="G177" s="30" t="s">
        <v>56</v>
      </c>
      <c r="H177" s="24">
        <f t="shared" ref="H177" si="89">ROUND(G177*E177*2,2)</f>
        <v>207.79</v>
      </c>
      <c r="I177" s="23">
        <f t="shared" si="83"/>
        <v>256.81</v>
      </c>
    </row>
    <row r="178" spans="1:9" s="1" customFormat="1" x14ac:dyDescent="0.2">
      <c r="A178" s="18" t="s">
        <v>22</v>
      </c>
      <c r="B178" s="22">
        <v>1</v>
      </c>
      <c r="C178" s="22">
        <f>D178+E178</f>
        <v>176</v>
      </c>
      <c r="D178" s="22">
        <v>165</v>
      </c>
      <c r="E178" s="16">
        <v>11</v>
      </c>
      <c r="F178" s="23"/>
      <c r="G178" s="30" t="s">
        <v>56</v>
      </c>
      <c r="H178" s="24">
        <f t="shared" ref="H178:H180" si="90">ROUND(G178*E178*2,2)</f>
        <v>95.24</v>
      </c>
      <c r="I178" s="23">
        <f t="shared" si="83"/>
        <v>117.71</v>
      </c>
    </row>
    <row r="179" spans="1:9" s="1" customFormat="1" x14ac:dyDescent="0.2">
      <c r="A179" s="18" t="s">
        <v>22</v>
      </c>
      <c r="B179" s="22">
        <v>1</v>
      </c>
      <c r="C179" s="22">
        <f>D179+E179</f>
        <v>189</v>
      </c>
      <c r="D179" s="22">
        <v>165</v>
      </c>
      <c r="E179" s="16">
        <v>24</v>
      </c>
      <c r="F179" s="23"/>
      <c r="G179" s="30" t="s">
        <v>56</v>
      </c>
      <c r="H179" s="24">
        <f t="shared" si="90"/>
        <v>207.79</v>
      </c>
      <c r="I179" s="23">
        <f t="shared" si="83"/>
        <v>256.81</v>
      </c>
    </row>
    <row r="180" spans="1:9" s="1" customFormat="1" x14ac:dyDescent="0.2">
      <c r="A180" s="18" t="s">
        <v>22</v>
      </c>
      <c r="B180" s="22">
        <v>1</v>
      </c>
      <c r="C180" s="22">
        <f>D180+E180</f>
        <v>232</v>
      </c>
      <c r="D180" s="22">
        <v>165</v>
      </c>
      <c r="E180" s="16">
        <v>67</v>
      </c>
      <c r="F180" s="23"/>
      <c r="G180" s="30" t="s">
        <v>56</v>
      </c>
      <c r="H180" s="24">
        <f t="shared" si="90"/>
        <v>580.09</v>
      </c>
      <c r="I180" s="23">
        <f t="shared" si="83"/>
        <v>716.93</v>
      </c>
    </row>
    <row r="181" spans="1:9" s="1" customFormat="1" ht="25.15" customHeight="1" x14ac:dyDescent="0.2">
      <c r="A181" s="332" t="s">
        <v>19</v>
      </c>
      <c r="B181" s="17">
        <f>SUM(B182:B184)</f>
        <v>3</v>
      </c>
      <c r="C181" s="17"/>
      <c r="D181" s="17"/>
      <c r="E181" s="17">
        <f>SUM(E182:E184)</f>
        <v>52</v>
      </c>
      <c r="F181" s="17"/>
      <c r="G181" s="29"/>
      <c r="H181" s="331">
        <f>SUM(H182:H184)</f>
        <v>420.37000000000006</v>
      </c>
      <c r="I181" s="331">
        <f>SUM(I182:I184)</f>
        <v>519.54</v>
      </c>
    </row>
    <row r="182" spans="1:9" s="1" customFormat="1" x14ac:dyDescent="0.2">
      <c r="A182" s="9" t="s">
        <v>23</v>
      </c>
      <c r="B182" s="22">
        <v>1</v>
      </c>
      <c r="C182" s="22">
        <f t="shared" ref="C182:C183" si="91">D182+E182</f>
        <v>188</v>
      </c>
      <c r="D182" s="22">
        <v>165</v>
      </c>
      <c r="E182" s="16">
        <v>23</v>
      </c>
      <c r="F182" s="23"/>
      <c r="G182" s="30" t="s">
        <v>57</v>
      </c>
      <c r="H182" s="24">
        <f t="shared" ref="H182:H183" si="92">ROUND(G182*E182*2,2)</f>
        <v>185.93</v>
      </c>
      <c r="I182" s="23">
        <f t="shared" si="83"/>
        <v>229.79</v>
      </c>
    </row>
    <row r="183" spans="1:9" s="1" customFormat="1" x14ac:dyDescent="0.2">
      <c r="A183" s="9" t="s">
        <v>23</v>
      </c>
      <c r="B183" s="22">
        <v>1</v>
      </c>
      <c r="C183" s="22">
        <f t="shared" si="91"/>
        <v>189</v>
      </c>
      <c r="D183" s="22">
        <v>165</v>
      </c>
      <c r="E183" s="16">
        <v>24</v>
      </c>
      <c r="F183" s="23"/>
      <c r="G183" s="30" t="s">
        <v>57</v>
      </c>
      <c r="H183" s="24">
        <f t="shared" si="92"/>
        <v>194.02</v>
      </c>
      <c r="I183" s="23">
        <f t="shared" si="83"/>
        <v>239.79</v>
      </c>
    </row>
    <row r="184" spans="1:9" s="1" customFormat="1" x14ac:dyDescent="0.2">
      <c r="A184" s="9" t="s">
        <v>23</v>
      </c>
      <c r="B184" s="22">
        <v>1</v>
      </c>
      <c r="C184" s="22">
        <f t="shared" ref="C184" si="93">D184+E184</f>
        <v>170</v>
      </c>
      <c r="D184" s="22">
        <v>165</v>
      </c>
      <c r="E184" s="16">
        <v>5</v>
      </c>
      <c r="F184" s="23"/>
      <c r="G184" s="30" t="s">
        <v>57</v>
      </c>
      <c r="H184" s="24">
        <f t="shared" ref="H184" si="94">ROUND(G184*E184*2,2)</f>
        <v>40.42</v>
      </c>
      <c r="I184" s="23">
        <f t="shared" si="83"/>
        <v>49.96</v>
      </c>
    </row>
    <row r="185" spans="1:9" s="1" customFormat="1" ht="16.5" customHeight="1" x14ac:dyDescent="0.2">
      <c r="A185" s="8" t="s">
        <v>40</v>
      </c>
      <c r="B185" s="21">
        <f>B186</f>
        <v>5</v>
      </c>
      <c r="C185" s="21"/>
      <c r="D185" s="21"/>
      <c r="E185" s="21">
        <f t="shared" ref="E185:I185" si="95">E186</f>
        <v>151</v>
      </c>
      <c r="F185" s="21"/>
      <c r="G185" s="28"/>
      <c r="H185" s="330">
        <f t="shared" si="95"/>
        <v>2798.6499999999996</v>
      </c>
      <c r="I185" s="330">
        <f t="shared" si="95"/>
        <v>3458.8500000000004</v>
      </c>
    </row>
    <row r="186" spans="1:9" s="1" customFormat="1" ht="25.5" x14ac:dyDescent="0.2">
      <c r="A186" s="9" t="s">
        <v>16</v>
      </c>
      <c r="B186" s="17">
        <f>SUM(B187:B191)</f>
        <v>5</v>
      </c>
      <c r="C186" s="17"/>
      <c r="D186" s="17"/>
      <c r="E186" s="17">
        <f t="shared" ref="E186:H186" si="96">SUM(E187:E191)</f>
        <v>151</v>
      </c>
      <c r="F186" s="17"/>
      <c r="G186" s="29"/>
      <c r="H186" s="331">
        <f t="shared" si="96"/>
        <v>2798.6499999999996</v>
      </c>
      <c r="I186" s="331">
        <f t="shared" ref="I186" si="97">SUM(I187:I191)</f>
        <v>3458.8500000000004</v>
      </c>
    </row>
    <row r="187" spans="1:9" s="1" customFormat="1" x14ac:dyDescent="0.2">
      <c r="A187" s="9" t="s">
        <v>66</v>
      </c>
      <c r="B187" s="22">
        <v>1</v>
      </c>
      <c r="C187" s="22">
        <f t="shared" ref="C187:C188" si="98">D187+E187</f>
        <v>184</v>
      </c>
      <c r="D187" s="22">
        <v>165</v>
      </c>
      <c r="E187" s="16">
        <v>19</v>
      </c>
      <c r="F187" s="23"/>
      <c r="G187" s="30" t="s">
        <v>54</v>
      </c>
      <c r="H187" s="24">
        <f t="shared" ref="H187:H191" si="99">ROUND(G187*E187*2,2)</f>
        <v>352.15</v>
      </c>
      <c r="I187" s="23">
        <f t="shared" si="83"/>
        <v>435.22</v>
      </c>
    </row>
    <row r="188" spans="1:9" s="1" customFormat="1" x14ac:dyDescent="0.2">
      <c r="A188" s="9" t="s">
        <v>66</v>
      </c>
      <c r="B188" s="22">
        <v>1</v>
      </c>
      <c r="C188" s="22">
        <f t="shared" si="98"/>
        <v>192</v>
      </c>
      <c r="D188" s="22">
        <v>165</v>
      </c>
      <c r="E188" s="16">
        <v>27</v>
      </c>
      <c r="F188" s="23"/>
      <c r="G188" s="30" t="s">
        <v>54</v>
      </c>
      <c r="H188" s="24">
        <f t="shared" si="99"/>
        <v>500.42</v>
      </c>
      <c r="I188" s="23">
        <f t="shared" si="83"/>
        <v>618.47</v>
      </c>
    </row>
    <row r="189" spans="1:9" s="1" customFormat="1" x14ac:dyDescent="0.2">
      <c r="A189" s="9" t="s">
        <v>66</v>
      </c>
      <c r="B189" s="22">
        <v>1</v>
      </c>
      <c r="C189" s="22">
        <f>D189+E189</f>
        <v>184</v>
      </c>
      <c r="D189" s="22">
        <v>165</v>
      </c>
      <c r="E189" s="16">
        <v>19</v>
      </c>
      <c r="F189" s="23"/>
      <c r="G189" s="30" t="s">
        <v>54</v>
      </c>
      <c r="H189" s="24">
        <f t="shared" si="99"/>
        <v>352.15</v>
      </c>
      <c r="I189" s="23">
        <f t="shared" si="83"/>
        <v>435.22</v>
      </c>
    </row>
    <row r="190" spans="1:9" s="1" customFormat="1" x14ac:dyDescent="0.2">
      <c r="A190" s="9" t="s">
        <v>66</v>
      </c>
      <c r="B190" s="22">
        <v>1</v>
      </c>
      <c r="C190" s="22">
        <f t="shared" ref="C190:C191" si="100">D190+E190</f>
        <v>184</v>
      </c>
      <c r="D190" s="22">
        <v>165</v>
      </c>
      <c r="E190" s="16">
        <v>19</v>
      </c>
      <c r="F190" s="23"/>
      <c r="G190" s="30" t="s">
        <v>54</v>
      </c>
      <c r="H190" s="24">
        <f t="shared" si="99"/>
        <v>352.15</v>
      </c>
      <c r="I190" s="23">
        <f t="shared" si="83"/>
        <v>435.22</v>
      </c>
    </row>
    <row r="191" spans="1:9" s="1" customFormat="1" x14ac:dyDescent="0.2">
      <c r="A191" s="9" t="s">
        <v>66</v>
      </c>
      <c r="B191" s="22">
        <v>1</v>
      </c>
      <c r="C191" s="22">
        <f t="shared" si="100"/>
        <v>232</v>
      </c>
      <c r="D191" s="22">
        <v>165</v>
      </c>
      <c r="E191" s="16">
        <v>67</v>
      </c>
      <c r="F191" s="23"/>
      <c r="G191" s="30" t="s">
        <v>54</v>
      </c>
      <c r="H191" s="24">
        <f t="shared" si="99"/>
        <v>1241.78</v>
      </c>
      <c r="I191" s="23">
        <f t="shared" si="83"/>
        <v>1534.72</v>
      </c>
    </row>
    <row r="192" spans="1:9" s="1" customFormat="1" ht="16.5" customHeight="1" x14ac:dyDescent="0.2">
      <c r="A192" s="8" t="s">
        <v>69</v>
      </c>
      <c r="B192" s="21">
        <f>B193+B198+B207+B212</f>
        <v>17</v>
      </c>
      <c r="C192" s="21"/>
      <c r="D192" s="21"/>
      <c r="E192" s="21">
        <f>E193+E198+E207+E212</f>
        <v>739</v>
      </c>
      <c r="F192" s="21"/>
      <c r="G192" s="28"/>
      <c r="H192" s="330">
        <f>H193+H198+H207+H212</f>
        <v>8730.64</v>
      </c>
      <c r="I192" s="330">
        <f>I193+I198+I207+I212</f>
        <v>10790.210000000001</v>
      </c>
    </row>
    <row r="193" spans="1:9" s="1" customFormat="1" ht="24.6" customHeight="1" x14ac:dyDescent="0.2">
      <c r="A193" s="332" t="s">
        <v>16</v>
      </c>
      <c r="B193" s="17">
        <f>SUM(B194:B197)</f>
        <v>4</v>
      </c>
      <c r="C193" s="17"/>
      <c r="D193" s="17"/>
      <c r="E193" s="17">
        <f t="shared" ref="E193:H193" si="101">SUM(E194:E197)</f>
        <v>154</v>
      </c>
      <c r="F193" s="17"/>
      <c r="G193" s="29"/>
      <c r="H193" s="331">
        <f t="shared" si="101"/>
        <v>2958.02</v>
      </c>
      <c r="I193" s="331">
        <f t="shared" ref="I193" si="102">SUM(I194:I197)</f>
        <v>3655.8199999999997</v>
      </c>
    </row>
    <row r="194" spans="1:9" s="1" customFormat="1" x14ac:dyDescent="0.2">
      <c r="A194" s="9" t="s">
        <v>70</v>
      </c>
      <c r="B194" s="22">
        <v>1</v>
      </c>
      <c r="C194" s="22">
        <f t="shared" ref="C194:C195" si="103">D194+E194</f>
        <v>168</v>
      </c>
      <c r="D194" s="22">
        <v>165</v>
      </c>
      <c r="E194" s="16">
        <v>3</v>
      </c>
      <c r="F194" s="23"/>
      <c r="G194" s="27">
        <v>9.6039999999999992</v>
      </c>
      <c r="H194" s="24">
        <f t="shared" ref="H194:H195" si="104">ROUND(G194*E194*2,2)</f>
        <v>57.62</v>
      </c>
      <c r="I194" s="23">
        <f t="shared" si="83"/>
        <v>71.209999999999994</v>
      </c>
    </row>
    <row r="195" spans="1:9" s="1" customFormat="1" x14ac:dyDescent="0.2">
      <c r="A195" s="9" t="s">
        <v>70</v>
      </c>
      <c r="B195" s="22">
        <v>1</v>
      </c>
      <c r="C195" s="22">
        <f t="shared" si="103"/>
        <v>199</v>
      </c>
      <c r="D195" s="22">
        <v>165</v>
      </c>
      <c r="E195" s="16">
        <v>34</v>
      </c>
      <c r="F195" s="23"/>
      <c r="G195" s="27">
        <v>9.6039999999999992</v>
      </c>
      <c r="H195" s="24">
        <f t="shared" si="104"/>
        <v>653.07000000000005</v>
      </c>
      <c r="I195" s="23">
        <f t="shared" si="83"/>
        <v>807.13</v>
      </c>
    </row>
    <row r="196" spans="1:9" s="1" customFormat="1" x14ac:dyDescent="0.2">
      <c r="A196" s="9" t="s">
        <v>70</v>
      </c>
      <c r="B196" s="22">
        <v>1</v>
      </c>
      <c r="C196" s="22">
        <f t="shared" ref="C196:C197" si="105">D196+E196</f>
        <v>223</v>
      </c>
      <c r="D196" s="22">
        <v>165</v>
      </c>
      <c r="E196" s="16">
        <v>58</v>
      </c>
      <c r="F196" s="23"/>
      <c r="G196" s="27">
        <v>9.6039999999999992</v>
      </c>
      <c r="H196" s="24">
        <f t="shared" ref="H196:H197" si="106">ROUND(G196*E196*2,2)</f>
        <v>1114.06</v>
      </c>
      <c r="I196" s="23">
        <f t="shared" si="83"/>
        <v>1376.87</v>
      </c>
    </row>
    <row r="197" spans="1:9" s="1" customFormat="1" x14ac:dyDescent="0.2">
      <c r="A197" s="9" t="s">
        <v>70</v>
      </c>
      <c r="B197" s="22">
        <v>1</v>
      </c>
      <c r="C197" s="22">
        <f t="shared" si="105"/>
        <v>224</v>
      </c>
      <c r="D197" s="22">
        <v>165</v>
      </c>
      <c r="E197" s="16">
        <v>59</v>
      </c>
      <c r="F197" s="23"/>
      <c r="G197" s="27">
        <v>9.6039999999999992</v>
      </c>
      <c r="H197" s="24">
        <f t="shared" si="106"/>
        <v>1133.27</v>
      </c>
      <c r="I197" s="23">
        <f t="shared" si="83"/>
        <v>1400.61</v>
      </c>
    </row>
    <row r="198" spans="1:9" s="1" customFormat="1" ht="31.15" customHeight="1" x14ac:dyDescent="0.2">
      <c r="A198" s="332" t="s">
        <v>17</v>
      </c>
      <c r="B198" s="17">
        <f>SUM(B199:B206)</f>
        <v>8</v>
      </c>
      <c r="C198" s="17"/>
      <c r="D198" s="17"/>
      <c r="E198" s="17">
        <f t="shared" ref="E198:I198" si="107">SUM(E199:E206)</f>
        <v>284</v>
      </c>
      <c r="F198" s="17"/>
      <c r="G198" s="29"/>
      <c r="H198" s="331">
        <f t="shared" si="107"/>
        <v>3198.7</v>
      </c>
      <c r="I198" s="331">
        <f t="shared" si="107"/>
        <v>3953.28</v>
      </c>
    </row>
    <row r="199" spans="1:9" s="1" customFormat="1" x14ac:dyDescent="0.2">
      <c r="A199" s="9" t="s">
        <v>35</v>
      </c>
      <c r="B199" s="22">
        <v>1</v>
      </c>
      <c r="C199" s="22">
        <f t="shared" ref="C199:C206" si="108">D199+E199</f>
        <v>178</v>
      </c>
      <c r="D199" s="22">
        <v>165</v>
      </c>
      <c r="E199" s="16">
        <v>13</v>
      </c>
      <c r="F199" s="23"/>
      <c r="G199" s="30" t="s">
        <v>55</v>
      </c>
      <c r="H199" s="24">
        <f t="shared" ref="H199:H206" si="109">ROUND(G199*E199*2,2)</f>
        <v>159.41</v>
      </c>
      <c r="I199" s="23">
        <f t="shared" si="83"/>
        <v>197.01</v>
      </c>
    </row>
    <row r="200" spans="1:9" s="1" customFormat="1" x14ac:dyDescent="0.2">
      <c r="A200" s="9" t="s">
        <v>35</v>
      </c>
      <c r="B200" s="22">
        <v>1</v>
      </c>
      <c r="C200" s="22">
        <f t="shared" si="108"/>
        <v>195</v>
      </c>
      <c r="D200" s="22">
        <v>165</v>
      </c>
      <c r="E200" s="16">
        <v>30</v>
      </c>
      <c r="F200" s="23"/>
      <c r="G200" s="30" t="s">
        <v>55</v>
      </c>
      <c r="H200" s="24">
        <f t="shared" si="109"/>
        <v>367.86</v>
      </c>
      <c r="I200" s="23">
        <f t="shared" si="83"/>
        <v>454.64</v>
      </c>
    </row>
    <row r="201" spans="1:9" s="1" customFormat="1" x14ac:dyDescent="0.2">
      <c r="A201" s="9" t="s">
        <v>35</v>
      </c>
      <c r="B201" s="22">
        <v>1</v>
      </c>
      <c r="C201" s="22">
        <f t="shared" si="108"/>
        <v>228</v>
      </c>
      <c r="D201" s="22">
        <v>165</v>
      </c>
      <c r="E201" s="16">
        <v>63</v>
      </c>
      <c r="F201" s="23"/>
      <c r="G201" s="30" t="s">
        <v>58</v>
      </c>
      <c r="H201" s="24">
        <f t="shared" si="109"/>
        <v>679.9</v>
      </c>
      <c r="I201" s="23">
        <f t="shared" si="83"/>
        <v>840.29</v>
      </c>
    </row>
    <row r="202" spans="1:9" s="1" customFormat="1" x14ac:dyDescent="0.2">
      <c r="A202" s="9" t="s">
        <v>35</v>
      </c>
      <c r="B202" s="22">
        <v>1</v>
      </c>
      <c r="C202" s="22">
        <f t="shared" si="108"/>
        <v>221</v>
      </c>
      <c r="D202" s="22">
        <v>165</v>
      </c>
      <c r="E202" s="16">
        <v>56</v>
      </c>
      <c r="F202" s="23"/>
      <c r="G202" s="30" t="s">
        <v>58</v>
      </c>
      <c r="H202" s="24">
        <f t="shared" si="109"/>
        <v>604.35</v>
      </c>
      <c r="I202" s="23">
        <f t="shared" si="83"/>
        <v>746.92</v>
      </c>
    </row>
    <row r="203" spans="1:9" s="1" customFormat="1" x14ac:dyDescent="0.2">
      <c r="A203" s="9" t="s">
        <v>35</v>
      </c>
      <c r="B203" s="22">
        <v>1</v>
      </c>
      <c r="C203" s="22">
        <f t="shared" si="108"/>
        <v>191</v>
      </c>
      <c r="D203" s="22">
        <v>165</v>
      </c>
      <c r="E203" s="16">
        <v>26</v>
      </c>
      <c r="F203" s="23"/>
      <c r="G203" s="30" t="s">
        <v>55</v>
      </c>
      <c r="H203" s="24">
        <f t="shared" si="109"/>
        <v>318.81</v>
      </c>
      <c r="I203" s="23">
        <f t="shared" si="83"/>
        <v>394.02</v>
      </c>
    </row>
    <row r="204" spans="1:9" s="1" customFormat="1" x14ac:dyDescent="0.2">
      <c r="A204" s="9" t="s">
        <v>35</v>
      </c>
      <c r="B204" s="22">
        <v>1</v>
      </c>
      <c r="C204" s="22">
        <f t="shared" si="108"/>
        <v>203</v>
      </c>
      <c r="D204" s="22">
        <v>165</v>
      </c>
      <c r="E204" s="16">
        <v>38</v>
      </c>
      <c r="F204" s="23"/>
      <c r="G204" s="30" t="s">
        <v>58</v>
      </c>
      <c r="H204" s="24">
        <f t="shared" si="109"/>
        <v>410.1</v>
      </c>
      <c r="I204" s="23">
        <f t="shared" si="83"/>
        <v>506.84</v>
      </c>
    </row>
    <row r="205" spans="1:9" s="1" customFormat="1" x14ac:dyDescent="0.2">
      <c r="A205" s="9" t="s">
        <v>35</v>
      </c>
      <c r="B205" s="22">
        <v>1</v>
      </c>
      <c r="C205" s="22">
        <f t="shared" si="108"/>
        <v>187</v>
      </c>
      <c r="D205" s="22">
        <v>165</v>
      </c>
      <c r="E205" s="16">
        <v>22</v>
      </c>
      <c r="F205" s="23"/>
      <c r="G205" s="30" t="s">
        <v>55</v>
      </c>
      <c r="H205" s="24">
        <f t="shared" si="109"/>
        <v>269.76</v>
      </c>
      <c r="I205" s="23">
        <f t="shared" si="83"/>
        <v>333.4</v>
      </c>
    </row>
    <row r="206" spans="1:9" s="1" customFormat="1" x14ac:dyDescent="0.2">
      <c r="A206" s="9" t="s">
        <v>35</v>
      </c>
      <c r="B206" s="22">
        <v>1</v>
      </c>
      <c r="C206" s="22">
        <f t="shared" si="108"/>
        <v>201</v>
      </c>
      <c r="D206" s="22">
        <v>165</v>
      </c>
      <c r="E206" s="16">
        <v>36</v>
      </c>
      <c r="F206" s="23"/>
      <c r="G206" s="30" t="s">
        <v>58</v>
      </c>
      <c r="H206" s="24">
        <f t="shared" si="109"/>
        <v>388.51</v>
      </c>
      <c r="I206" s="23">
        <f t="shared" si="83"/>
        <v>480.16</v>
      </c>
    </row>
    <row r="207" spans="1:9" s="1" customFormat="1" ht="39.75" customHeight="1" x14ac:dyDescent="0.2">
      <c r="A207" s="332" t="s">
        <v>18</v>
      </c>
      <c r="B207" s="17">
        <f>SUM(B208:B211)</f>
        <v>4</v>
      </c>
      <c r="C207" s="17"/>
      <c r="D207" s="17"/>
      <c r="E207" s="17">
        <f>SUM(E208:E211)</f>
        <v>245</v>
      </c>
      <c r="F207" s="17"/>
      <c r="G207" s="29"/>
      <c r="H207" s="331">
        <f>SUM(H208:H211)</f>
        <v>2121.2200000000003</v>
      </c>
      <c r="I207" s="331">
        <f>SUM(I208:I211)</f>
        <v>2621.62</v>
      </c>
    </row>
    <row r="208" spans="1:9" s="1" customFormat="1" x14ac:dyDescent="0.2">
      <c r="A208" s="18" t="s">
        <v>22</v>
      </c>
      <c r="B208" s="22">
        <v>1</v>
      </c>
      <c r="C208" s="22">
        <f>D208+E208</f>
        <v>221</v>
      </c>
      <c r="D208" s="22">
        <v>165</v>
      </c>
      <c r="E208" s="16">
        <v>56</v>
      </c>
      <c r="F208" s="23"/>
      <c r="G208" s="30" t="s">
        <v>56</v>
      </c>
      <c r="H208" s="24">
        <f t="shared" ref="H208:H211" si="110">ROUND(G208*E208*2,2)</f>
        <v>484.85</v>
      </c>
      <c r="I208" s="23">
        <f t="shared" si="83"/>
        <v>599.23</v>
      </c>
    </row>
    <row r="209" spans="1:9" s="1" customFormat="1" x14ac:dyDescent="0.2">
      <c r="A209" s="18" t="s">
        <v>22</v>
      </c>
      <c r="B209" s="22">
        <v>1</v>
      </c>
      <c r="C209" s="22">
        <f>D209+E209</f>
        <v>221</v>
      </c>
      <c r="D209" s="22">
        <v>165</v>
      </c>
      <c r="E209" s="16">
        <v>56</v>
      </c>
      <c r="F209" s="23"/>
      <c r="G209" s="30" t="s">
        <v>56</v>
      </c>
      <c r="H209" s="24">
        <f t="shared" si="110"/>
        <v>484.85</v>
      </c>
      <c r="I209" s="23">
        <f t="shared" si="83"/>
        <v>599.23</v>
      </c>
    </row>
    <row r="210" spans="1:9" s="1" customFormat="1" x14ac:dyDescent="0.2">
      <c r="A210" s="18" t="s">
        <v>22</v>
      </c>
      <c r="B210" s="22">
        <v>1</v>
      </c>
      <c r="C210" s="22">
        <f>D210+E210</f>
        <v>212</v>
      </c>
      <c r="D210" s="22">
        <v>165</v>
      </c>
      <c r="E210" s="16">
        <v>47</v>
      </c>
      <c r="F210" s="23"/>
      <c r="G210" s="30" t="s">
        <v>56</v>
      </c>
      <c r="H210" s="24">
        <f t="shared" si="110"/>
        <v>406.93</v>
      </c>
      <c r="I210" s="23">
        <f t="shared" si="83"/>
        <v>502.92</v>
      </c>
    </row>
    <row r="211" spans="1:9" s="1" customFormat="1" x14ac:dyDescent="0.2">
      <c r="A211" s="18" t="s">
        <v>22</v>
      </c>
      <c r="B211" s="22">
        <v>1</v>
      </c>
      <c r="C211" s="22">
        <f>D211+E211</f>
        <v>251</v>
      </c>
      <c r="D211" s="22">
        <v>165</v>
      </c>
      <c r="E211" s="16">
        <v>86</v>
      </c>
      <c r="F211" s="23"/>
      <c r="G211" s="30" t="s">
        <v>56</v>
      </c>
      <c r="H211" s="24">
        <f t="shared" si="110"/>
        <v>744.59</v>
      </c>
      <c r="I211" s="23">
        <f t="shared" si="83"/>
        <v>920.24</v>
      </c>
    </row>
    <row r="212" spans="1:9" s="1" customFormat="1" ht="24.6" customHeight="1" x14ac:dyDescent="0.2">
      <c r="A212" s="332" t="s">
        <v>19</v>
      </c>
      <c r="B212" s="17">
        <f>SUM(B213:B213)</f>
        <v>1</v>
      </c>
      <c r="C212" s="17"/>
      <c r="D212" s="17"/>
      <c r="E212" s="17">
        <f t="shared" ref="E212:I212" si="111">SUM(E213:E213)</f>
        <v>56</v>
      </c>
      <c r="F212" s="17"/>
      <c r="G212" s="29"/>
      <c r="H212" s="331">
        <f t="shared" si="111"/>
        <v>452.7</v>
      </c>
      <c r="I212" s="331">
        <f t="shared" si="111"/>
        <v>559.49</v>
      </c>
    </row>
    <row r="213" spans="1:9" s="1" customFormat="1" ht="16.5" customHeight="1" x14ac:dyDescent="0.2">
      <c r="A213" s="9" t="s">
        <v>23</v>
      </c>
      <c r="B213" s="22">
        <v>1</v>
      </c>
      <c r="C213" s="22">
        <f t="shared" ref="C213" si="112">D213+E213</f>
        <v>221</v>
      </c>
      <c r="D213" s="22">
        <v>165</v>
      </c>
      <c r="E213" s="16">
        <v>56</v>
      </c>
      <c r="F213" s="23"/>
      <c r="G213" s="30" t="s">
        <v>57</v>
      </c>
      <c r="H213" s="24">
        <f t="shared" ref="H213" si="113">ROUND(G213*E213*2,2)</f>
        <v>452.7</v>
      </c>
      <c r="I213" s="23">
        <f t="shared" si="83"/>
        <v>559.49</v>
      </c>
    </row>
    <row r="214" spans="1:9" s="1" customFormat="1" ht="16.5" customHeight="1" x14ac:dyDescent="0.2">
      <c r="A214" s="8" t="s">
        <v>67</v>
      </c>
      <c r="B214" s="21">
        <f>B215</f>
        <v>2</v>
      </c>
      <c r="C214" s="21"/>
      <c r="D214" s="21"/>
      <c r="E214" s="21">
        <f t="shared" ref="E214:I214" si="114">E215</f>
        <v>78</v>
      </c>
      <c r="F214" s="21"/>
      <c r="G214" s="28"/>
      <c r="H214" s="330">
        <f t="shared" si="114"/>
        <v>1498.22</v>
      </c>
      <c r="I214" s="330">
        <f t="shared" si="114"/>
        <v>1851.66</v>
      </c>
    </row>
    <row r="215" spans="1:9" s="1" customFormat="1" ht="29.25" customHeight="1" x14ac:dyDescent="0.2">
      <c r="A215" s="332" t="s">
        <v>16</v>
      </c>
      <c r="B215" s="17">
        <f>SUM(B216:B217)</f>
        <v>2</v>
      </c>
      <c r="C215" s="17"/>
      <c r="D215" s="17"/>
      <c r="E215" s="17">
        <f t="shared" ref="E215:H215" si="115">SUM(E216:E217)</f>
        <v>78</v>
      </c>
      <c r="F215" s="17"/>
      <c r="G215" s="29"/>
      <c r="H215" s="331">
        <f t="shared" si="115"/>
        <v>1498.22</v>
      </c>
      <c r="I215" s="331">
        <f t="shared" ref="I215" si="116">SUM(I216:I217)</f>
        <v>1851.66</v>
      </c>
    </row>
    <row r="216" spans="1:9" s="1" customFormat="1" x14ac:dyDescent="0.2">
      <c r="A216" s="9" t="s">
        <v>68</v>
      </c>
      <c r="B216" s="22">
        <v>1</v>
      </c>
      <c r="C216" s="22">
        <f t="shared" ref="C216:C217" si="117">D216+E216</f>
        <v>204</v>
      </c>
      <c r="D216" s="22">
        <v>165</v>
      </c>
      <c r="E216" s="16">
        <v>39</v>
      </c>
      <c r="F216" s="23"/>
      <c r="G216" s="30" t="s">
        <v>53</v>
      </c>
      <c r="H216" s="24">
        <f t="shared" ref="H216" si="118">ROUND(G216*E216*2,2)</f>
        <v>749.11</v>
      </c>
      <c r="I216" s="23">
        <f t="shared" si="83"/>
        <v>925.83</v>
      </c>
    </row>
    <row r="217" spans="1:9" s="1" customFormat="1" x14ac:dyDescent="0.2">
      <c r="A217" s="9" t="s">
        <v>68</v>
      </c>
      <c r="B217" s="22">
        <v>1</v>
      </c>
      <c r="C217" s="22">
        <f t="shared" si="117"/>
        <v>204</v>
      </c>
      <c r="D217" s="22">
        <v>165</v>
      </c>
      <c r="E217" s="16">
        <v>39</v>
      </c>
      <c r="F217" s="23"/>
      <c r="G217" s="30" t="s">
        <v>53</v>
      </c>
      <c r="H217" s="24">
        <f t="shared" ref="H217" si="119">ROUND(G217*E217*2,2)</f>
        <v>749.11</v>
      </c>
      <c r="I217" s="23">
        <f t="shared" si="83"/>
        <v>925.83</v>
      </c>
    </row>
    <row r="218" spans="1:9" s="1" customFormat="1" ht="27.6" customHeight="1" x14ac:dyDescent="0.2">
      <c r="A218" s="15" t="s">
        <v>76</v>
      </c>
      <c r="B218" s="21">
        <f>B219</f>
        <v>4</v>
      </c>
      <c r="C218" s="21"/>
      <c r="D218" s="21"/>
      <c r="E218" s="21">
        <f t="shared" ref="E218:I218" si="120">E219</f>
        <v>207.7</v>
      </c>
      <c r="F218" s="21"/>
      <c r="G218" s="28"/>
      <c r="H218" s="330">
        <f t="shared" si="120"/>
        <v>2600.0100000000002</v>
      </c>
      <c r="I218" s="330">
        <f t="shared" si="120"/>
        <v>3213.36</v>
      </c>
    </row>
    <row r="219" spans="1:9" s="1" customFormat="1" ht="38.25" x14ac:dyDescent="0.2">
      <c r="A219" s="332" t="s">
        <v>17</v>
      </c>
      <c r="B219" s="17">
        <f>SUM(B220:B223)</f>
        <v>4</v>
      </c>
      <c r="C219" s="17"/>
      <c r="D219" s="17"/>
      <c r="E219" s="17">
        <f t="shared" ref="E219:H219" si="121">SUM(E220:E223)</f>
        <v>207.7</v>
      </c>
      <c r="F219" s="17"/>
      <c r="G219" s="29"/>
      <c r="H219" s="331">
        <f t="shared" si="121"/>
        <v>2600.0100000000002</v>
      </c>
      <c r="I219" s="331">
        <f t="shared" ref="I219" si="122">SUM(I220:I223)</f>
        <v>3213.36</v>
      </c>
    </row>
    <row r="220" spans="1:9" s="1" customFormat="1" x14ac:dyDescent="0.2">
      <c r="A220" s="9" t="s">
        <v>73</v>
      </c>
      <c r="B220" s="22">
        <v>1</v>
      </c>
      <c r="C220" s="22">
        <f t="shared" ref="C220:C223" si="123">D220+E220</f>
        <v>216</v>
      </c>
      <c r="D220" s="22">
        <v>145</v>
      </c>
      <c r="E220" s="16">
        <v>71</v>
      </c>
      <c r="F220" s="23"/>
      <c r="G220" s="27">
        <v>6.0339999999999998</v>
      </c>
      <c r="H220" s="24">
        <f t="shared" ref="H220:H221" si="124">ROUND(G220*E220*2,2)</f>
        <v>856.83</v>
      </c>
      <c r="I220" s="23">
        <f t="shared" ref="I220:I239" si="125">ROUND(H220*0.2359+H220,2)</f>
        <v>1058.96</v>
      </c>
    </row>
    <row r="221" spans="1:9" s="1" customFormat="1" x14ac:dyDescent="0.2">
      <c r="A221" s="9" t="s">
        <v>73</v>
      </c>
      <c r="B221" s="22">
        <v>1</v>
      </c>
      <c r="C221" s="22">
        <f t="shared" si="123"/>
        <v>207.7</v>
      </c>
      <c r="D221" s="22">
        <v>145</v>
      </c>
      <c r="E221" s="30">
        <v>62.7</v>
      </c>
      <c r="F221" s="23"/>
      <c r="G221" s="27">
        <v>5.9379999999999997</v>
      </c>
      <c r="H221" s="24">
        <f t="shared" si="124"/>
        <v>744.63</v>
      </c>
      <c r="I221" s="23">
        <f t="shared" si="125"/>
        <v>920.29</v>
      </c>
    </row>
    <row r="222" spans="1:9" s="1" customFormat="1" x14ac:dyDescent="0.2">
      <c r="A222" s="9" t="s">
        <v>73</v>
      </c>
      <c r="B222" s="22">
        <v>1</v>
      </c>
      <c r="C222" s="22">
        <f t="shared" si="123"/>
        <v>216</v>
      </c>
      <c r="D222" s="22">
        <v>145</v>
      </c>
      <c r="E222" s="16">
        <v>71</v>
      </c>
      <c r="F222" s="23"/>
      <c r="G222" s="27">
        <v>6.7469999999999999</v>
      </c>
      <c r="H222" s="24">
        <f t="shared" ref="H222:H223" si="126">ROUND(G222*E222*2,2)</f>
        <v>958.07</v>
      </c>
      <c r="I222" s="23">
        <f t="shared" si="125"/>
        <v>1184.08</v>
      </c>
    </row>
    <row r="223" spans="1:9" s="1" customFormat="1" x14ac:dyDescent="0.2">
      <c r="A223" s="9" t="s">
        <v>73</v>
      </c>
      <c r="B223" s="22">
        <v>1</v>
      </c>
      <c r="C223" s="22">
        <f t="shared" si="123"/>
        <v>148</v>
      </c>
      <c r="D223" s="22">
        <v>145</v>
      </c>
      <c r="E223" s="16">
        <v>3</v>
      </c>
      <c r="F223" s="23"/>
      <c r="G223" s="27">
        <v>6.7469999999999999</v>
      </c>
      <c r="H223" s="24">
        <f t="shared" si="126"/>
        <v>40.479999999999997</v>
      </c>
      <c r="I223" s="23">
        <f t="shared" si="125"/>
        <v>50.03</v>
      </c>
    </row>
    <row r="224" spans="1:9" s="1" customFormat="1" ht="16.5" customHeight="1" x14ac:dyDescent="0.2">
      <c r="A224" s="8" t="s">
        <v>41</v>
      </c>
      <c r="B224" s="21">
        <f>B225+B231+B237</f>
        <v>12</v>
      </c>
      <c r="C224" s="21"/>
      <c r="D224" s="21"/>
      <c r="E224" s="21">
        <f t="shared" ref="E224:I224" si="127">E225+E231+E237</f>
        <v>305</v>
      </c>
      <c r="F224" s="21"/>
      <c r="G224" s="21"/>
      <c r="H224" s="21">
        <f t="shared" si="127"/>
        <v>4452.4799999999996</v>
      </c>
      <c r="I224" s="21">
        <f t="shared" si="127"/>
        <v>5502.8200000000006</v>
      </c>
    </row>
    <row r="225" spans="1:9" s="1" customFormat="1" ht="27.75" customHeight="1" x14ac:dyDescent="0.2">
      <c r="A225" s="332" t="s">
        <v>16</v>
      </c>
      <c r="B225" s="17">
        <f>SUM(B226:B230)</f>
        <v>5</v>
      </c>
      <c r="C225" s="17"/>
      <c r="D225" s="17"/>
      <c r="E225" s="17">
        <f t="shared" ref="E225:H225" si="128">SUM(E226:E230)</f>
        <v>134</v>
      </c>
      <c r="F225" s="17"/>
      <c r="G225" s="29"/>
      <c r="H225" s="331">
        <f t="shared" si="128"/>
        <v>2396.9699999999998</v>
      </c>
      <c r="I225" s="331">
        <f t="shared" ref="I225" si="129">SUM(I226:I230)</f>
        <v>2962.4100000000003</v>
      </c>
    </row>
    <row r="226" spans="1:9" s="1" customFormat="1" x14ac:dyDescent="0.2">
      <c r="A226" s="26" t="s">
        <v>74</v>
      </c>
      <c r="B226" s="22">
        <v>1</v>
      </c>
      <c r="C226" s="22">
        <f t="shared" ref="C226:C229" si="130">D226+E226</f>
        <v>181</v>
      </c>
      <c r="D226" s="22">
        <v>165</v>
      </c>
      <c r="E226" s="16">
        <v>16</v>
      </c>
      <c r="F226" s="23"/>
      <c r="G226" s="27">
        <v>9.2669999999999995</v>
      </c>
      <c r="H226" s="24">
        <f t="shared" ref="H226:H229" si="131">ROUND(G226*E226*2,2)</f>
        <v>296.54000000000002</v>
      </c>
      <c r="I226" s="23">
        <f t="shared" si="125"/>
        <v>366.49</v>
      </c>
    </row>
    <row r="227" spans="1:9" s="1" customFormat="1" x14ac:dyDescent="0.2">
      <c r="A227" s="26" t="s">
        <v>42</v>
      </c>
      <c r="B227" s="22">
        <v>1</v>
      </c>
      <c r="C227" s="22">
        <f t="shared" si="130"/>
        <v>192.5</v>
      </c>
      <c r="D227" s="22">
        <v>165</v>
      </c>
      <c r="E227" s="16">
        <v>27.5</v>
      </c>
      <c r="F227" s="23"/>
      <c r="G227" s="27">
        <v>9.3360000000000003</v>
      </c>
      <c r="H227" s="24">
        <f t="shared" si="131"/>
        <v>513.48</v>
      </c>
      <c r="I227" s="23">
        <f t="shared" si="125"/>
        <v>634.61</v>
      </c>
    </row>
    <row r="228" spans="1:9" s="1" customFormat="1" x14ac:dyDescent="0.2">
      <c r="A228" s="26" t="s">
        <v>74</v>
      </c>
      <c r="B228" s="22">
        <v>1</v>
      </c>
      <c r="C228" s="22">
        <f t="shared" si="130"/>
        <v>186</v>
      </c>
      <c r="D228" s="22">
        <v>165</v>
      </c>
      <c r="E228" s="16">
        <v>21</v>
      </c>
      <c r="F228" s="23"/>
      <c r="G228" s="27">
        <v>9.2669999999999995</v>
      </c>
      <c r="H228" s="24">
        <f t="shared" si="131"/>
        <v>389.21</v>
      </c>
      <c r="I228" s="23">
        <f t="shared" si="125"/>
        <v>481.02</v>
      </c>
    </row>
    <row r="229" spans="1:9" s="1" customFormat="1" x14ac:dyDescent="0.2">
      <c r="A229" s="26" t="s">
        <v>74</v>
      </c>
      <c r="B229" s="22">
        <v>1</v>
      </c>
      <c r="C229" s="22">
        <f t="shared" si="130"/>
        <v>207.5</v>
      </c>
      <c r="D229" s="22">
        <v>165</v>
      </c>
      <c r="E229" s="16">
        <v>42.5</v>
      </c>
      <c r="F229" s="23"/>
      <c r="G229" s="27">
        <v>8.16</v>
      </c>
      <c r="H229" s="24">
        <f t="shared" si="131"/>
        <v>693.6</v>
      </c>
      <c r="I229" s="23">
        <f t="shared" si="125"/>
        <v>857.22</v>
      </c>
    </row>
    <row r="230" spans="1:9" s="1" customFormat="1" x14ac:dyDescent="0.2">
      <c r="A230" s="9" t="s">
        <v>42</v>
      </c>
      <c r="B230" s="22">
        <v>1</v>
      </c>
      <c r="C230" s="22">
        <f>D230+E230</f>
        <v>192</v>
      </c>
      <c r="D230" s="22">
        <v>165</v>
      </c>
      <c r="E230" s="16">
        <v>27</v>
      </c>
      <c r="F230" s="23"/>
      <c r="G230" s="27">
        <v>9.3360000000000003</v>
      </c>
      <c r="H230" s="24">
        <f t="shared" ref="H230" si="132">ROUND(G230*E230*2,2)</f>
        <v>504.14</v>
      </c>
      <c r="I230" s="23">
        <f t="shared" si="125"/>
        <v>623.07000000000005</v>
      </c>
    </row>
    <row r="231" spans="1:9" s="1" customFormat="1" ht="38.25" x14ac:dyDescent="0.2">
      <c r="A231" s="332" t="s">
        <v>17</v>
      </c>
      <c r="B231" s="17">
        <f>SUM(B232:B236)</f>
        <v>5</v>
      </c>
      <c r="C231" s="17"/>
      <c r="D231" s="17"/>
      <c r="E231" s="17">
        <f t="shared" ref="E231:I231" si="133">SUM(E232:E236)</f>
        <v>165</v>
      </c>
      <c r="F231" s="17"/>
      <c r="G231" s="29"/>
      <c r="H231" s="331">
        <f t="shared" si="133"/>
        <v>2003.57</v>
      </c>
      <c r="I231" s="331">
        <f t="shared" si="133"/>
        <v>2476.21</v>
      </c>
    </row>
    <row r="232" spans="1:9" s="1" customFormat="1" x14ac:dyDescent="0.2">
      <c r="A232" s="9" t="s">
        <v>33</v>
      </c>
      <c r="B232" s="22">
        <v>1</v>
      </c>
      <c r="C232" s="22">
        <f t="shared" ref="C232:C236" si="134">D232+E232</f>
        <v>192</v>
      </c>
      <c r="D232" s="22">
        <v>165</v>
      </c>
      <c r="E232" s="16">
        <v>27</v>
      </c>
      <c r="F232" s="23"/>
      <c r="G232" s="30" t="s">
        <v>48</v>
      </c>
      <c r="H232" s="24">
        <f t="shared" ref="H232:H236" si="135">ROUND(G232*E232*2,2)</f>
        <v>336.42</v>
      </c>
      <c r="I232" s="23">
        <f t="shared" si="125"/>
        <v>415.78</v>
      </c>
    </row>
    <row r="233" spans="1:9" s="1" customFormat="1" x14ac:dyDescent="0.2">
      <c r="A233" s="9" t="s">
        <v>33</v>
      </c>
      <c r="B233" s="22">
        <v>1</v>
      </c>
      <c r="C233" s="22">
        <f t="shared" si="134"/>
        <v>232</v>
      </c>
      <c r="D233" s="22">
        <v>165</v>
      </c>
      <c r="E233" s="16">
        <v>67</v>
      </c>
      <c r="F233" s="23"/>
      <c r="G233" s="30" t="s">
        <v>55</v>
      </c>
      <c r="H233" s="24">
        <f t="shared" si="135"/>
        <v>821.55</v>
      </c>
      <c r="I233" s="23">
        <f t="shared" si="125"/>
        <v>1015.35</v>
      </c>
    </row>
    <row r="234" spans="1:9" s="1" customFormat="1" x14ac:dyDescent="0.2">
      <c r="A234" s="9" t="s">
        <v>33</v>
      </c>
      <c r="B234" s="22">
        <v>1</v>
      </c>
      <c r="C234" s="22">
        <f t="shared" si="134"/>
        <v>182</v>
      </c>
      <c r="D234" s="22">
        <v>165</v>
      </c>
      <c r="E234" s="16">
        <v>17</v>
      </c>
      <c r="F234" s="23"/>
      <c r="G234" s="30" t="s">
        <v>58</v>
      </c>
      <c r="H234" s="24">
        <f t="shared" si="135"/>
        <v>183.46</v>
      </c>
      <c r="I234" s="23">
        <f t="shared" si="125"/>
        <v>226.74</v>
      </c>
    </row>
    <row r="235" spans="1:9" s="1" customFormat="1" x14ac:dyDescent="0.2">
      <c r="A235" s="9" t="s">
        <v>33</v>
      </c>
      <c r="B235" s="22">
        <v>1</v>
      </c>
      <c r="C235" s="22">
        <f t="shared" si="134"/>
        <v>192</v>
      </c>
      <c r="D235" s="22">
        <v>165</v>
      </c>
      <c r="E235" s="16">
        <v>27</v>
      </c>
      <c r="F235" s="23"/>
      <c r="G235" s="30" t="s">
        <v>55</v>
      </c>
      <c r="H235" s="24">
        <f t="shared" si="135"/>
        <v>331.07</v>
      </c>
      <c r="I235" s="23">
        <f t="shared" si="125"/>
        <v>409.17</v>
      </c>
    </row>
    <row r="236" spans="1:9" s="1" customFormat="1" x14ac:dyDescent="0.2">
      <c r="A236" s="9" t="s">
        <v>33</v>
      </c>
      <c r="B236" s="22">
        <v>1</v>
      </c>
      <c r="C236" s="22">
        <f t="shared" si="134"/>
        <v>192</v>
      </c>
      <c r="D236" s="22">
        <v>165</v>
      </c>
      <c r="E236" s="16">
        <v>27</v>
      </c>
      <c r="F236" s="23"/>
      <c r="G236" s="30" t="s">
        <v>55</v>
      </c>
      <c r="H236" s="24">
        <f t="shared" si="135"/>
        <v>331.07</v>
      </c>
      <c r="I236" s="23">
        <f t="shared" si="125"/>
        <v>409.17</v>
      </c>
    </row>
    <row r="237" spans="1:9" s="1" customFormat="1" ht="39" customHeight="1" x14ac:dyDescent="0.2">
      <c r="A237" s="332" t="s">
        <v>18</v>
      </c>
      <c r="B237" s="17">
        <f>SUM(B238:B239)</f>
        <v>2</v>
      </c>
      <c r="C237" s="17"/>
      <c r="D237" s="17"/>
      <c r="E237" s="17">
        <f t="shared" ref="E237:I237" si="136">SUM(E238:E239)</f>
        <v>6</v>
      </c>
      <c r="F237" s="17"/>
      <c r="G237" s="29"/>
      <c r="H237" s="331">
        <f t="shared" si="136"/>
        <v>51.94</v>
      </c>
      <c r="I237" s="331">
        <f t="shared" si="136"/>
        <v>64.2</v>
      </c>
    </row>
    <row r="238" spans="1:9" s="1" customFormat="1" ht="16.5" customHeight="1" x14ac:dyDescent="0.2">
      <c r="A238" s="9" t="s">
        <v>22</v>
      </c>
      <c r="B238" s="22">
        <v>1</v>
      </c>
      <c r="C238" s="22">
        <f>D238+E238</f>
        <v>168</v>
      </c>
      <c r="D238" s="22">
        <v>165</v>
      </c>
      <c r="E238" s="16">
        <v>3</v>
      </c>
      <c r="F238" s="23"/>
      <c r="G238" s="30" t="s">
        <v>56</v>
      </c>
      <c r="H238" s="24">
        <f t="shared" ref="H238:H239" si="137">ROUND(G238*E238*2,2)</f>
        <v>25.97</v>
      </c>
      <c r="I238" s="23">
        <f t="shared" si="125"/>
        <v>32.1</v>
      </c>
    </row>
    <row r="239" spans="1:9" s="1" customFormat="1" x14ac:dyDescent="0.2">
      <c r="A239" s="9" t="s">
        <v>22</v>
      </c>
      <c r="B239" s="22">
        <v>1</v>
      </c>
      <c r="C239" s="22">
        <f t="shared" ref="C239" si="138">D239+E239</f>
        <v>168</v>
      </c>
      <c r="D239" s="22">
        <v>165</v>
      </c>
      <c r="E239" s="16">
        <v>3</v>
      </c>
      <c r="F239" s="23"/>
      <c r="G239" s="30" t="s">
        <v>56</v>
      </c>
      <c r="H239" s="24">
        <f t="shared" si="137"/>
        <v>25.97</v>
      </c>
      <c r="I239" s="23">
        <f t="shared" si="125"/>
        <v>32.1</v>
      </c>
    </row>
    <row r="240" spans="1:9" s="1" customFormat="1" x14ac:dyDescent="0.2">
      <c r="A240" s="334"/>
      <c r="B240" s="327"/>
      <c r="C240" s="327"/>
      <c r="D240" s="327"/>
      <c r="E240" s="14"/>
      <c r="F240" s="329"/>
      <c r="G240" s="335"/>
      <c r="H240" s="336"/>
      <c r="I240" s="329"/>
    </row>
    <row r="241" spans="1:9" s="1" customFormat="1" x14ac:dyDescent="0.2">
      <c r="A241" s="568" t="s">
        <v>45</v>
      </c>
      <c r="B241" s="568"/>
      <c r="C241" s="568"/>
      <c r="D241" s="568"/>
      <c r="E241" s="568"/>
      <c r="F241" s="568"/>
      <c r="G241" s="568"/>
      <c r="H241" s="568"/>
      <c r="I241" s="568"/>
    </row>
    <row r="242" spans="1:9" s="1" customFormat="1" x14ac:dyDescent="0.2">
      <c r="A242" s="568"/>
      <c r="B242" s="568"/>
      <c r="C242" s="568"/>
      <c r="D242" s="568"/>
      <c r="E242" s="568"/>
      <c r="F242" s="568"/>
      <c r="G242" s="568"/>
      <c r="H242" s="568"/>
      <c r="I242" s="568"/>
    </row>
  </sheetData>
  <mergeCells count="13">
    <mergeCell ref="E8:E9"/>
    <mergeCell ref="A241:I242"/>
    <mergeCell ref="H1:I1"/>
    <mergeCell ref="A2:I2"/>
    <mergeCell ref="A7:A9"/>
    <mergeCell ref="B7:B9"/>
    <mergeCell ref="C7:E7"/>
    <mergeCell ref="F7:F9"/>
    <mergeCell ref="G7:G9"/>
    <mergeCell ref="H7:H9"/>
    <mergeCell ref="I7:I9"/>
    <mergeCell ref="C8:C9"/>
    <mergeCell ref="D8:D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APF199"/>
  <sheetViews>
    <sheetView zoomScaleNormal="100" zoomScaleSheetLayoutView="100" workbookViewId="0">
      <selection activeCell="H1" sqref="H1:I1"/>
    </sheetView>
  </sheetViews>
  <sheetFormatPr defaultColWidth="9.140625" defaultRowHeight="12.75" x14ac:dyDescent="0.2"/>
  <cols>
    <col min="1" max="1" width="43.7109375" style="1" customWidth="1"/>
    <col min="2" max="2" width="11.85546875" style="1" customWidth="1"/>
    <col min="3" max="3" width="7.140625" style="1" bestFit="1" customWidth="1"/>
    <col min="4" max="4" width="11.5703125" style="1" customWidth="1"/>
    <col min="5" max="5" width="14.85546875" style="1" customWidth="1"/>
    <col min="6" max="6" width="13.28515625" style="1" customWidth="1"/>
    <col min="7" max="7" width="12" style="1" customWidth="1"/>
    <col min="8" max="8" width="18.85546875" style="1" customWidth="1"/>
    <col min="9" max="9" width="17.7109375" style="1" customWidth="1"/>
    <col min="10" max="1098" width="9.140625" style="2"/>
    <col min="1099" max="16384" width="9.140625" style="1"/>
  </cols>
  <sheetData>
    <row r="1" spans="1:1098" x14ac:dyDescent="0.2">
      <c r="D1" s="1">
        <v>140</v>
      </c>
      <c r="E1" s="1">
        <v>160</v>
      </c>
      <c r="H1" s="569" t="s">
        <v>902</v>
      </c>
      <c r="I1" s="569"/>
    </row>
    <row r="2" spans="1:1098" s="4" customFormat="1" ht="39.75" customHeight="1" x14ac:dyDescent="0.2">
      <c r="A2" s="570" t="s">
        <v>13</v>
      </c>
      <c r="B2" s="570"/>
      <c r="C2" s="570"/>
      <c r="D2" s="570"/>
      <c r="E2" s="570"/>
      <c r="F2" s="570"/>
      <c r="G2" s="570"/>
      <c r="H2" s="570"/>
      <c r="I2" s="570"/>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row>
    <row r="4" spans="1:1098" x14ac:dyDescent="0.2">
      <c r="A4" s="326" t="s">
        <v>836</v>
      </c>
    </row>
    <row r="5" spans="1:1098" x14ac:dyDescent="0.2">
      <c r="A5" s="1" t="s">
        <v>837</v>
      </c>
      <c r="D5" s="19">
        <v>140</v>
      </c>
      <c r="E5" s="19">
        <v>160</v>
      </c>
    </row>
    <row r="6" spans="1:1098" x14ac:dyDescent="0.2">
      <c r="E6" s="5"/>
      <c r="H6" s="6"/>
    </row>
    <row r="7" spans="1:1098" ht="45.75" customHeight="1" x14ac:dyDescent="0.2">
      <c r="A7" s="571"/>
      <c r="B7" s="571" t="s">
        <v>6</v>
      </c>
      <c r="C7" s="567" t="s">
        <v>8</v>
      </c>
      <c r="D7" s="567"/>
      <c r="E7" s="567"/>
      <c r="F7" s="567" t="s">
        <v>4</v>
      </c>
      <c r="G7" s="567" t="s">
        <v>71</v>
      </c>
      <c r="H7" s="572" t="s">
        <v>9</v>
      </c>
      <c r="I7" s="573" t="s">
        <v>2</v>
      </c>
    </row>
    <row r="8" spans="1:1098" ht="24" customHeight="1" x14ac:dyDescent="0.2">
      <c r="A8" s="571"/>
      <c r="B8" s="571"/>
      <c r="C8" s="574" t="s">
        <v>14</v>
      </c>
      <c r="D8" s="574" t="s">
        <v>72</v>
      </c>
      <c r="E8" s="567" t="s">
        <v>10</v>
      </c>
      <c r="F8" s="567"/>
      <c r="G8" s="567"/>
      <c r="H8" s="572"/>
      <c r="I8" s="573"/>
    </row>
    <row r="9" spans="1:1098" ht="54" customHeight="1" x14ac:dyDescent="0.2">
      <c r="A9" s="571"/>
      <c r="B9" s="571"/>
      <c r="C9" s="575"/>
      <c r="D9" s="575"/>
      <c r="E9" s="567"/>
      <c r="F9" s="567"/>
      <c r="G9" s="567"/>
      <c r="H9" s="572"/>
      <c r="I9" s="573"/>
    </row>
    <row r="10" spans="1:1098" ht="25.15" customHeight="1" x14ac:dyDescent="0.2">
      <c r="A10" s="25">
        <v>1</v>
      </c>
      <c r="B10" s="205">
        <v>2</v>
      </c>
      <c r="C10" s="205" t="s">
        <v>77</v>
      </c>
      <c r="D10" s="205">
        <v>4</v>
      </c>
      <c r="E10" s="205">
        <v>5</v>
      </c>
      <c r="F10" s="205">
        <v>6</v>
      </c>
      <c r="G10" s="205">
        <v>7</v>
      </c>
      <c r="H10" s="205">
        <v>8</v>
      </c>
      <c r="I10" s="205" t="s">
        <v>78</v>
      </c>
    </row>
    <row r="11" spans="1:1098" s="4" customFormat="1" x14ac:dyDescent="0.2">
      <c r="A11" s="8" t="s">
        <v>0</v>
      </c>
      <c r="B11" s="342">
        <f>B12+B23+B53+B66+B70+B95+B98+B113+B129+B137+B151+B155+B174+B177+B184</f>
        <v>131</v>
      </c>
      <c r="C11" s="342"/>
      <c r="D11" s="342"/>
      <c r="E11" s="342">
        <f>E12+E23+E53+E66+E70+E95+E98+E113+E129+E137+E151+E155+E174+E177+E184</f>
        <v>4622.5</v>
      </c>
      <c r="F11" s="342"/>
      <c r="G11" s="342"/>
      <c r="H11" s="343">
        <f>H12+H23+H53+H66+H70+H95+H98+H113+H129+H137+H151+H155+H174+H177+H184</f>
        <v>60430.1</v>
      </c>
      <c r="I11" s="343">
        <f>I12+I23+I53+I66+I70+I95+I98+I113+I129+I137+I151+I155+I174+I177+I184</f>
        <v>74685.570000000007</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row>
    <row r="12" spans="1:1098" s="4" customFormat="1" x14ac:dyDescent="0.2">
      <c r="A12" s="8" t="s">
        <v>21</v>
      </c>
      <c r="B12" s="342">
        <f>B13+B15+B19</f>
        <v>7</v>
      </c>
      <c r="C12" s="342"/>
      <c r="D12" s="342"/>
      <c r="E12" s="342">
        <f t="shared" ref="E12:I12" si="0">E13+E15+E19</f>
        <v>367</v>
      </c>
      <c r="F12" s="342"/>
      <c r="G12" s="342"/>
      <c r="H12" s="343">
        <f t="shared" si="0"/>
        <v>4454.2999999999993</v>
      </c>
      <c r="I12" s="343">
        <f t="shared" si="0"/>
        <v>5505.0700000000006</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row>
    <row r="13" spans="1:1098" ht="24.6" customHeight="1" x14ac:dyDescent="0.2">
      <c r="A13" s="332" t="s">
        <v>16</v>
      </c>
      <c r="B13" s="344">
        <f>B14</f>
        <v>1</v>
      </c>
      <c r="C13" s="344"/>
      <c r="D13" s="344"/>
      <c r="E13" s="344">
        <f t="shared" ref="E13:I13" si="1">E14</f>
        <v>70</v>
      </c>
      <c r="F13" s="344"/>
      <c r="G13" s="344"/>
      <c r="H13" s="350">
        <f t="shared" si="1"/>
        <v>1427.86</v>
      </c>
      <c r="I13" s="350">
        <f t="shared" si="1"/>
        <v>1764.69</v>
      </c>
    </row>
    <row r="14" spans="1:1098" x14ac:dyDescent="0.2">
      <c r="A14" s="9" t="s">
        <v>588</v>
      </c>
      <c r="B14" s="345">
        <v>1</v>
      </c>
      <c r="C14" s="345">
        <f>D14+E14</f>
        <v>210</v>
      </c>
      <c r="D14" s="345">
        <v>140</v>
      </c>
      <c r="E14" s="345">
        <v>70</v>
      </c>
      <c r="F14" s="346"/>
      <c r="G14" s="347">
        <v>10.199</v>
      </c>
      <c r="H14" s="348">
        <f>ROUND(G14*E14*2,2)</f>
        <v>1427.86</v>
      </c>
      <c r="I14" s="346">
        <f>ROUND(H14*0.2359+H14,2)</f>
        <v>1764.69</v>
      </c>
    </row>
    <row r="15" spans="1:1098" ht="25.5" x14ac:dyDescent="0.2">
      <c r="A15" s="332" t="s">
        <v>17</v>
      </c>
      <c r="B15" s="344">
        <f>SUM(B16:B18)</f>
        <v>3</v>
      </c>
      <c r="C15" s="344"/>
      <c r="D15" s="344"/>
      <c r="E15" s="344">
        <f>SUM(E16:E18)</f>
        <v>66</v>
      </c>
      <c r="F15" s="344"/>
      <c r="G15" s="349"/>
      <c r="H15" s="350">
        <f>SUM(H16:H18)</f>
        <v>890.61</v>
      </c>
      <c r="I15" s="350">
        <f>SUM(I16:I18)</f>
        <v>1100.7</v>
      </c>
    </row>
    <row r="16" spans="1:1098" ht="13.5" customHeight="1" x14ac:dyDescent="0.2">
      <c r="A16" s="9" t="s">
        <v>20</v>
      </c>
      <c r="B16" s="345">
        <v>1</v>
      </c>
      <c r="C16" s="345">
        <f>D16+E16</f>
        <v>144</v>
      </c>
      <c r="D16" s="345">
        <v>140</v>
      </c>
      <c r="E16" s="345">
        <v>4</v>
      </c>
      <c r="F16" s="346"/>
      <c r="G16" s="347">
        <v>6.7469999999999999</v>
      </c>
      <c r="H16" s="348">
        <f>ROUND(G16*E16*2,2)</f>
        <v>53.98</v>
      </c>
      <c r="I16" s="346">
        <f t="shared" ref="I16:I61" si="2">ROUND(H16*0.2359+H16,2)</f>
        <v>66.709999999999994</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row>
    <row r="17" spans="1:9" s="1" customFormat="1" ht="13.5" customHeight="1" x14ac:dyDescent="0.2">
      <c r="A17" s="9" t="s">
        <v>20</v>
      </c>
      <c r="B17" s="345">
        <v>1</v>
      </c>
      <c r="C17" s="345">
        <f t="shared" ref="C17:C18" si="3">D17+E17</f>
        <v>198</v>
      </c>
      <c r="D17" s="345">
        <v>140</v>
      </c>
      <c r="E17" s="345">
        <v>58</v>
      </c>
      <c r="F17" s="346"/>
      <c r="G17" s="347">
        <v>6.7469999999999999</v>
      </c>
      <c r="H17" s="348">
        <f t="shared" ref="H17:H18" si="4">ROUND(G17*E17*2,2)</f>
        <v>782.65</v>
      </c>
      <c r="I17" s="346">
        <f t="shared" si="2"/>
        <v>967.28</v>
      </c>
    </row>
    <row r="18" spans="1:9" s="1" customFormat="1" ht="13.5" customHeight="1" x14ac:dyDescent="0.2">
      <c r="A18" s="9" t="s">
        <v>20</v>
      </c>
      <c r="B18" s="345">
        <v>1</v>
      </c>
      <c r="C18" s="345">
        <f t="shared" si="3"/>
        <v>144</v>
      </c>
      <c r="D18" s="345">
        <v>140</v>
      </c>
      <c r="E18" s="345">
        <v>4</v>
      </c>
      <c r="F18" s="346"/>
      <c r="G18" s="347">
        <v>6.7469999999999999</v>
      </c>
      <c r="H18" s="348">
        <f t="shared" si="4"/>
        <v>53.98</v>
      </c>
      <c r="I18" s="346">
        <f t="shared" si="2"/>
        <v>66.709999999999994</v>
      </c>
    </row>
    <row r="19" spans="1:9" s="1" customFormat="1" ht="25.5" x14ac:dyDescent="0.2">
      <c r="A19" s="332" t="s">
        <v>19</v>
      </c>
      <c r="B19" s="344">
        <f>SUM(B20:B22)</f>
        <v>3</v>
      </c>
      <c r="C19" s="344"/>
      <c r="D19" s="344"/>
      <c r="E19" s="344">
        <f>SUM(E20:E22)</f>
        <v>231</v>
      </c>
      <c r="F19" s="344"/>
      <c r="G19" s="349"/>
      <c r="H19" s="350">
        <f>SUM(H20:H22)</f>
        <v>2135.83</v>
      </c>
      <c r="I19" s="350">
        <f>SUM(I20:I22)</f>
        <v>2639.6800000000003</v>
      </c>
    </row>
    <row r="20" spans="1:9" s="1" customFormat="1" x14ac:dyDescent="0.2">
      <c r="A20" s="9" t="s">
        <v>23</v>
      </c>
      <c r="B20" s="345">
        <v>1</v>
      </c>
      <c r="C20" s="345">
        <f>D20+E20</f>
        <v>171</v>
      </c>
      <c r="D20" s="345">
        <v>140</v>
      </c>
      <c r="E20" s="345">
        <v>31</v>
      </c>
      <c r="F20" s="346"/>
      <c r="G20" s="347">
        <v>4.6230000000000002</v>
      </c>
      <c r="H20" s="348">
        <f t="shared" ref="H20:H22" si="5">ROUND(G20*E20*2,2)</f>
        <v>286.63</v>
      </c>
      <c r="I20" s="346">
        <f t="shared" si="2"/>
        <v>354.25</v>
      </c>
    </row>
    <row r="21" spans="1:9" s="1" customFormat="1" x14ac:dyDescent="0.2">
      <c r="A21" s="9" t="s">
        <v>23</v>
      </c>
      <c r="B21" s="345">
        <v>1</v>
      </c>
      <c r="C21" s="345">
        <f t="shared" ref="C21:C22" si="6">D21+E21</f>
        <v>264</v>
      </c>
      <c r="D21" s="345">
        <v>140</v>
      </c>
      <c r="E21" s="345">
        <v>124</v>
      </c>
      <c r="F21" s="346"/>
      <c r="G21" s="347">
        <v>4.6230000000000002</v>
      </c>
      <c r="H21" s="348">
        <f t="shared" si="5"/>
        <v>1146.5</v>
      </c>
      <c r="I21" s="346">
        <f t="shared" si="2"/>
        <v>1416.96</v>
      </c>
    </row>
    <row r="22" spans="1:9" s="1" customFormat="1" x14ac:dyDescent="0.2">
      <c r="A22" s="9" t="s">
        <v>23</v>
      </c>
      <c r="B22" s="345">
        <v>1</v>
      </c>
      <c r="C22" s="345">
        <f t="shared" si="6"/>
        <v>216</v>
      </c>
      <c r="D22" s="345">
        <v>140</v>
      </c>
      <c r="E22" s="345">
        <v>76</v>
      </c>
      <c r="F22" s="346"/>
      <c r="G22" s="347">
        <v>4.6230000000000002</v>
      </c>
      <c r="H22" s="348">
        <f t="shared" si="5"/>
        <v>702.7</v>
      </c>
      <c r="I22" s="346">
        <f t="shared" si="2"/>
        <v>868.47</v>
      </c>
    </row>
    <row r="23" spans="1:9" s="1" customFormat="1" ht="27.75" customHeight="1" x14ac:dyDescent="0.2">
      <c r="A23" s="15" t="s">
        <v>24</v>
      </c>
      <c r="B23" s="342">
        <f>B24+B29+B43+B49</f>
        <v>25</v>
      </c>
      <c r="C23" s="342"/>
      <c r="D23" s="342"/>
      <c r="E23" s="342">
        <f>E24+E29+E43+E49</f>
        <v>1134</v>
      </c>
      <c r="F23" s="342"/>
      <c r="G23" s="351"/>
      <c r="H23" s="343">
        <f>H24+H29+H43+H49</f>
        <v>13965.55</v>
      </c>
      <c r="I23" s="343">
        <f>I24+I29+I43+I49</f>
        <v>17260.02</v>
      </c>
    </row>
    <row r="24" spans="1:9" s="1" customFormat="1" ht="25.5" x14ac:dyDescent="0.2">
      <c r="A24" s="332" t="s">
        <v>16</v>
      </c>
      <c r="B24" s="344">
        <f>SUM(B25:B28)</f>
        <v>4</v>
      </c>
      <c r="C24" s="344"/>
      <c r="D24" s="344"/>
      <c r="E24" s="344">
        <f t="shared" ref="E24:H24" si="7">SUM(E25:E28)</f>
        <v>120</v>
      </c>
      <c r="F24" s="344"/>
      <c r="G24" s="349"/>
      <c r="H24" s="350">
        <f t="shared" si="7"/>
        <v>2605.4299999999998</v>
      </c>
      <c r="I24" s="350">
        <f t="shared" ref="I24" si="8">SUM(I25:I28)</f>
        <v>3220.06</v>
      </c>
    </row>
    <row r="25" spans="1:9" s="1" customFormat="1" ht="14.25" customHeight="1" x14ac:dyDescent="0.2">
      <c r="A25" s="9" t="s">
        <v>25</v>
      </c>
      <c r="B25" s="345">
        <v>1</v>
      </c>
      <c r="C25" s="345">
        <f>D25+E25</f>
        <v>177</v>
      </c>
      <c r="D25" s="345">
        <v>140</v>
      </c>
      <c r="E25" s="345">
        <v>37</v>
      </c>
      <c r="F25" s="346"/>
      <c r="G25" s="347">
        <v>10.856</v>
      </c>
      <c r="H25" s="348">
        <f t="shared" ref="H25:H48" si="9">ROUND(G25*E25*2,2)</f>
        <v>803.34</v>
      </c>
      <c r="I25" s="346">
        <f t="shared" si="2"/>
        <v>992.85</v>
      </c>
    </row>
    <row r="26" spans="1:9" s="1" customFormat="1" ht="14.25" customHeight="1" x14ac:dyDescent="0.2">
      <c r="A26" s="9" t="s">
        <v>25</v>
      </c>
      <c r="B26" s="345">
        <v>1</v>
      </c>
      <c r="C26" s="345">
        <f t="shared" ref="C26:C28" si="10">D26+E26</f>
        <v>176</v>
      </c>
      <c r="D26" s="345">
        <v>140</v>
      </c>
      <c r="E26" s="345">
        <v>36</v>
      </c>
      <c r="F26" s="346"/>
      <c r="G26" s="347">
        <v>10.856</v>
      </c>
      <c r="H26" s="348">
        <f t="shared" si="9"/>
        <v>781.63</v>
      </c>
      <c r="I26" s="346">
        <f t="shared" si="2"/>
        <v>966.02</v>
      </c>
    </row>
    <row r="27" spans="1:9" s="1" customFormat="1" ht="14.25" customHeight="1" x14ac:dyDescent="0.2">
      <c r="A27" s="9" t="s">
        <v>25</v>
      </c>
      <c r="B27" s="345">
        <v>1</v>
      </c>
      <c r="C27" s="345">
        <f t="shared" si="10"/>
        <v>177</v>
      </c>
      <c r="D27" s="345">
        <v>140</v>
      </c>
      <c r="E27" s="345">
        <v>37</v>
      </c>
      <c r="F27" s="346"/>
      <c r="G27" s="347">
        <v>10.856</v>
      </c>
      <c r="H27" s="348">
        <f t="shared" si="9"/>
        <v>803.34</v>
      </c>
      <c r="I27" s="346">
        <f t="shared" si="2"/>
        <v>992.85</v>
      </c>
    </row>
    <row r="28" spans="1:9" s="1" customFormat="1" ht="14.25" customHeight="1" x14ac:dyDescent="0.2">
      <c r="A28" s="9" t="s">
        <v>25</v>
      </c>
      <c r="B28" s="345">
        <v>1</v>
      </c>
      <c r="C28" s="345">
        <f t="shared" si="10"/>
        <v>150</v>
      </c>
      <c r="D28" s="345">
        <v>140</v>
      </c>
      <c r="E28" s="345">
        <v>10</v>
      </c>
      <c r="F28" s="346"/>
      <c r="G28" s="347">
        <v>10.856</v>
      </c>
      <c r="H28" s="348">
        <f t="shared" si="9"/>
        <v>217.12</v>
      </c>
      <c r="I28" s="346">
        <f t="shared" si="2"/>
        <v>268.33999999999997</v>
      </c>
    </row>
    <row r="29" spans="1:9" s="1" customFormat="1" ht="24.75" customHeight="1" x14ac:dyDescent="0.2">
      <c r="A29" s="332" t="s">
        <v>17</v>
      </c>
      <c r="B29" s="344">
        <f>SUM(B30:B42)</f>
        <v>13</v>
      </c>
      <c r="C29" s="344"/>
      <c r="D29" s="344"/>
      <c r="E29" s="344">
        <f>SUM(E30:E42)</f>
        <v>552</v>
      </c>
      <c r="F29" s="344"/>
      <c r="G29" s="349"/>
      <c r="H29" s="350">
        <f>SUM(H30:H42)</f>
        <v>6877.9199999999992</v>
      </c>
      <c r="I29" s="350">
        <f>SUM(I30:I42)</f>
        <v>8500.42</v>
      </c>
    </row>
    <row r="30" spans="1:9" s="1" customFormat="1" ht="15.75" customHeight="1" x14ac:dyDescent="0.2">
      <c r="A30" s="9" t="s">
        <v>26</v>
      </c>
      <c r="B30" s="345">
        <v>1</v>
      </c>
      <c r="C30" s="345">
        <f t="shared" ref="C30:C42" si="11">D30+E30</f>
        <v>162</v>
      </c>
      <c r="D30" s="345">
        <v>140</v>
      </c>
      <c r="E30" s="345">
        <v>22</v>
      </c>
      <c r="F30" s="346"/>
      <c r="G30" s="347">
        <v>6.23</v>
      </c>
      <c r="H30" s="348">
        <f t="shared" si="9"/>
        <v>274.12</v>
      </c>
      <c r="I30" s="346">
        <f t="shared" si="2"/>
        <v>338.78</v>
      </c>
    </row>
    <row r="31" spans="1:9" s="1" customFormat="1" ht="15.75" customHeight="1" x14ac:dyDescent="0.2">
      <c r="A31" s="9" t="s">
        <v>26</v>
      </c>
      <c r="B31" s="345">
        <v>1</v>
      </c>
      <c r="C31" s="345">
        <f t="shared" si="11"/>
        <v>180</v>
      </c>
      <c r="D31" s="345">
        <v>140</v>
      </c>
      <c r="E31" s="345">
        <v>40</v>
      </c>
      <c r="F31" s="346"/>
      <c r="G31" s="347">
        <v>6.23</v>
      </c>
      <c r="H31" s="348">
        <f t="shared" si="9"/>
        <v>498.4</v>
      </c>
      <c r="I31" s="346">
        <f t="shared" si="2"/>
        <v>615.97</v>
      </c>
    </row>
    <row r="32" spans="1:9" s="1" customFormat="1" ht="15.75" customHeight="1" x14ac:dyDescent="0.2">
      <c r="A32" s="9" t="s">
        <v>26</v>
      </c>
      <c r="B32" s="345">
        <v>1</v>
      </c>
      <c r="C32" s="345">
        <f t="shared" si="11"/>
        <v>184</v>
      </c>
      <c r="D32" s="345">
        <v>140</v>
      </c>
      <c r="E32" s="345">
        <v>44</v>
      </c>
      <c r="F32" s="346"/>
      <c r="G32" s="347">
        <v>6.23</v>
      </c>
      <c r="H32" s="348">
        <f t="shared" si="9"/>
        <v>548.24</v>
      </c>
      <c r="I32" s="346">
        <f t="shared" si="2"/>
        <v>677.57</v>
      </c>
    </row>
    <row r="33" spans="1:9" s="1" customFormat="1" ht="15.75" customHeight="1" x14ac:dyDescent="0.2">
      <c r="A33" s="9" t="s">
        <v>26</v>
      </c>
      <c r="B33" s="345">
        <v>1</v>
      </c>
      <c r="C33" s="345">
        <f t="shared" si="11"/>
        <v>186</v>
      </c>
      <c r="D33" s="345">
        <v>140</v>
      </c>
      <c r="E33" s="345">
        <v>46</v>
      </c>
      <c r="F33" s="346"/>
      <c r="G33" s="347">
        <v>6.23</v>
      </c>
      <c r="H33" s="348">
        <f t="shared" si="9"/>
        <v>573.16</v>
      </c>
      <c r="I33" s="346">
        <f t="shared" si="2"/>
        <v>708.37</v>
      </c>
    </row>
    <row r="34" spans="1:9" s="1" customFormat="1" ht="15.75" customHeight="1" x14ac:dyDescent="0.2">
      <c r="A34" s="9" t="s">
        <v>26</v>
      </c>
      <c r="B34" s="345">
        <v>1</v>
      </c>
      <c r="C34" s="345">
        <f t="shared" si="11"/>
        <v>182</v>
      </c>
      <c r="D34" s="345">
        <v>140</v>
      </c>
      <c r="E34" s="345">
        <v>42</v>
      </c>
      <c r="F34" s="346"/>
      <c r="G34" s="347">
        <v>6.23</v>
      </c>
      <c r="H34" s="348">
        <f t="shared" si="9"/>
        <v>523.32000000000005</v>
      </c>
      <c r="I34" s="346">
        <f t="shared" si="2"/>
        <v>646.77</v>
      </c>
    </row>
    <row r="35" spans="1:9" s="1" customFormat="1" ht="15.75" customHeight="1" x14ac:dyDescent="0.2">
      <c r="A35" s="9" t="s">
        <v>26</v>
      </c>
      <c r="B35" s="345">
        <v>1</v>
      </c>
      <c r="C35" s="345">
        <f t="shared" si="11"/>
        <v>205</v>
      </c>
      <c r="D35" s="345">
        <v>140</v>
      </c>
      <c r="E35" s="345">
        <v>65</v>
      </c>
      <c r="F35" s="346"/>
      <c r="G35" s="347">
        <v>6.23</v>
      </c>
      <c r="H35" s="348">
        <f t="shared" si="9"/>
        <v>809.9</v>
      </c>
      <c r="I35" s="346">
        <f t="shared" si="2"/>
        <v>1000.96</v>
      </c>
    </row>
    <row r="36" spans="1:9" s="1" customFormat="1" ht="15.75" customHeight="1" x14ac:dyDescent="0.2">
      <c r="A36" s="9" t="s">
        <v>26</v>
      </c>
      <c r="B36" s="345">
        <v>1</v>
      </c>
      <c r="C36" s="345">
        <f t="shared" si="11"/>
        <v>188</v>
      </c>
      <c r="D36" s="345">
        <v>140</v>
      </c>
      <c r="E36" s="345">
        <v>48</v>
      </c>
      <c r="F36" s="346"/>
      <c r="G36" s="347">
        <v>6.23</v>
      </c>
      <c r="H36" s="348">
        <f t="shared" si="9"/>
        <v>598.08000000000004</v>
      </c>
      <c r="I36" s="346">
        <f t="shared" si="2"/>
        <v>739.17</v>
      </c>
    </row>
    <row r="37" spans="1:9" s="1" customFormat="1" ht="15.75" customHeight="1" x14ac:dyDescent="0.2">
      <c r="A37" s="9" t="s">
        <v>26</v>
      </c>
      <c r="B37" s="345">
        <v>1</v>
      </c>
      <c r="C37" s="345">
        <f t="shared" si="11"/>
        <v>186</v>
      </c>
      <c r="D37" s="345">
        <v>140</v>
      </c>
      <c r="E37" s="345">
        <v>46</v>
      </c>
      <c r="F37" s="346"/>
      <c r="G37" s="347">
        <v>6.23</v>
      </c>
      <c r="H37" s="348">
        <f t="shared" si="9"/>
        <v>573.16</v>
      </c>
      <c r="I37" s="346">
        <f t="shared" si="2"/>
        <v>708.37</v>
      </c>
    </row>
    <row r="38" spans="1:9" s="1" customFormat="1" ht="15.75" customHeight="1" x14ac:dyDescent="0.2">
      <c r="A38" s="9" t="s">
        <v>26</v>
      </c>
      <c r="B38" s="345">
        <v>1</v>
      </c>
      <c r="C38" s="345">
        <f t="shared" si="11"/>
        <v>182</v>
      </c>
      <c r="D38" s="345">
        <v>140</v>
      </c>
      <c r="E38" s="345">
        <v>42</v>
      </c>
      <c r="F38" s="346"/>
      <c r="G38" s="347">
        <v>6.23</v>
      </c>
      <c r="H38" s="348">
        <f t="shared" si="9"/>
        <v>523.32000000000005</v>
      </c>
      <c r="I38" s="346">
        <f t="shared" si="2"/>
        <v>646.77</v>
      </c>
    </row>
    <row r="39" spans="1:9" s="1" customFormat="1" ht="15.75" customHeight="1" x14ac:dyDescent="0.2">
      <c r="A39" s="9" t="s">
        <v>26</v>
      </c>
      <c r="B39" s="345">
        <v>1</v>
      </c>
      <c r="C39" s="345">
        <f t="shared" si="11"/>
        <v>181</v>
      </c>
      <c r="D39" s="345">
        <v>140</v>
      </c>
      <c r="E39" s="345">
        <v>41</v>
      </c>
      <c r="F39" s="346"/>
      <c r="G39" s="347">
        <v>6.23</v>
      </c>
      <c r="H39" s="348">
        <f t="shared" si="9"/>
        <v>510.86</v>
      </c>
      <c r="I39" s="346">
        <f t="shared" si="2"/>
        <v>631.37</v>
      </c>
    </row>
    <row r="40" spans="1:9" s="1" customFormat="1" ht="15.75" customHeight="1" x14ac:dyDescent="0.2">
      <c r="A40" s="9" t="s">
        <v>26</v>
      </c>
      <c r="B40" s="345">
        <v>1</v>
      </c>
      <c r="C40" s="345">
        <f t="shared" si="11"/>
        <v>186</v>
      </c>
      <c r="D40" s="345">
        <v>140</v>
      </c>
      <c r="E40" s="345">
        <v>46</v>
      </c>
      <c r="F40" s="346"/>
      <c r="G40" s="347">
        <v>6.23</v>
      </c>
      <c r="H40" s="348">
        <f t="shared" si="9"/>
        <v>573.16</v>
      </c>
      <c r="I40" s="346">
        <f t="shared" si="2"/>
        <v>708.37</v>
      </c>
    </row>
    <row r="41" spans="1:9" s="1" customFormat="1" ht="15.75" customHeight="1" x14ac:dyDescent="0.2">
      <c r="A41" s="9" t="s">
        <v>26</v>
      </c>
      <c r="B41" s="345">
        <v>1</v>
      </c>
      <c r="C41" s="345">
        <f t="shared" si="11"/>
        <v>166</v>
      </c>
      <c r="D41" s="345">
        <v>140</v>
      </c>
      <c r="E41" s="345">
        <v>26</v>
      </c>
      <c r="F41" s="346"/>
      <c r="G41" s="347">
        <v>6.23</v>
      </c>
      <c r="H41" s="348">
        <f t="shared" si="9"/>
        <v>323.95999999999998</v>
      </c>
      <c r="I41" s="346">
        <f t="shared" si="2"/>
        <v>400.38</v>
      </c>
    </row>
    <row r="42" spans="1:9" s="1" customFormat="1" ht="15.75" customHeight="1" x14ac:dyDescent="0.2">
      <c r="A42" s="9" t="s">
        <v>26</v>
      </c>
      <c r="B42" s="345">
        <v>1</v>
      </c>
      <c r="C42" s="345">
        <f t="shared" si="11"/>
        <v>184</v>
      </c>
      <c r="D42" s="345">
        <v>140</v>
      </c>
      <c r="E42" s="345">
        <v>44</v>
      </c>
      <c r="F42" s="346"/>
      <c r="G42" s="347">
        <v>6.23</v>
      </c>
      <c r="H42" s="348">
        <f t="shared" si="9"/>
        <v>548.24</v>
      </c>
      <c r="I42" s="346">
        <f t="shared" si="2"/>
        <v>677.57</v>
      </c>
    </row>
    <row r="43" spans="1:9" s="1" customFormat="1" ht="25.9" customHeight="1" x14ac:dyDescent="0.2">
      <c r="A43" s="332" t="s">
        <v>18</v>
      </c>
      <c r="B43" s="344">
        <f>SUM(B44:B48)</f>
        <v>5</v>
      </c>
      <c r="C43" s="344"/>
      <c r="D43" s="344"/>
      <c r="E43" s="344">
        <f>SUM(E44:E48)</f>
        <v>320</v>
      </c>
      <c r="F43" s="344"/>
      <c r="G43" s="349"/>
      <c r="H43" s="350">
        <f>SUM(H44:H48)</f>
        <v>3169.2699999999995</v>
      </c>
      <c r="I43" s="350">
        <f>SUM(I44:I48)</f>
        <v>3916.8900000000003</v>
      </c>
    </row>
    <row r="44" spans="1:9" s="1" customFormat="1" ht="14.25" customHeight="1" x14ac:dyDescent="0.2">
      <c r="A44" s="9" t="s">
        <v>22</v>
      </c>
      <c r="B44" s="345">
        <v>1</v>
      </c>
      <c r="C44" s="345">
        <f>D44+E44</f>
        <v>230</v>
      </c>
      <c r="D44" s="345">
        <v>140</v>
      </c>
      <c r="E44" s="345">
        <v>90</v>
      </c>
      <c r="F44" s="346"/>
      <c r="G44" s="347">
        <v>4.952</v>
      </c>
      <c r="H44" s="348">
        <f t="shared" si="9"/>
        <v>891.36</v>
      </c>
      <c r="I44" s="346">
        <f t="shared" si="2"/>
        <v>1101.6300000000001</v>
      </c>
    </row>
    <row r="45" spans="1:9" s="1" customFormat="1" ht="14.25" customHeight="1" x14ac:dyDescent="0.2">
      <c r="A45" s="9" t="s">
        <v>22</v>
      </c>
      <c r="B45" s="345">
        <v>1</v>
      </c>
      <c r="C45" s="345">
        <f t="shared" ref="C45:C48" si="12">D45+E45</f>
        <v>156</v>
      </c>
      <c r="D45" s="345">
        <v>140</v>
      </c>
      <c r="E45" s="345">
        <v>16</v>
      </c>
      <c r="F45" s="346"/>
      <c r="G45" s="347">
        <v>4.952</v>
      </c>
      <c r="H45" s="348">
        <f t="shared" si="9"/>
        <v>158.46</v>
      </c>
      <c r="I45" s="346">
        <f t="shared" si="2"/>
        <v>195.84</v>
      </c>
    </row>
    <row r="46" spans="1:9" s="1" customFormat="1" ht="14.25" customHeight="1" x14ac:dyDescent="0.2">
      <c r="A46" s="9" t="s">
        <v>22</v>
      </c>
      <c r="B46" s="345">
        <v>1</v>
      </c>
      <c r="C46" s="345">
        <f t="shared" si="12"/>
        <v>230</v>
      </c>
      <c r="D46" s="345">
        <v>140</v>
      </c>
      <c r="E46" s="345">
        <v>90</v>
      </c>
      <c r="F46" s="346"/>
      <c r="G46" s="347">
        <v>4.952</v>
      </c>
      <c r="H46" s="348">
        <f t="shared" si="9"/>
        <v>891.36</v>
      </c>
      <c r="I46" s="346">
        <f t="shared" si="2"/>
        <v>1101.6300000000001</v>
      </c>
    </row>
    <row r="47" spans="1:9" s="1" customFormat="1" ht="14.25" customHeight="1" x14ac:dyDescent="0.2">
      <c r="A47" s="9" t="s">
        <v>22</v>
      </c>
      <c r="B47" s="345">
        <v>1</v>
      </c>
      <c r="C47" s="345">
        <f t="shared" si="12"/>
        <v>188</v>
      </c>
      <c r="D47" s="345">
        <v>140</v>
      </c>
      <c r="E47" s="345">
        <v>48</v>
      </c>
      <c r="F47" s="346"/>
      <c r="G47" s="347">
        <v>4.952</v>
      </c>
      <c r="H47" s="348">
        <f t="shared" si="9"/>
        <v>475.39</v>
      </c>
      <c r="I47" s="346">
        <f t="shared" si="2"/>
        <v>587.53</v>
      </c>
    </row>
    <row r="48" spans="1:9" s="1" customFormat="1" ht="14.25" customHeight="1" x14ac:dyDescent="0.2">
      <c r="A48" s="9" t="s">
        <v>22</v>
      </c>
      <c r="B48" s="345">
        <v>1</v>
      </c>
      <c r="C48" s="345">
        <f t="shared" si="12"/>
        <v>216</v>
      </c>
      <c r="D48" s="345">
        <v>140</v>
      </c>
      <c r="E48" s="345">
        <v>76</v>
      </c>
      <c r="F48" s="346"/>
      <c r="G48" s="347">
        <v>4.952</v>
      </c>
      <c r="H48" s="348">
        <f t="shared" si="9"/>
        <v>752.7</v>
      </c>
      <c r="I48" s="346">
        <f t="shared" si="2"/>
        <v>930.26</v>
      </c>
    </row>
    <row r="49" spans="1:9" s="1" customFormat="1" ht="24" customHeight="1" x14ac:dyDescent="0.2">
      <c r="A49" s="332" t="s">
        <v>19</v>
      </c>
      <c r="B49" s="344">
        <f>SUM(B50:B52)</f>
        <v>3</v>
      </c>
      <c r="C49" s="344"/>
      <c r="D49" s="344"/>
      <c r="E49" s="344">
        <f t="shared" ref="E49:I49" si="13">SUM(E50:E52)</f>
        <v>142</v>
      </c>
      <c r="F49" s="344"/>
      <c r="G49" s="349"/>
      <c r="H49" s="350">
        <f t="shared" si="13"/>
        <v>1312.9299999999998</v>
      </c>
      <c r="I49" s="350">
        <f t="shared" si="13"/>
        <v>1622.65</v>
      </c>
    </row>
    <row r="50" spans="1:9" s="1" customFormat="1" ht="14.25" customHeight="1" x14ac:dyDescent="0.2">
      <c r="A50" s="9" t="s">
        <v>23</v>
      </c>
      <c r="B50" s="345">
        <v>1</v>
      </c>
      <c r="C50" s="345">
        <f>D50+E50</f>
        <v>160</v>
      </c>
      <c r="D50" s="345">
        <v>140</v>
      </c>
      <c r="E50" s="345">
        <v>20</v>
      </c>
      <c r="F50" s="346"/>
      <c r="G50" s="347">
        <v>4.6230000000000002</v>
      </c>
      <c r="H50" s="348">
        <f t="shared" ref="H50:H52" si="14">ROUND(G50*E50*2,2)</f>
        <v>184.92</v>
      </c>
      <c r="I50" s="346">
        <f t="shared" si="2"/>
        <v>228.54</v>
      </c>
    </row>
    <row r="51" spans="1:9" s="1" customFormat="1" ht="14.25" customHeight="1" x14ac:dyDescent="0.2">
      <c r="A51" s="9" t="s">
        <v>23</v>
      </c>
      <c r="B51" s="345">
        <v>1</v>
      </c>
      <c r="C51" s="345">
        <f>D51+E51</f>
        <v>203</v>
      </c>
      <c r="D51" s="345">
        <v>140</v>
      </c>
      <c r="E51" s="345">
        <v>63</v>
      </c>
      <c r="F51" s="346"/>
      <c r="G51" s="347">
        <v>4.6230000000000002</v>
      </c>
      <c r="H51" s="348">
        <f t="shared" si="14"/>
        <v>582.5</v>
      </c>
      <c r="I51" s="346">
        <f t="shared" si="2"/>
        <v>719.91</v>
      </c>
    </row>
    <row r="52" spans="1:9" s="1" customFormat="1" ht="14.25" customHeight="1" x14ac:dyDescent="0.2">
      <c r="A52" s="9" t="s">
        <v>23</v>
      </c>
      <c r="B52" s="345">
        <v>1</v>
      </c>
      <c r="C52" s="345">
        <f>D52+E52</f>
        <v>199</v>
      </c>
      <c r="D52" s="345">
        <v>140</v>
      </c>
      <c r="E52" s="345">
        <v>59</v>
      </c>
      <c r="F52" s="346"/>
      <c r="G52" s="347">
        <v>4.6230000000000002</v>
      </c>
      <c r="H52" s="348">
        <f t="shared" si="14"/>
        <v>545.51</v>
      </c>
      <c r="I52" s="346">
        <f t="shared" si="2"/>
        <v>674.2</v>
      </c>
    </row>
    <row r="53" spans="1:9" s="1" customFormat="1" ht="27.75" customHeight="1" x14ac:dyDescent="0.2">
      <c r="A53" s="15" t="s">
        <v>75</v>
      </c>
      <c r="B53" s="342">
        <f>B54+B57+B60+B63</f>
        <v>8</v>
      </c>
      <c r="C53" s="342"/>
      <c r="D53" s="342"/>
      <c r="E53" s="342">
        <f>E54+E57+E60+E63</f>
        <v>294</v>
      </c>
      <c r="F53" s="342"/>
      <c r="G53" s="351"/>
      <c r="H53" s="343">
        <f>H54+H57+H60+H63</f>
        <v>3807.2999999999997</v>
      </c>
      <c r="I53" s="343">
        <f>I54+I57+I60+I63</f>
        <v>4705.45</v>
      </c>
    </row>
    <row r="54" spans="1:9" s="1" customFormat="1" ht="26.45" customHeight="1" x14ac:dyDescent="0.2">
      <c r="A54" s="332" t="s">
        <v>16</v>
      </c>
      <c r="B54" s="344">
        <f>B55+B56</f>
        <v>2</v>
      </c>
      <c r="C54" s="344"/>
      <c r="D54" s="344"/>
      <c r="E54" s="344">
        <f t="shared" ref="E54:I54" si="15">E55+E56</f>
        <v>75</v>
      </c>
      <c r="F54" s="344"/>
      <c r="G54" s="344"/>
      <c r="H54" s="350">
        <f t="shared" si="15"/>
        <v>1494.81</v>
      </c>
      <c r="I54" s="350">
        <f t="shared" si="15"/>
        <v>1847.44</v>
      </c>
    </row>
    <row r="55" spans="1:9" s="1" customFormat="1" ht="14.25" customHeight="1" x14ac:dyDescent="0.2">
      <c r="A55" s="9" t="s">
        <v>25</v>
      </c>
      <c r="B55" s="345">
        <v>1</v>
      </c>
      <c r="C55" s="345">
        <f t="shared" ref="C55:C56" si="16">D55+E55</f>
        <v>170</v>
      </c>
      <c r="D55" s="345">
        <v>140</v>
      </c>
      <c r="E55" s="345">
        <v>30</v>
      </c>
      <c r="F55" s="346"/>
      <c r="G55" s="347">
        <v>8.9789999999999992</v>
      </c>
      <c r="H55" s="348">
        <f t="shared" ref="H55:H65" si="17">ROUND(G55*E55*2,2)</f>
        <v>538.74</v>
      </c>
      <c r="I55" s="346">
        <f t="shared" si="2"/>
        <v>665.83</v>
      </c>
    </row>
    <row r="56" spans="1:9" s="1" customFormat="1" ht="14.45" customHeight="1" x14ac:dyDescent="0.2">
      <c r="A56" s="9" t="s">
        <v>25</v>
      </c>
      <c r="B56" s="345">
        <v>1</v>
      </c>
      <c r="C56" s="345">
        <f t="shared" si="16"/>
        <v>185</v>
      </c>
      <c r="D56" s="345">
        <v>140</v>
      </c>
      <c r="E56" s="345">
        <v>45</v>
      </c>
      <c r="F56" s="346"/>
      <c r="G56" s="347">
        <v>10.622999999999999</v>
      </c>
      <c r="H56" s="348">
        <f t="shared" si="17"/>
        <v>956.07</v>
      </c>
      <c r="I56" s="346">
        <f t="shared" si="2"/>
        <v>1181.6099999999999</v>
      </c>
    </row>
    <row r="57" spans="1:9" s="1" customFormat="1" ht="25.5" x14ac:dyDescent="0.2">
      <c r="A57" s="332" t="s">
        <v>17</v>
      </c>
      <c r="B57" s="344">
        <f>SUM(B58:B59)</f>
        <v>2</v>
      </c>
      <c r="C57" s="344"/>
      <c r="D57" s="344"/>
      <c r="E57" s="344">
        <f>SUM(E58:E59)</f>
        <v>48.5</v>
      </c>
      <c r="F57" s="344"/>
      <c r="G57" s="349"/>
      <c r="H57" s="350">
        <f>SUM(H58:H59)</f>
        <v>654.46</v>
      </c>
      <c r="I57" s="350">
        <f>SUM(I58:I59)</f>
        <v>808.84999999999991</v>
      </c>
    </row>
    <row r="58" spans="1:9" s="1" customFormat="1" ht="14.25" customHeight="1" x14ac:dyDescent="0.2">
      <c r="A58" s="9" t="s">
        <v>26</v>
      </c>
      <c r="B58" s="345">
        <v>1</v>
      </c>
      <c r="C58" s="345">
        <f>D58+E58</f>
        <v>158.5</v>
      </c>
      <c r="D58" s="345">
        <v>140</v>
      </c>
      <c r="E58" s="345">
        <v>18.5</v>
      </c>
      <c r="F58" s="346"/>
      <c r="G58" s="347">
        <v>6.7469999999999999</v>
      </c>
      <c r="H58" s="348">
        <f t="shared" si="17"/>
        <v>249.64</v>
      </c>
      <c r="I58" s="346">
        <f t="shared" si="2"/>
        <v>308.52999999999997</v>
      </c>
    </row>
    <row r="59" spans="1:9" s="1" customFormat="1" ht="14.25" customHeight="1" x14ac:dyDescent="0.2">
      <c r="A59" s="9" t="s">
        <v>26</v>
      </c>
      <c r="B59" s="345">
        <v>1</v>
      </c>
      <c r="C59" s="345">
        <f t="shared" ref="C59" si="18">D59+E59</f>
        <v>170</v>
      </c>
      <c r="D59" s="345">
        <v>140</v>
      </c>
      <c r="E59" s="345">
        <v>30</v>
      </c>
      <c r="F59" s="346"/>
      <c r="G59" s="347">
        <v>6.7469999999999999</v>
      </c>
      <c r="H59" s="348">
        <f t="shared" si="17"/>
        <v>404.82</v>
      </c>
      <c r="I59" s="346">
        <f t="shared" si="2"/>
        <v>500.32</v>
      </c>
    </row>
    <row r="60" spans="1:9" s="1" customFormat="1" ht="25.5" x14ac:dyDescent="0.2">
      <c r="A60" s="332" t="s">
        <v>18</v>
      </c>
      <c r="B60" s="344">
        <f>SUM(B61:B62)</f>
        <v>2</v>
      </c>
      <c r="C60" s="344"/>
      <c r="D60" s="344"/>
      <c r="E60" s="344">
        <f t="shared" ref="E60:I60" si="19">SUM(E61:E62)</f>
        <v>124</v>
      </c>
      <c r="F60" s="344"/>
      <c r="G60" s="349"/>
      <c r="H60" s="350">
        <f t="shared" si="19"/>
        <v>1228.0899999999999</v>
      </c>
      <c r="I60" s="350">
        <f t="shared" si="19"/>
        <v>1517.8</v>
      </c>
    </row>
    <row r="61" spans="1:9" s="1" customFormat="1" x14ac:dyDescent="0.2">
      <c r="A61" s="9" t="s">
        <v>22</v>
      </c>
      <c r="B61" s="345">
        <v>1</v>
      </c>
      <c r="C61" s="345">
        <f>D61+E61</f>
        <v>211</v>
      </c>
      <c r="D61" s="345">
        <v>140</v>
      </c>
      <c r="E61" s="345">
        <v>71</v>
      </c>
      <c r="F61" s="346"/>
      <c r="G61" s="347">
        <v>4.952</v>
      </c>
      <c r="H61" s="348">
        <f t="shared" si="17"/>
        <v>703.18</v>
      </c>
      <c r="I61" s="346">
        <f t="shared" si="2"/>
        <v>869.06</v>
      </c>
    </row>
    <row r="62" spans="1:9" s="1" customFormat="1" ht="14.25" customHeight="1" x14ac:dyDescent="0.2">
      <c r="A62" s="9" t="s">
        <v>22</v>
      </c>
      <c r="B62" s="345">
        <v>1</v>
      </c>
      <c r="C62" s="345">
        <f>D62+E62</f>
        <v>193</v>
      </c>
      <c r="D62" s="345">
        <v>140</v>
      </c>
      <c r="E62" s="345">
        <v>53</v>
      </c>
      <c r="F62" s="346"/>
      <c r="G62" s="347">
        <v>4.952</v>
      </c>
      <c r="H62" s="348">
        <f t="shared" si="17"/>
        <v>524.91</v>
      </c>
      <c r="I62" s="346">
        <f t="shared" ref="I62:I97" si="20">ROUND(H62*0.2359+H62,2)</f>
        <v>648.74</v>
      </c>
    </row>
    <row r="63" spans="1:9" s="1" customFormat="1" ht="25.5" x14ac:dyDescent="0.2">
      <c r="A63" s="332" t="s">
        <v>19</v>
      </c>
      <c r="B63" s="344">
        <f>B64+B65</f>
        <v>2</v>
      </c>
      <c r="C63" s="344">
        <f t="shared" ref="C63:E63" si="21">C64+C65</f>
        <v>326.5</v>
      </c>
      <c r="D63" s="344"/>
      <c r="E63" s="344">
        <f t="shared" si="21"/>
        <v>46.5</v>
      </c>
      <c r="F63" s="344"/>
      <c r="G63" s="349"/>
      <c r="H63" s="350">
        <f t="shared" ref="H63:I63" si="22">H64+H65</f>
        <v>429.94</v>
      </c>
      <c r="I63" s="350">
        <f t="shared" si="22"/>
        <v>531.36</v>
      </c>
    </row>
    <row r="64" spans="1:9" s="1" customFormat="1" x14ac:dyDescent="0.2">
      <c r="A64" s="9" t="s">
        <v>23</v>
      </c>
      <c r="B64" s="345">
        <v>1</v>
      </c>
      <c r="C64" s="345">
        <f>D64+E64</f>
        <v>168</v>
      </c>
      <c r="D64" s="345">
        <v>140</v>
      </c>
      <c r="E64" s="345">
        <v>28</v>
      </c>
      <c r="F64" s="346"/>
      <c r="G64" s="347">
        <v>4.6230000000000002</v>
      </c>
      <c r="H64" s="348">
        <f t="shared" si="17"/>
        <v>258.89</v>
      </c>
      <c r="I64" s="346">
        <f t="shared" si="20"/>
        <v>319.95999999999998</v>
      </c>
    </row>
    <row r="65" spans="1:9" s="1" customFormat="1" x14ac:dyDescent="0.2">
      <c r="A65" s="9" t="s">
        <v>23</v>
      </c>
      <c r="B65" s="345">
        <v>1</v>
      </c>
      <c r="C65" s="345">
        <f>D65+E65</f>
        <v>158.5</v>
      </c>
      <c r="D65" s="345">
        <v>140</v>
      </c>
      <c r="E65" s="345">
        <v>18.5</v>
      </c>
      <c r="F65" s="346"/>
      <c r="G65" s="347">
        <v>4.6230000000000002</v>
      </c>
      <c r="H65" s="348">
        <f t="shared" si="17"/>
        <v>171.05</v>
      </c>
      <c r="I65" s="346">
        <f t="shared" si="20"/>
        <v>211.4</v>
      </c>
    </row>
    <row r="66" spans="1:9" s="1" customFormat="1" ht="14.25" customHeight="1" x14ac:dyDescent="0.2">
      <c r="A66" s="8" t="s">
        <v>27</v>
      </c>
      <c r="B66" s="342">
        <f>B67</f>
        <v>2</v>
      </c>
      <c r="C66" s="342"/>
      <c r="D66" s="342"/>
      <c r="E66" s="342">
        <f t="shared" ref="E66:I66" si="23">E67</f>
        <v>189</v>
      </c>
      <c r="F66" s="342"/>
      <c r="G66" s="342"/>
      <c r="H66" s="343">
        <f t="shared" si="23"/>
        <v>4220.75</v>
      </c>
      <c r="I66" s="343">
        <f t="shared" si="23"/>
        <v>5216.42</v>
      </c>
    </row>
    <row r="67" spans="1:9" s="1" customFormat="1" ht="24" customHeight="1" x14ac:dyDescent="0.2">
      <c r="A67" s="332" t="s">
        <v>16</v>
      </c>
      <c r="B67" s="344">
        <f>SUM(B68:B69)</f>
        <v>2</v>
      </c>
      <c r="C67" s="344"/>
      <c r="D67" s="344"/>
      <c r="E67" s="344">
        <f t="shared" ref="E67:H67" si="24">SUM(E68:E69)</f>
        <v>189</v>
      </c>
      <c r="F67" s="344"/>
      <c r="G67" s="349"/>
      <c r="H67" s="350">
        <f t="shared" si="24"/>
        <v>4220.75</v>
      </c>
      <c r="I67" s="350">
        <f t="shared" ref="I67" si="25">SUM(I68:I69)</f>
        <v>5216.42</v>
      </c>
    </row>
    <row r="68" spans="1:9" s="1" customFormat="1" ht="14.25" customHeight="1" x14ac:dyDescent="0.2">
      <c r="A68" s="9" t="s">
        <v>28</v>
      </c>
      <c r="B68" s="345">
        <v>1</v>
      </c>
      <c r="C68" s="345">
        <f>D68+E68</f>
        <v>245</v>
      </c>
      <c r="D68" s="345">
        <v>160</v>
      </c>
      <c r="E68" s="345">
        <v>85</v>
      </c>
      <c r="F68" s="346"/>
      <c r="G68" s="347">
        <v>11.166</v>
      </c>
      <c r="H68" s="348">
        <f t="shared" ref="H68:H69" si="26">ROUND(G68*E68*2,2)</f>
        <v>1898.22</v>
      </c>
      <c r="I68" s="346">
        <f t="shared" si="20"/>
        <v>2346.0100000000002</v>
      </c>
    </row>
    <row r="69" spans="1:9" s="1" customFormat="1" ht="14.25" customHeight="1" x14ac:dyDescent="0.2">
      <c r="A69" s="9" t="s">
        <v>28</v>
      </c>
      <c r="B69" s="345">
        <v>1</v>
      </c>
      <c r="C69" s="345">
        <f>D69+E69</f>
        <v>264</v>
      </c>
      <c r="D69" s="345">
        <v>160</v>
      </c>
      <c r="E69" s="345">
        <v>104</v>
      </c>
      <c r="F69" s="346"/>
      <c r="G69" s="347">
        <v>11.166</v>
      </c>
      <c r="H69" s="348">
        <f t="shared" si="26"/>
        <v>2322.5300000000002</v>
      </c>
      <c r="I69" s="346">
        <f t="shared" si="20"/>
        <v>2870.41</v>
      </c>
    </row>
    <row r="70" spans="1:9" s="1" customFormat="1" ht="14.25" customHeight="1" x14ac:dyDescent="0.2">
      <c r="A70" s="8" t="s">
        <v>29</v>
      </c>
      <c r="B70" s="342">
        <f>B71+B75+B88+B92</f>
        <v>20</v>
      </c>
      <c r="C70" s="342"/>
      <c r="D70" s="342"/>
      <c r="E70" s="342">
        <f>E71+E75+E88+E92</f>
        <v>460</v>
      </c>
      <c r="F70" s="342"/>
      <c r="G70" s="351"/>
      <c r="H70" s="343">
        <f>H71+H75+H88+H92</f>
        <v>6016.32</v>
      </c>
      <c r="I70" s="343">
        <f>I71+I75+I88+I92</f>
        <v>7435.58</v>
      </c>
    </row>
    <row r="71" spans="1:9" s="1" customFormat="1" ht="24.6" customHeight="1" x14ac:dyDescent="0.2">
      <c r="A71" s="332" t="s">
        <v>16</v>
      </c>
      <c r="B71" s="344">
        <f>SUM(B72:B74)</f>
        <v>3</v>
      </c>
      <c r="C71" s="344"/>
      <c r="D71" s="344"/>
      <c r="E71" s="344">
        <f>SUM(E72:E74)</f>
        <v>71</v>
      </c>
      <c r="F71" s="344"/>
      <c r="G71" s="349"/>
      <c r="H71" s="350">
        <f>SUM(H72:H74)</f>
        <v>1321.3</v>
      </c>
      <c r="I71" s="350">
        <f>SUM(I72:I74)</f>
        <v>1633.0000000000002</v>
      </c>
    </row>
    <row r="72" spans="1:9" s="1" customFormat="1" ht="14.25" customHeight="1" x14ac:dyDescent="0.2">
      <c r="A72" s="9" t="s">
        <v>30</v>
      </c>
      <c r="B72" s="345">
        <v>1</v>
      </c>
      <c r="C72" s="345">
        <f>D72+E72</f>
        <v>168</v>
      </c>
      <c r="D72" s="345">
        <v>160</v>
      </c>
      <c r="E72" s="345">
        <v>8</v>
      </c>
      <c r="F72" s="346"/>
      <c r="G72" s="347">
        <v>9.6039999999999992</v>
      </c>
      <c r="H72" s="348">
        <f t="shared" ref="H72:H74" si="27">ROUND(G72*E72*2,2)</f>
        <v>153.66</v>
      </c>
      <c r="I72" s="346">
        <f t="shared" si="20"/>
        <v>189.91</v>
      </c>
    </row>
    <row r="73" spans="1:9" s="1" customFormat="1" ht="14.25" customHeight="1" x14ac:dyDescent="0.2">
      <c r="A73" s="9" t="s">
        <v>30</v>
      </c>
      <c r="B73" s="345">
        <v>1</v>
      </c>
      <c r="C73" s="345">
        <f t="shared" ref="C73:C74" si="28">D73+E73</f>
        <v>206</v>
      </c>
      <c r="D73" s="345">
        <v>160</v>
      </c>
      <c r="E73" s="345">
        <v>46</v>
      </c>
      <c r="F73" s="346"/>
      <c r="G73" s="347">
        <v>9.2669999999999995</v>
      </c>
      <c r="H73" s="348">
        <f t="shared" si="27"/>
        <v>852.56</v>
      </c>
      <c r="I73" s="346">
        <f t="shared" si="20"/>
        <v>1053.68</v>
      </c>
    </row>
    <row r="74" spans="1:9" s="1" customFormat="1" ht="14.25" customHeight="1" x14ac:dyDescent="0.2">
      <c r="A74" s="9" t="s">
        <v>30</v>
      </c>
      <c r="B74" s="345">
        <v>1</v>
      </c>
      <c r="C74" s="345">
        <f t="shared" si="28"/>
        <v>177</v>
      </c>
      <c r="D74" s="345">
        <v>160</v>
      </c>
      <c r="E74" s="345">
        <v>17</v>
      </c>
      <c r="F74" s="346"/>
      <c r="G74" s="347">
        <v>9.2669999999999995</v>
      </c>
      <c r="H74" s="348">
        <f t="shared" si="27"/>
        <v>315.08</v>
      </c>
      <c r="I74" s="346">
        <f t="shared" si="20"/>
        <v>389.41</v>
      </c>
    </row>
    <row r="75" spans="1:9" s="1" customFormat="1" ht="25.5" x14ac:dyDescent="0.2">
      <c r="A75" s="332" t="s">
        <v>17</v>
      </c>
      <c r="B75" s="344">
        <f>SUM(B76:B87)</f>
        <v>12</v>
      </c>
      <c r="C75" s="344"/>
      <c r="D75" s="344"/>
      <c r="E75" s="344">
        <f>SUM(E76:E87)</f>
        <v>318</v>
      </c>
      <c r="F75" s="344"/>
      <c r="G75" s="349"/>
      <c r="H75" s="350">
        <f>SUM(H76:H87)</f>
        <v>4099.24</v>
      </c>
      <c r="I75" s="350">
        <f>SUM(I76:I87)</f>
        <v>5066.25</v>
      </c>
    </row>
    <row r="76" spans="1:9" s="1" customFormat="1" ht="13.9" customHeight="1" x14ac:dyDescent="0.2">
      <c r="A76" s="9" t="s">
        <v>31</v>
      </c>
      <c r="B76" s="345">
        <v>1</v>
      </c>
      <c r="C76" s="345">
        <f>D76+E76</f>
        <v>192</v>
      </c>
      <c r="D76" s="345">
        <v>160</v>
      </c>
      <c r="E76" s="345">
        <v>32</v>
      </c>
      <c r="F76" s="346"/>
      <c r="G76" s="347">
        <v>6.51</v>
      </c>
      <c r="H76" s="348">
        <f t="shared" ref="H76:H87" si="29">ROUND(G76*E76*2,2)</f>
        <v>416.64</v>
      </c>
      <c r="I76" s="346">
        <f t="shared" si="20"/>
        <v>514.92999999999995</v>
      </c>
    </row>
    <row r="77" spans="1:9" s="1" customFormat="1" ht="13.9" customHeight="1" x14ac:dyDescent="0.2">
      <c r="A77" s="9" t="s">
        <v>31</v>
      </c>
      <c r="B77" s="345">
        <v>1</v>
      </c>
      <c r="C77" s="345">
        <f t="shared" ref="C77:C87" si="30">D77+E77</f>
        <v>176</v>
      </c>
      <c r="D77" s="345">
        <v>160</v>
      </c>
      <c r="E77" s="345">
        <v>16</v>
      </c>
      <c r="F77" s="346"/>
      <c r="G77" s="347">
        <v>6.51</v>
      </c>
      <c r="H77" s="348">
        <f t="shared" si="29"/>
        <v>208.32</v>
      </c>
      <c r="I77" s="346">
        <f t="shared" si="20"/>
        <v>257.45999999999998</v>
      </c>
    </row>
    <row r="78" spans="1:9" s="1" customFormat="1" ht="13.9" customHeight="1" x14ac:dyDescent="0.2">
      <c r="A78" s="9" t="s">
        <v>31</v>
      </c>
      <c r="B78" s="345">
        <v>1</v>
      </c>
      <c r="C78" s="345">
        <f t="shared" si="30"/>
        <v>174</v>
      </c>
      <c r="D78" s="345">
        <v>160</v>
      </c>
      <c r="E78" s="345">
        <v>14</v>
      </c>
      <c r="F78" s="346"/>
      <c r="G78" s="347">
        <v>6.6470000000000002</v>
      </c>
      <c r="H78" s="348">
        <f t="shared" si="29"/>
        <v>186.12</v>
      </c>
      <c r="I78" s="346">
        <f t="shared" si="20"/>
        <v>230.03</v>
      </c>
    </row>
    <row r="79" spans="1:9" s="1" customFormat="1" ht="13.9" customHeight="1" x14ac:dyDescent="0.2">
      <c r="A79" s="9" t="s">
        <v>31</v>
      </c>
      <c r="B79" s="345">
        <v>1</v>
      </c>
      <c r="C79" s="345">
        <f t="shared" si="30"/>
        <v>220</v>
      </c>
      <c r="D79" s="345">
        <v>160</v>
      </c>
      <c r="E79" s="345">
        <v>60</v>
      </c>
      <c r="F79" s="346"/>
      <c r="G79" s="347">
        <v>6.6470000000000002</v>
      </c>
      <c r="H79" s="348">
        <f t="shared" si="29"/>
        <v>797.64</v>
      </c>
      <c r="I79" s="346">
        <f t="shared" si="20"/>
        <v>985.8</v>
      </c>
    </row>
    <row r="80" spans="1:9" s="1" customFormat="1" ht="13.9" customHeight="1" x14ac:dyDescent="0.2">
      <c r="A80" s="9" t="s">
        <v>31</v>
      </c>
      <c r="B80" s="345">
        <v>1</v>
      </c>
      <c r="C80" s="345">
        <f t="shared" si="30"/>
        <v>168</v>
      </c>
      <c r="D80" s="345">
        <v>160</v>
      </c>
      <c r="E80" s="345">
        <v>8</v>
      </c>
      <c r="F80" s="346"/>
      <c r="G80" s="347">
        <v>6.6470000000000002</v>
      </c>
      <c r="H80" s="348">
        <f t="shared" si="29"/>
        <v>106.35</v>
      </c>
      <c r="I80" s="346">
        <f t="shared" si="20"/>
        <v>131.44</v>
      </c>
    </row>
    <row r="81" spans="1:9" s="1" customFormat="1" ht="13.9" customHeight="1" x14ac:dyDescent="0.2">
      <c r="A81" s="9" t="s">
        <v>31</v>
      </c>
      <c r="B81" s="345">
        <v>1</v>
      </c>
      <c r="C81" s="345">
        <f t="shared" si="30"/>
        <v>212</v>
      </c>
      <c r="D81" s="345">
        <v>160</v>
      </c>
      <c r="E81" s="345">
        <v>52</v>
      </c>
      <c r="F81" s="346"/>
      <c r="G81" s="347">
        <v>5.8879999999999999</v>
      </c>
      <c r="H81" s="348">
        <f t="shared" si="29"/>
        <v>612.35</v>
      </c>
      <c r="I81" s="346">
        <f t="shared" si="20"/>
        <v>756.8</v>
      </c>
    </row>
    <row r="82" spans="1:9" s="1" customFormat="1" ht="15" customHeight="1" x14ac:dyDescent="0.2">
      <c r="A82" s="9" t="s">
        <v>31</v>
      </c>
      <c r="B82" s="345">
        <v>1</v>
      </c>
      <c r="C82" s="345">
        <f t="shared" si="30"/>
        <v>164</v>
      </c>
      <c r="D82" s="345">
        <v>160</v>
      </c>
      <c r="E82" s="345">
        <v>4</v>
      </c>
      <c r="F82" s="346"/>
      <c r="G82" s="347">
        <v>6.6470000000000002</v>
      </c>
      <c r="H82" s="348">
        <f t="shared" si="29"/>
        <v>53.18</v>
      </c>
      <c r="I82" s="346">
        <f t="shared" si="20"/>
        <v>65.73</v>
      </c>
    </row>
    <row r="83" spans="1:9" s="1" customFormat="1" ht="15" customHeight="1" x14ac:dyDescent="0.2">
      <c r="A83" s="9" t="s">
        <v>31</v>
      </c>
      <c r="B83" s="345">
        <v>1</v>
      </c>
      <c r="C83" s="345">
        <f t="shared" si="30"/>
        <v>184</v>
      </c>
      <c r="D83" s="345">
        <v>160</v>
      </c>
      <c r="E83" s="345">
        <v>24</v>
      </c>
      <c r="F83" s="346"/>
      <c r="G83" s="347">
        <v>6.51</v>
      </c>
      <c r="H83" s="348">
        <f t="shared" si="29"/>
        <v>312.48</v>
      </c>
      <c r="I83" s="346">
        <f t="shared" si="20"/>
        <v>386.19</v>
      </c>
    </row>
    <row r="84" spans="1:9" s="1" customFormat="1" ht="15" customHeight="1" x14ac:dyDescent="0.2">
      <c r="A84" s="9" t="s">
        <v>31</v>
      </c>
      <c r="B84" s="345">
        <v>1</v>
      </c>
      <c r="C84" s="345">
        <f t="shared" si="30"/>
        <v>168</v>
      </c>
      <c r="D84" s="345">
        <v>160</v>
      </c>
      <c r="E84" s="345">
        <v>8</v>
      </c>
      <c r="F84" s="346"/>
      <c r="G84" s="347">
        <v>6.51</v>
      </c>
      <c r="H84" s="348">
        <f t="shared" si="29"/>
        <v>104.16</v>
      </c>
      <c r="I84" s="346">
        <f t="shared" si="20"/>
        <v>128.72999999999999</v>
      </c>
    </row>
    <row r="85" spans="1:9" s="1" customFormat="1" ht="15.6" customHeight="1" x14ac:dyDescent="0.2">
      <c r="A85" s="9" t="s">
        <v>31</v>
      </c>
      <c r="B85" s="345">
        <v>1</v>
      </c>
      <c r="C85" s="345">
        <f t="shared" si="30"/>
        <v>216</v>
      </c>
      <c r="D85" s="345">
        <v>160</v>
      </c>
      <c r="E85" s="345">
        <v>56</v>
      </c>
      <c r="F85" s="346"/>
      <c r="G85" s="347">
        <v>6.51</v>
      </c>
      <c r="H85" s="348">
        <f t="shared" si="29"/>
        <v>729.12</v>
      </c>
      <c r="I85" s="346">
        <f t="shared" si="20"/>
        <v>901.12</v>
      </c>
    </row>
    <row r="86" spans="1:9" s="1" customFormat="1" ht="15.6" customHeight="1" x14ac:dyDescent="0.2">
      <c r="A86" s="9" t="s">
        <v>31</v>
      </c>
      <c r="B86" s="345">
        <v>1</v>
      </c>
      <c r="C86" s="345">
        <f t="shared" si="30"/>
        <v>196</v>
      </c>
      <c r="D86" s="345">
        <v>160</v>
      </c>
      <c r="E86" s="345">
        <v>36</v>
      </c>
      <c r="F86" s="346"/>
      <c r="G86" s="347">
        <v>6.51</v>
      </c>
      <c r="H86" s="348">
        <f t="shared" si="29"/>
        <v>468.72</v>
      </c>
      <c r="I86" s="346">
        <f t="shared" si="20"/>
        <v>579.29</v>
      </c>
    </row>
    <row r="87" spans="1:9" s="1" customFormat="1" ht="15.6" customHeight="1" x14ac:dyDescent="0.2">
      <c r="A87" s="9" t="s">
        <v>31</v>
      </c>
      <c r="B87" s="345">
        <v>1</v>
      </c>
      <c r="C87" s="345">
        <f t="shared" si="30"/>
        <v>168</v>
      </c>
      <c r="D87" s="345">
        <v>160</v>
      </c>
      <c r="E87" s="345">
        <v>8</v>
      </c>
      <c r="F87" s="346"/>
      <c r="G87" s="347">
        <v>6.51</v>
      </c>
      <c r="H87" s="348">
        <f t="shared" si="29"/>
        <v>104.16</v>
      </c>
      <c r="I87" s="346">
        <f t="shared" si="20"/>
        <v>128.72999999999999</v>
      </c>
    </row>
    <row r="88" spans="1:9" s="1" customFormat="1" ht="25.5" x14ac:dyDescent="0.2">
      <c r="A88" s="332" t="s">
        <v>18</v>
      </c>
      <c r="B88" s="344">
        <f>SUM(B89:B91)</f>
        <v>3</v>
      </c>
      <c r="C88" s="344"/>
      <c r="D88" s="344"/>
      <c r="E88" s="344">
        <f t="shared" ref="E88" si="31">SUM(E89:E91)</f>
        <v>38</v>
      </c>
      <c r="F88" s="344"/>
      <c r="G88" s="349"/>
      <c r="H88" s="350">
        <f>SUM(H89:H91)</f>
        <v>329.01</v>
      </c>
      <c r="I88" s="350">
        <f>SUM(I89:I91)</f>
        <v>406.63</v>
      </c>
    </row>
    <row r="89" spans="1:9" s="1" customFormat="1" ht="14.45" customHeight="1" x14ac:dyDescent="0.2">
      <c r="A89" s="9" t="s">
        <v>22</v>
      </c>
      <c r="B89" s="345">
        <v>1</v>
      </c>
      <c r="C89" s="345">
        <f>D89+E89</f>
        <v>180</v>
      </c>
      <c r="D89" s="345">
        <v>160</v>
      </c>
      <c r="E89" s="345">
        <v>20</v>
      </c>
      <c r="F89" s="345"/>
      <c r="G89" s="347">
        <v>4.3289999999999997</v>
      </c>
      <c r="H89" s="348">
        <f t="shared" ref="H89:H91" si="32">ROUND(G89*E89*2,2)</f>
        <v>173.16</v>
      </c>
      <c r="I89" s="346">
        <f t="shared" si="20"/>
        <v>214.01</v>
      </c>
    </row>
    <row r="90" spans="1:9" s="1" customFormat="1" ht="14.45" customHeight="1" x14ac:dyDescent="0.2">
      <c r="A90" s="9" t="s">
        <v>22</v>
      </c>
      <c r="B90" s="345">
        <v>1</v>
      </c>
      <c r="C90" s="345">
        <f t="shared" ref="C90:C91" si="33">D90+E90</f>
        <v>171</v>
      </c>
      <c r="D90" s="345">
        <v>160</v>
      </c>
      <c r="E90" s="345">
        <v>11</v>
      </c>
      <c r="F90" s="345"/>
      <c r="G90" s="347">
        <v>4.3289999999999997</v>
      </c>
      <c r="H90" s="348">
        <f t="shared" si="32"/>
        <v>95.24</v>
      </c>
      <c r="I90" s="346">
        <f t="shared" si="20"/>
        <v>117.71</v>
      </c>
    </row>
    <row r="91" spans="1:9" s="1" customFormat="1" ht="14.45" customHeight="1" x14ac:dyDescent="0.2">
      <c r="A91" s="9" t="s">
        <v>22</v>
      </c>
      <c r="B91" s="345">
        <v>1</v>
      </c>
      <c r="C91" s="345">
        <f t="shared" si="33"/>
        <v>167</v>
      </c>
      <c r="D91" s="345">
        <v>160</v>
      </c>
      <c r="E91" s="345">
        <v>7</v>
      </c>
      <c r="F91" s="345"/>
      <c r="G91" s="347">
        <v>4.3289999999999997</v>
      </c>
      <c r="H91" s="348">
        <f t="shared" si="32"/>
        <v>60.61</v>
      </c>
      <c r="I91" s="346">
        <f t="shared" si="20"/>
        <v>74.91</v>
      </c>
    </row>
    <row r="92" spans="1:9" s="1" customFormat="1" ht="25.15" customHeight="1" x14ac:dyDescent="0.2">
      <c r="A92" s="332" t="s">
        <v>19</v>
      </c>
      <c r="B92" s="344">
        <f>SUM(B93:B94)</f>
        <v>2</v>
      </c>
      <c r="C92" s="344"/>
      <c r="D92" s="344"/>
      <c r="E92" s="344">
        <f>SUM(E93:E94)</f>
        <v>33</v>
      </c>
      <c r="F92" s="344"/>
      <c r="G92" s="349"/>
      <c r="H92" s="350">
        <f>SUM(H93:H94)</f>
        <v>266.77</v>
      </c>
      <c r="I92" s="350">
        <f>SUM(I93:I94)</f>
        <v>329.7</v>
      </c>
    </row>
    <row r="93" spans="1:9" s="1" customFormat="1" ht="15" customHeight="1" x14ac:dyDescent="0.2">
      <c r="A93" s="9" t="s">
        <v>23</v>
      </c>
      <c r="B93" s="345">
        <v>1</v>
      </c>
      <c r="C93" s="345">
        <f>D93+E93</f>
        <v>166</v>
      </c>
      <c r="D93" s="345">
        <v>160</v>
      </c>
      <c r="E93" s="345">
        <v>6</v>
      </c>
      <c r="F93" s="346"/>
      <c r="G93" s="347">
        <v>4.0419999999999998</v>
      </c>
      <c r="H93" s="348">
        <f t="shared" ref="H93:H94" si="34">ROUND(G93*E93*2,2)</f>
        <v>48.5</v>
      </c>
      <c r="I93" s="346">
        <f t="shared" si="20"/>
        <v>59.94</v>
      </c>
    </row>
    <row r="94" spans="1:9" s="1" customFormat="1" ht="15" customHeight="1" x14ac:dyDescent="0.2">
      <c r="A94" s="9" t="s">
        <v>23</v>
      </c>
      <c r="B94" s="345">
        <v>1</v>
      </c>
      <c r="C94" s="345">
        <f>D94+E94</f>
        <v>187</v>
      </c>
      <c r="D94" s="345">
        <v>160</v>
      </c>
      <c r="E94" s="345">
        <v>27</v>
      </c>
      <c r="F94" s="346"/>
      <c r="G94" s="347">
        <v>4.0419999999999998</v>
      </c>
      <c r="H94" s="348">
        <f t="shared" si="34"/>
        <v>218.27</v>
      </c>
      <c r="I94" s="346">
        <f t="shared" si="20"/>
        <v>269.76</v>
      </c>
    </row>
    <row r="95" spans="1:9" s="1" customFormat="1" ht="14.25" customHeight="1" x14ac:dyDescent="0.2">
      <c r="A95" s="8" t="s">
        <v>32</v>
      </c>
      <c r="B95" s="342">
        <f>B96</f>
        <v>1</v>
      </c>
      <c r="C95" s="342"/>
      <c r="D95" s="342"/>
      <c r="E95" s="342">
        <f t="shared" ref="E95:I96" si="35">E96</f>
        <v>28</v>
      </c>
      <c r="F95" s="342"/>
      <c r="G95" s="342"/>
      <c r="H95" s="343">
        <f t="shared" si="35"/>
        <v>226.35</v>
      </c>
      <c r="I95" s="343">
        <f t="shared" si="35"/>
        <v>279.75</v>
      </c>
    </row>
    <row r="96" spans="1:9" s="1" customFormat="1" ht="28.5" customHeight="1" x14ac:dyDescent="0.2">
      <c r="A96" s="332" t="s">
        <v>19</v>
      </c>
      <c r="B96" s="344">
        <f>B97</f>
        <v>1</v>
      </c>
      <c r="C96" s="344"/>
      <c r="D96" s="344"/>
      <c r="E96" s="344">
        <f t="shared" si="35"/>
        <v>28</v>
      </c>
      <c r="F96" s="344"/>
      <c r="G96" s="344"/>
      <c r="H96" s="350">
        <f t="shared" si="35"/>
        <v>226.35</v>
      </c>
      <c r="I96" s="350">
        <f t="shared" si="35"/>
        <v>279.75</v>
      </c>
    </row>
    <row r="97" spans="1:1098" ht="14.25" customHeight="1" x14ac:dyDescent="0.2">
      <c r="A97" s="9" t="s">
        <v>23</v>
      </c>
      <c r="B97" s="345">
        <v>1</v>
      </c>
      <c r="C97" s="345">
        <f t="shared" ref="C97" si="36">D97+E97</f>
        <v>188</v>
      </c>
      <c r="D97" s="345">
        <v>160</v>
      </c>
      <c r="E97" s="345">
        <v>28</v>
      </c>
      <c r="F97" s="346"/>
      <c r="G97" s="347">
        <v>4.0419999999999998</v>
      </c>
      <c r="H97" s="348">
        <f t="shared" ref="H97" si="37">ROUND(G97*E97*2,2)</f>
        <v>226.35</v>
      </c>
      <c r="I97" s="346">
        <f t="shared" si="20"/>
        <v>279.75</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c r="AML97" s="1"/>
      <c r="AMM97" s="1"/>
      <c r="AMN97" s="1"/>
      <c r="AMO97" s="1"/>
      <c r="AMP97" s="1"/>
      <c r="AMQ97" s="1"/>
      <c r="AMR97" s="1"/>
      <c r="AMS97" s="1"/>
      <c r="AMT97" s="1"/>
      <c r="AMU97" s="1"/>
      <c r="AMV97" s="1"/>
      <c r="AMW97" s="1"/>
      <c r="AMX97" s="1"/>
      <c r="AMY97" s="1"/>
      <c r="AMZ97" s="1"/>
      <c r="ANA97" s="1"/>
      <c r="ANB97" s="1"/>
      <c r="ANC97" s="1"/>
      <c r="AND97" s="1"/>
      <c r="ANE97" s="1"/>
      <c r="ANF97" s="1"/>
      <c r="ANG97" s="1"/>
      <c r="ANH97" s="1"/>
      <c r="ANI97" s="1"/>
      <c r="ANJ97" s="1"/>
      <c r="ANK97" s="1"/>
      <c r="ANL97" s="1"/>
      <c r="ANM97" s="1"/>
      <c r="ANN97" s="1"/>
      <c r="ANO97" s="1"/>
      <c r="ANP97" s="1"/>
      <c r="ANQ97" s="1"/>
      <c r="ANR97" s="1"/>
      <c r="ANS97" s="1"/>
      <c r="ANT97" s="1"/>
      <c r="ANU97" s="1"/>
      <c r="ANV97" s="1"/>
      <c r="ANW97" s="1"/>
      <c r="ANX97" s="1"/>
      <c r="ANY97" s="1"/>
      <c r="ANZ97" s="1"/>
      <c r="AOA97" s="1"/>
      <c r="AOB97" s="1"/>
      <c r="AOC97" s="1"/>
      <c r="AOD97" s="1"/>
      <c r="AOE97" s="1"/>
      <c r="AOF97" s="1"/>
      <c r="AOG97" s="1"/>
      <c r="AOH97" s="1"/>
      <c r="AOI97" s="1"/>
      <c r="AOJ97" s="1"/>
      <c r="AOK97" s="1"/>
      <c r="AOL97" s="1"/>
      <c r="AOM97" s="1"/>
      <c r="AON97" s="1"/>
      <c r="AOO97" s="1"/>
      <c r="AOP97" s="1"/>
      <c r="AOQ97" s="1"/>
      <c r="AOR97" s="1"/>
      <c r="AOS97" s="1"/>
      <c r="AOT97" s="1"/>
      <c r="AOU97" s="1"/>
      <c r="AOV97" s="1"/>
      <c r="AOW97" s="1"/>
      <c r="AOX97" s="1"/>
      <c r="AOY97" s="1"/>
      <c r="AOZ97" s="1"/>
      <c r="APA97" s="1"/>
      <c r="APB97" s="1"/>
      <c r="APC97" s="1"/>
      <c r="APD97" s="1"/>
      <c r="APE97" s="1"/>
      <c r="APF97" s="1"/>
    </row>
    <row r="98" spans="1:1098" ht="28.9" customHeight="1" x14ac:dyDescent="0.2">
      <c r="A98" s="15" t="s">
        <v>34</v>
      </c>
      <c r="B98" s="342">
        <f>B99+B105+B110</f>
        <v>11</v>
      </c>
      <c r="C98" s="342"/>
      <c r="D98" s="342"/>
      <c r="E98" s="342">
        <f t="shared" ref="E98:I98" si="38">E99+E105+E110</f>
        <v>452</v>
      </c>
      <c r="F98" s="342"/>
      <c r="G98" s="342"/>
      <c r="H98" s="343">
        <f t="shared" si="38"/>
        <v>4565.16</v>
      </c>
      <c r="I98" s="343">
        <f t="shared" si="38"/>
        <v>5642.1</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c r="AML98" s="1"/>
      <c r="AMM98" s="1"/>
      <c r="AMN98" s="1"/>
      <c r="AMO98" s="1"/>
      <c r="AMP98" s="1"/>
      <c r="AMQ98" s="1"/>
      <c r="AMR98" s="1"/>
      <c r="AMS98" s="1"/>
      <c r="AMT98" s="1"/>
      <c r="AMU98" s="1"/>
      <c r="AMV98" s="1"/>
      <c r="AMW98" s="1"/>
      <c r="AMX98" s="1"/>
      <c r="AMY98" s="1"/>
      <c r="AMZ98" s="1"/>
      <c r="ANA98" s="1"/>
      <c r="ANB98" s="1"/>
      <c r="ANC98" s="1"/>
      <c r="AND98" s="1"/>
      <c r="ANE98" s="1"/>
      <c r="ANF98" s="1"/>
      <c r="ANG98" s="1"/>
      <c r="ANH98" s="1"/>
      <c r="ANI98" s="1"/>
      <c r="ANJ98" s="1"/>
      <c r="ANK98" s="1"/>
      <c r="ANL98" s="1"/>
      <c r="ANM98" s="1"/>
      <c r="ANN98" s="1"/>
      <c r="ANO98" s="1"/>
      <c r="ANP98" s="1"/>
      <c r="ANQ98" s="1"/>
      <c r="ANR98" s="1"/>
      <c r="ANS98" s="1"/>
      <c r="ANT98" s="1"/>
      <c r="ANU98" s="1"/>
      <c r="ANV98" s="1"/>
      <c r="ANW98" s="1"/>
      <c r="ANX98" s="1"/>
      <c r="ANY98" s="1"/>
      <c r="ANZ98" s="1"/>
      <c r="AOA98" s="1"/>
      <c r="AOB98" s="1"/>
      <c r="AOC98" s="1"/>
      <c r="AOD98" s="1"/>
      <c r="AOE98" s="1"/>
      <c r="AOF98" s="1"/>
      <c r="AOG98" s="1"/>
      <c r="AOH98" s="1"/>
      <c r="AOI98" s="1"/>
      <c r="AOJ98" s="1"/>
      <c r="AOK98" s="1"/>
      <c r="AOL98" s="1"/>
      <c r="AOM98" s="1"/>
      <c r="AON98" s="1"/>
      <c r="AOO98" s="1"/>
      <c r="AOP98" s="1"/>
      <c r="AOQ98" s="1"/>
      <c r="AOR98" s="1"/>
      <c r="AOS98" s="1"/>
      <c r="AOT98" s="1"/>
      <c r="AOU98" s="1"/>
      <c r="AOV98" s="1"/>
      <c r="AOW98" s="1"/>
      <c r="AOX98" s="1"/>
      <c r="AOY98" s="1"/>
      <c r="AOZ98" s="1"/>
      <c r="APA98" s="1"/>
      <c r="APB98" s="1"/>
      <c r="APC98" s="1"/>
      <c r="APD98" s="1"/>
      <c r="APE98" s="1"/>
      <c r="APF98" s="1"/>
    </row>
    <row r="99" spans="1:1098" ht="31.5" customHeight="1" x14ac:dyDescent="0.2">
      <c r="A99" s="332" t="s">
        <v>17</v>
      </c>
      <c r="B99" s="344">
        <f>SUM(B100:B104)</f>
        <v>5</v>
      </c>
      <c r="C99" s="344"/>
      <c r="D99" s="344"/>
      <c r="E99" s="344">
        <f>SUM(E100:E104)</f>
        <v>185</v>
      </c>
      <c r="F99" s="344"/>
      <c r="G99" s="349"/>
      <c r="H99" s="350">
        <f>SUM(H100:H104)</f>
        <v>2285.91</v>
      </c>
      <c r="I99" s="350">
        <f>SUM(I100:I104)</f>
        <v>2825.16</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c r="AML99" s="1"/>
      <c r="AMM99" s="1"/>
      <c r="AMN99" s="1"/>
      <c r="AMO99" s="1"/>
      <c r="AMP99" s="1"/>
      <c r="AMQ99" s="1"/>
      <c r="AMR99" s="1"/>
      <c r="AMS99" s="1"/>
      <c r="AMT99" s="1"/>
      <c r="AMU99" s="1"/>
      <c r="AMV99" s="1"/>
      <c r="AMW99" s="1"/>
      <c r="AMX99" s="1"/>
      <c r="AMY99" s="1"/>
      <c r="AMZ99" s="1"/>
      <c r="ANA99" s="1"/>
      <c r="ANB99" s="1"/>
      <c r="ANC99" s="1"/>
      <c r="AND99" s="1"/>
      <c r="ANE99" s="1"/>
      <c r="ANF99" s="1"/>
      <c r="ANG99" s="1"/>
      <c r="ANH99" s="1"/>
      <c r="ANI99" s="1"/>
      <c r="ANJ99" s="1"/>
      <c r="ANK99" s="1"/>
      <c r="ANL99" s="1"/>
      <c r="ANM99" s="1"/>
      <c r="ANN99" s="1"/>
      <c r="ANO99" s="1"/>
      <c r="ANP99" s="1"/>
      <c r="ANQ99" s="1"/>
      <c r="ANR99" s="1"/>
      <c r="ANS99" s="1"/>
      <c r="ANT99" s="1"/>
      <c r="ANU99" s="1"/>
      <c r="ANV99" s="1"/>
      <c r="ANW99" s="1"/>
      <c r="ANX99" s="1"/>
      <c r="ANY99" s="1"/>
      <c r="ANZ99" s="1"/>
      <c r="AOA99" s="1"/>
      <c r="AOB99" s="1"/>
      <c r="AOC99" s="1"/>
      <c r="AOD99" s="1"/>
      <c r="AOE99" s="1"/>
      <c r="AOF99" s="1"/>
      <c r="AOG99" s="1"/>
      <c r="AOH99" s="1"/>
      <c r="AOI99" s="1"/>
      <c r="AOJ99" s="1"/>
      <c r="AOK99" s="1"/>
      <c r="AOL99" s="1"/>
      <c r="AOM99" s="1"/>
      <c r="AON99" s="1"/>
      <c r="AOO99" s="1"/>
      <c r="AOP99" s="1"/>
      <c r="AOQ99" s="1"/>
      <c r="AOR99" s="1"/>
      <c r="AOS99" s="1"/>
      <c r="AOT99" s="1"/>
      <c r="AOU99" s="1"/>
      <c r="AOV99" s="1"/>
      <c r="AOW99" s="1"/>
      <c r="AOX99" s="1"/>
      <c r="AOY99" s="1"/>
      <c r="AOZ99" s="1"/>
      <c r="APA99" s="1"/>
      <c r="APB99" s="1"/>
      <c r="APC99" s="1"/>
      <c r="APD99" s="1"/>
      <c r="APE99" s="1"/>
      <c r="APF99" s="1"/>
    </row>
    <row r="100" spans="1:1098" ht="14.25" customHeight="1" x14ac:dyDescent="0.2">
      <c r="A100" s="9" t="s">
        <v>35</v>
      </c>
      <c r="B100" s="345">
        <v>1</v>
      </c>
      <c r="C100" s="345">
        <f t="shared" ref="C100:C104" si="39">D100+E100</f>
        <v>175</v>
      </c>
      <c r="D100" s="345">
        <v>160</v>
      </c>
      <c r="E100" s="345">
        <v>15</v>
      </c>
      <c r="F100" s="346"/>
      <c r="G100" s="347">
        <v>6.1310000000000002</v>
      </c>
      <c r="H100" s="348">
        <f t="shared" ref="H100:H109" si="40">ROUND(G100*E100*2,2)</f>
        <v>183.93</v>
      </c>
      <c r="I100" s="346">
        <f t="shared" ref="I100:I136" si="41">ROUND(H100*0.2359+H100,2)</f>
        <v>227.32</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c r="AML100" s="1"/>
      <c r="AMM100" s="1"/>
      <c r="AMN100" s="1"/>
      <c r="AMO100" s="1"/>
      <c r="AMP100" s="1"/>
      <c r="AMQ100" s="1"/>
      <c r="AMR100" s="1"/>
      <c r="AMS100" s="1"/>
      <c r="AMT100" s="1"/>
      <c r="AMU100" s="1"/>
      <c r="AMV100" s="1"/>
      <c r="AMW100" s="1"/>
      <c r="AMX100" s="1"/>
      <c r="AMY100" s="1"/>
      <c r="AMZ100" s="1"/>
      <c r="ANA100" s="1"/>
      <c r="ANB100" s="1"/>
      <c r="ANC100" s="1"/>
      <c r="AND100" s="1"/>
      <c r="ANE100" s="1"/>
      <c r="ANF100" s="1"/>
      <c r="ANG100" s="1"/>
      <c r="ANH100" s="1"/>
      <c r="ANI100" s="1"/>
      <c r="ANJ100" s="1"/>
      <c r="ANK100" s="1"/>
      <c r="ANL100" s="1"/>
      <c r="ANM100" s="1"/>
      <c r="ANN100" s="1"/>
      <c r="ANO100" s="1"/>
      <c r="ANP100" s="1"/>
      <c r="ANQ100" s="1"/>
      <c r="ANR100" s="1"/>
      <c r="ANS100" s="1"/>
      <c r="ANT100" s="1"/>
      <c r="ANU100" s="1"/>
      <c r="ANV100" s="1"/>
      <c r="ANW100" s="1"/>
      <c r="ANX100" s="1"/>
      <c r="ANY100" s="1"/>
      <c r="ANZ100" s="1"/>
      <c r="AOA100" s="1"/>
      <c r="AOB100" s="1"/>
      <c r="AOC100" s="1"/>
      <c r="AOD100" s="1"/>
      <c r="AOE100" s="1"/>
      <c r="AOF100" s="1"/>
      <c r="AOG100" s="1"/>
      <c r="AOH100" s="1"/>
      <c r="AOI100" s="1"/>
      <c r="AOJ100" s="1"/>
      <c r="AOK100" s="1"/>
      <c r="AOL100" s="1"/>
      <c r="AOM100" s="1"/>
      <c r="AON100" s="1"/>
      <c r="AOO100" s="1"/>
      <c r="AOP100" s="1"/>
      <c r="AOQ100" s="1"/>
      <c r="AOR100" s="1"/>
      <c r="AOS100" s="1"/>
      <c r="AOT100" s="1"/>
      <c r="AOU100" s="1"/>
      <c r="AOV100" s="1"/>
      <c r="AOW100" s="1"/>
      <c r="AOX100" s="1"/>
      <c r="AOY100" s="1"/>
      <c r="AOZ100" s="1"/>
      <c r="APA100" s="1"/>
      <c r="APB100" s="1"/>
      <c r="APC100" s="1"/>
      <c r="APD100" s="1"/>
      <c r="APE100" s="1"/>
      <c r="APF100" s="1"/>
    </row>
    <row r="101" spans="1:1098" ht="14.25" customHeight="1" x14ac:dyDescent="0.2">
      <c r="A101" s="9" t="s">
        <v>35</v>
      </c>
      <c r="B101" s="345">
        <v>1</v>
      </c>
      <c r="C101" s="345">
        <f t="shared" si="39"/>
        <v>208</v>
      </c>
      <c r="D101" s="345">
        <v>160</v>
      </c>
      <c r="E101" s="345">
        <v>48</v>
      </c>
      <c r="F101" s="346"/>
      <c r="G101" s="347">
        <v>6.1310000000000002</v>
      </c>
      <c r="H101" s="348">
        <f t="shared" si="40"/>
        <v>588.58000000000004</v>
      </c>
      <c r="I101" s="346">
        <f t="shared" si="41"/>
        <v>727.43</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c r="AML101" s="1"/>
      <c r="AMM101" s="1"/>
      <c r="AMN101" s="1"/>
      <c r="AMO101" s="1"/>
      <c r="AMP101" s="1"/>
      <c r="AMQ101" s="1"/>
      <c r="AMR101" s="1"/>
      <c r="AMS101" s="1"/>
      <c r="AMT101" s="1"/>
      <c r="AMU101" s="1"/>
      <c r="AMV101" s="1"/>
      <c r="AMW101" s="1"/>
      <c r="AMX101" s="1"/>
      <c r="AMY101" s="1"/>
      <c r="AMZ101" s="1"/>
      <c r="ANA101" s="1"/>
      <c r="ANB101" s="1"/>
      <c r="ANC101" s="1"/>
      <c r="AND101" s="1"/>
      <c r="ANE101" s="1"/>
      <c r="ANF101" s="1"/>
      <c r="ANG101" s="1"/>
      <c r="ANH101" s="1"/>
      <c r="ANI101" s="1"/>
      <c r="ANJ101" s="1"/>
      <c r="ANK101" s="1"/>
      <c r="ANL101" s="1"/>
      <c r="ANM101" s="1"/>
      <c r="ANN101" s="1"/>
      <c r="ANO101" s="1"/>
      <c r="ANP101" s="1"/>
      <c r="ANQ101" s="1"/>
      <c r="ANR101" s="1"/>
      <c r="ANS101" s="1"/>
      <c r="ANT101" s="1"/>
      <c r="ANU101" s="1"/>
      <c r="ANV101" s="1"/>
      <c r="ANW101" s="1"/>
      <c r="ANX101" s="1"/>
      <c r="ANY101" s="1"/>
      <c r="ANZ101" s="1"/>
      <c r="AOA101" s="1"/>
      <c r="AOB101" s="1"/>
      <c r="AOC101" s="1"/>
      <c r="AOD101" s="1"/>
      <c r="AOE101" s="1"/>
      <c r="AOF101" s="1"/>
      <c r="AOG101" s="1"/>
      <c r="AOH101" s="1"/>
      <c r="AOI101" s="1"/>
      <c r="AOJ101" s="1"/>
      <c r="AOK101" s="1"/>
      <c r="AOL101" s="1"/>
      <c r="AOM101" s="1"/>
      <c r="AON101" s="1"/>
      <c r="AOO101" s="1"/>
      <c r="AOP101" s="1"/>
      <c r="AOQ101" s="1"/>
      <c r="AOR101" s="1"/>
      <c r="AOS101" s="1"/>
      <c r="AOT101" s="1"/>
      <c r="AOU101" s="1"/>
      <c r="AOV101" s="1"/>
      <c r="AOW101" s="1"/>
      <c r="AOX101" s="1"/>
      <c r="AOY101" s="1"/>
      <c r="AOZ101" s="1"/>
      <c r="APA101" s="1"/>
      <c r="APB101" s="1"/>
      <c r="APC101" s="1"/>
      <c r="APD101" s="1"/>
      <c r="APE101" s="1"/>
      <c r="APF101" s="1"/>
    </row>
    <row r="102" spans="1:1098" ht="14.25" customHeight="1" x14ac:dyDescent="0.2">
      <c r="A102" s="9" t="s">
        <v>35</v>
      </c>
      <c r="B102" s="345">
        <v>1</v>
      </c>
      <c r="C102" s="345">
        <f t="shared" si="39"/>
        <v>168</v>
      </c>
      <c r="D102" s="345">
        <v>160</v>
      </c>
      <c r="E102" s="345">
        <v>8</v>
      </c>
      <c r="F102" s="346"/>
      <c r="G102" s="347">
        <v>6.4039999999999999</v>
      </c>
      <c r="H102" s="348">
        <f t="shared" si="40"/>
        <v>102.46</v>
      </c>
      <c r="I102" s="346">
        <f t="shared" si="41"/>
        <v>126.63</v>
      </c>
    </row>
    <row r="103" spans="1:1098" ht="14.25" customHeight="1" x14ac:dyDescent="0.2">
      <c r="A103" s="9" t="s">
        <v>35</v>
      </c>
      <c r="B103" s="345">
        <v>1</v>
      </c>
      <c r="C103" s="345">
        <f t="shared" si="39"/>
        <v>226</v>
      </c>
      <c r="D103" s="345">
        <v>160</v>
      </c>
      <c r="E103" s="345">
        <v>66</v>
      </c>
      <c r="F103" s="346"/>
      <c r="G103" s="347">
        <v>6.23</v>
      </c>
      <c r="H103" s="348">
        <f t="shared" si="40"/>
        <v>822.36</v>
      </c>
      <c r="I103" s="346">
        <f t="shared" si="41"/>
        <v>1016.35</v>
      </c>
    </row>
    <row r="104" spans="1:1098" ht="14.25" customHeight="1" x14ac:dyDescent="0.2">
      <c r="A104" s="9" t="s">
        <v>35</v>
      </c>
      <c r="B104" s="345">
        <v>1</v>
      </c>
      <c r="C104" s="345">
        <f t="shared" si="39"/>
        <v>208</v>
      </c>
      <c r="D104" s="345">
        <v>160</v>
      </c>
      <c r="E104" s="345">
        <v>48</v>
      </c>
      <c r="F104" s="346"/>
      <c r="G104" s="347">
        <v>6.1310000000000002</v>
      </c>
      <c r="H104" s="348">
        <f t="shared" si="40"/>
        <v>588.58000000000004</v>
      </c>
      <c r="I104" s="346">
        <f t="shared" si="41"/>
        <v>727.43</v>
      </c>
    </row>
    <row r="105" spans="1:1098" s="16" customFormat="1" ht="27.75" customHeight="1" x14ac:dyDescent="0.2">
      <c r="A105" s="332" t="s">
        <v>18</v>
      </c>
      <c r="B105" s="344">
        <f>SUM(B106:B109)</f>
        <v>4</v>
      </c>
      <c r="C105" s="344"/>
      <c r="D105" s="344"/>
      <c r="E105" s="344">
        <f>SUM(E106:E109)</f>
        <v>210.5</v>
      </c>
      <c r="F105" s="344"/>
      <c r="G105" s="349"/>
      <c r="H105" s="350">
        <f>SUM(H106:H109)</f>
        <v>1822.5099999999998</v>
      </c>
      <c r="I105" s="350">
        <f>SUM(I106:I109)</f>
        <v>2252.4500000000003</v>
      </c>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row>
    <row r="106" spans="1:1098" s="14" customFormat="1" ht="13.9" customHeight="1" x14ac:dyDescent="0.2">
      <c r="A106" s="18" t="s">
        <v>22</v>
      </c>
      <c r="B106" s="345">
        <v>1</v>
      </c>
      <c r="C106" s="345">
        <f>D106+E106</f>
        <v>218.5</v>
      </c>
      <c r="D106" s="345">
        <v>160</v>
      </c>
      <c r="E106" s="345">
        <v>58.5</v>
      </c>
      <c r="F106" s="346"/>
      <c r="G106" s="347">
        <v>4.3289999999999997</v>
      </c>
      <c r="H106" s="348">
        <f t="shared" ref="H106:H107" si="42">ROUND(G106*E106*2,2)</f>
        <v>506.49</v>
      </c>
      <c r="I106" s="346">
        <f t="shared" si="41"/>
        <v>625.97</v>
      </c>
    </row>
    <row r="107" spans="1:1098" s="14" customFormat="1" ht="14.45" customHeight="1" x14ac:dyDescent="0.2">
      <c r="A107" s="18" t="s">
        <v>22</v>
      </c>
      <c r="B107" s="345">
        <v>1</v>
      </c>
      <c r="C107" s="345">
        <f>D107+E107</f>
        <v>232</v>
      </c>
      <c r="D107" s="345">
        <v>160</v>
      </c>
      <c r="E107" s="345">
        <v>72</v>
      </c>
      <c r="F107" s="346"/>
      <c r="G107" s="347">
        <v>4.3289999999999997</v>
      </c>
      <c r="H107" s="348">
        <f t="shared" si="42"/>
        <v>623.38</v>
      </c>
      <c r="I107" s="346">
        <f t="shared" si="41"/>
        <v>770.44</v>
      </c>
    </row>
    <row r="108" spans="1:1098" ht="14.25" customHeight="1" x14ac:dyDescent="0.2">
      <c r="A108" s="18" t="s">
        <v>22</v>
      </c>
      <c r="B108" s="345">
        <v>1</v>
      </c>
      <c r="C108" s="345">
        <f>D108+E108</f>
        <v>192</v>
      </c>
      <c r="D108" s="345">
        <v>160</v>
      </c>
      <c r="E108" s="345">
        <v>32</v>
      </c>
      <c r="F108" s="346"/>
      <c r="G108" s="347">
        <v>4.3289999999999997</v>
      </c>
      <c r="H108" s="348">
        <f t="shared" si="40"/>
        <v>277.06</v>
      </c>
      <c r="I108" s="346">
        <f t="shared" si="41"/>
        <v>342.42</v>
      </c>
    </row>
    <row r="109" spans="1:1098" ht="14.25" customHeight="1" x14ac:dyDescent="0.2">
      <c r="A109" s="9" t="s">
        <v>22</v>
      </c>
      <c r="B109" s="345">
        <v>1</v>
      </c>
      <c r="C109" s="345">
        <f t="shared" ref="C109" si="43">D109+E109</f>
        <v>208</v>
      </c>
      <c r="D109" s="345">
        <v>160</v>
      </c>
      <c r="E109" s="345">
        <v>48</v>
      </c>
      <c r="F109" s="346"/>
      <c r="G109" s="347">
        <v>4.3289999999999997</v>
      </c>
      <c r="H109" s="348">
        <f t="shared" si="40"/>
        <v>415.58</v>
      </c>
      <c r="I109" s="346">
        <f t="shared" si="41"/>
        <v>513.62</v>
      </c>
    </row>
    <row r="110" spans="1:1098" ht="27" customHeight="1" x14ac:dyDescent="0.2">
      <c r="A110" s="332" t="s">
        <v>19</v>
      </c>
      <c r="B110" s="344">
        <f>SUM(B111:B112)</f>
        <v>2</v>
      </c>
      <c r="C110" s="344"/>
      <c r="D110" s="344"/>
      <c r="E110" s="344">
        <f t="shared" ref="E110:I110" si="44">SUM(E111:E112)</f>
        <v>56.5</v>
      </c>
      <c r="F110" s="344"/>
      <c r="G110" s="349"/>
      <c r="H110" s="350">
        <f t="shared" si="44"/>
        <v>456.74</v>
      </c>
      <c r="I110" s="350">
        <f t="shared" si="44"/>
        <v>564.49</v>
      </c>
    </row>
    <row r="111" spans="1:1098" ht="14.25" customHeight="1" x14ac:dyDescent="0.2">
      <c r="A111" s="9" t="s">
        <v>23</v>
      </c>
      <c r="B111" s="345">
        <v>1</v>
      </c>
      <c r="C111" s="345">
        <f t="shared" ref="C111:C112" si="45">D111+E111</f>
        <v>205.5</v>
      </c>
      <c r="D111" s="345">
        <v>160</v>
      </c>
      <c r="E111" s="345">
        <v>45.5</v>
      </c>
      <c r="F111" s="346"/>
      <c r="G111" s="347">
        <v>4.0419999999999998</v>
      </c>
      <c r="H111" s="348">
        <f t="shared" ref="H111:H112" si="46">ROUND(G111*E111*2,2)</f>
        <v>367.82</v>
      </c>
      <c r="I111" s="346">
        <f t="shared" si="41"/>
        <v>454.59</v>
      </c>
    </row>
    <row r="112" spans="1:1098" ht="14.25" customHeight="1" x14ac:dyDescent="0.2">
      <c r="A112" s="9" t="s">
        <v>23</v>
      </c>
      <c r="B112" s="345">
        <v>1</v>
      </c>
      <c r="C112" s="345">
        <f t="shared" si="45"/>
        <v>171</v>
      </c>
      <c r="D112" s="345">
        <v>160</v>
      </c>
      <c r="E112" s="345">
        <v>11</v>
      </c>
      <c r="F112" s="346"/>
      <c r="G112" s="347">
        <v>4.0419999999999998</v>
      </c>
      <c r="H112" s="348">
        <f t="shared" si="46"/>
        <v>88.92</v>
      </c>
      <c r="I112" s="346">
        <f t="shared" si="41"/>
        <v>109.9</v>
      </c>
    </row>
    <row r="113" spans="1:1098" ht="14.25" customHeight="1" x14ac:dyDescent="0.2">
      <c r="A113" s="8" t="s">
        <v>36</v>
      </c>
      <c r="B113" s="342">
        <f>B114+B119+B124+B126</f>
        <v>11</v>
      </c>
      <c r="C113" s="342"/>
      <c r="D113" s="342"/>
      <c r="E113" s="342">
        <f>E114+E119+E124+E126</f>
        <v>220</v>
      </c>
      <c r="F113" s="342"/>
      <c r="G113" s="351"/>
      <c r="H113" s="343">
        <f>H114+H119+H124+H126</f>
        <v>3493.5099999999998</v>
      </c>
      <c r="I113" s="343">
        <f>I114+I119+I124+I126</f>
        <v>4317.63</v>
      </c>
    </row>
    <row r="114" spans="1:1098" ht="25.5" x14ac:dyDescent="0.2">
      <c r="A114" s="332" t="s">
        <v>16</v>
      </c>
      <c r="B114" s="344">
        <f>SUM(B115:B118)</f>
        <v>4</v>
      </c>
      <c r="C114" s="344"/>
      <c r="D114" s="344"/>
      <c r="E114" s="344">
        <f>SUM(E115:E118)</f>
        <v>156</v>
      </c>
      <c r="F114" s="344"/>
      <c r="G114" s="349"/>
      <c r="H114" s="350">
        <f>SUM(H115:H118)</f>
        <v>2855.7</v>
      </c>
      <c r="I114" s="350">
        <f>SUM(I115:I118)</f>
        <v>3529.3500000000004</v>
      </c>
    </row>
    <row r="115" spans="1:1098" ht="14.25" customHeight="1" x14ac:dyDescent="0.2">
      <c r="A115" s="9" t="s">
        <v>37</v>
      </c>
      <c r="B115" s="345">
        <v>1</v>
      </c>
      <c r="C115" s="345">
        <f>D115+E115</f>
        <v>182</v>
      </c>
      <c r="D115" s="345">
        <v>160</v>
      </c>
      <c r="E115" s="345">
        <v>22</v>
      </c>
      <c r="F115" s="346"/>
      <c r="G115" s="347">
        <v>8.4580000000000002</v>
      </c>
      <c r="H115" s="348">
        <f t="shared" ref="H115:H123" si="47">ROUND(G115*E115*2,2)</f>
        <v>372.15</v>
      </c>
      <c r="I115" s="346">
        <f t="shared" si="41"/>
        <v>459.94</v>
      </c>
    </row>
    <row r="116" spans="1:1098" ht="14.25" customHeight="1" x14ac:dyDescent="0.2">
      <c r="A116" s="9" t="s">
        <v>37</v>
      </c>
      <c r="B116" s="345">
        <v>1</v>
      </c>
      <c r="C116" s="345">
        <f>D116+E116</f>
        <v>208</v>
      </c>
      <c r="D116" s="345">
        <v>160</v>
      </c>
      <c r="E116" s="345">
        <v>48</v>
      </c>
      <c r="F116" s="346"/>
      <c r="G116" s="347">
        <v>9.2669999999999995</v>
      </c>
      <c r="H116" s="348">
        <f t="shared" si="47"/>
        <v>889.63</v>
      </c>
      <c r="I116" s="346">
        <f t="shared" si="41"/>
        <v>1099.49</v>
      </c>
    </row>
    <row r="117" spans="1:1098" ht="14.25" customHeight="1" x14ac:dyDescent="0.2">
      <c r="A117" s="9" t="s">
        <v>37</v>
      </c>
      <c r="B117" s="345">
        <v>1</v>
      </c>
      <c r="C117" s="345">
        <f t="shared" ref="C117:C118" si="48">D117+E117</f>
        <v>165</v>
      </c>
      <c r="D117" s="345">
        <v>160</v>
      </c>
      <c r="E117" s="345">
        <v>5</v>
      </c>
      <c r="F117" s="346"/>
      <c r="G117" s="347">
        <v>9.2669999999999995</v>
      </c>
      <c r="H117" s="348">
        <f t="shared" si="47"/>
        <v>92.67</v>
      </c>
      <c r="I117" s="346">
        <f t="shared" si="41"/>
        <v>114.53</v>
      </c>
    </row>
    <row r="118" spans="1:1098" ht="14.25" customHeight="1" x14ac:dyDescent="0.2">
      <c r="A118" s="9" t="s">
        <v>37</v>
      </c>
      <c r="B118" s="345">
        <v>1</v>
      </c>
      <c r="C118" s="345">
        <f t="shared" si="48"/>
        <v>241</v>
      </c>
      <c r="D118" s="345">
        <v>160</v>
      </c>
      <c r="E118" s="345">
        <v>81</v>
      </c>
      <c r="F118" s="346"/>
      <c r="G118" s="347">
        <v>9.2669999999999995</v>
      </c>
      <c r="H118" s="348">
        <f t="shared" si="47"/>
        <v>1501.25</v>
      </c>
      <c r="I118" s="346">
        <f t="shared" si="41"/>
        <v>1855.39</v>
      </c>
    </row>
    <row r="119" spans="1:1098" ht="25.5" x14ac:dyDescent="0.2">
      <c r="A119" s="332" t="s">
        <v>17</v>
      </c>
      <c r="B119" s="344">
        <f>SUM(B120:B123)</f>
        <v>4</v>
      </c>
      <c r="C119" s="344"/>
      <c r="D119" s="344"/>
      <c r="E119" s="344">
        <f>SUM(E120:E123)</f>
        <v>27</v>
      </c>
      <c r="F119" s="344"/>
      <c r="G119" s="349"/>
      <c r="H119" s="350">
        <f>SUM(H120:H123)</f>
        <v>334.12</v>
      </c>
      <c r="I119" s="350">
        <f>SUM(I120:I123)</f>
        <v>412.93999999999994</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c r="AMK119" s="1"/>
      <c r="AML119" s="1"/>
      <c r="AMM119" s="1"/>
      <c r="AMN119" s="1"/>
      <c r="AMO119" s="1"/>
      <c r="AMP119" s="1"/>
      <c r="AMQ119" s="1"/>
      <c r="AMR119" s="1"/>
      <c r="AMS119" s="1"/>
      <c r="AMT119" s="1"/>
      <c r="AMU119" s="1"/>
      <c r="AMV119" s="1"/>
      <c r="AMW119" s="1"/>
      <c r="AMX119" s="1"/>
      <c r="AMY119" s="1"/>
      <c r="AMZ119" s="1"/>
      <c r="ANA119" s="1"/>
      <c r="ANB119" s="1"/>
      <c r="ANC119" s="1"/>
      <c r="AND119" s="1"/>
      <c r="ANE119" s="1"/>
      <c r="ANF119" s="1"/>
      <c r="ANG119" s="1"/>
      <c r="ANH119" s="1"/>
      <c r="ANI119" s="1"/>
      <c r="ANJ119" s="1"/>
      <c r="ANK119" s="1"/>
      <c r="ANL119" s="1"/>
      <c r="ANM119" s="1"/>
      <c r="ANN119" s="1"/>
      <c r="ANO119" s="1"/>
      <c r="ANP119" s="1"/>
      <c r="ANQ119" s="1"/>
      <c r="ANR119" s="1"/>
      <c r="ANS119" s="1"/>
      <c r="ANT119" s="1"/>
      <c r="ANU119" s="1"/>
      <c r="ANV119" s="1"/>
      <c r="ANW119" s="1"/>
      <c r="ANX119" s="1"/>
      <c r="ANY119" s="1"/>
      <c r="ANZ119" s="1"/>
      <c r="AOA119" s="1"/>
      <c r="AOB119" s="1"/>
      <c r="AOC119" s="1"/>
      <c r="AOD119" s="1"/>
      <c r="AOE119" s="1"/>
      <c r="AOF119" s="1"/>
      <c r="AOG119" s="1"/>
      <c r="AOH119" s="1"/>
      <c r="AOI119" s="1"/>
      <c r="AOJ119" s="1"/>
      <c r="AOK119" s="1"/>
      <c r="AOL119" s="1"/>
      <c r="AOM119" s="1"/>
      <c r="AON119" s="1"/>
      <c r="AOO119" s="1"/>
      <c r="AOP119" s="1"/>
      <c r="AOQ119" s="1"/>
      <c r="AOR119" s="1"/>
      <c r="AOS119" s="1"/>
      <c r="AOT119" s="1"/>
      <c r="AOU119" s="1"/>
      <c r="AOV119" s="1"/>
      <c r="AOW119" s="1"/>
      <c r="AOX119" s="1"/>
      <c r="AOY119" s="1"/>
      <c r="AOZ119" s="1"/>
      <c r="APA119" s="1"/>
      <c r="APB119" s="1"/>
      <c r="APC119" s="1"/>
      <c r="APD119" s="1"/>
      <c r="APE119" s="1"/>
      <c r="APF119" s="1"/>
    </row>
    <row r="120" spans="1:1098" ht="14.25" customHeight="1" x14ac:dyDescent="0.2">
      <c r="A120" s="9" t="s">
        <v>33</v>
      </c>
      <c r="B120" s="345">
        <v>1</v>
      </c>
      <c r="C120" s="345">
        <f t="shared" ref="C120:C123" si="49">D120+E120</f>
        <v>171</v>
      </c>
      <c r="D120" s="345">
        <v>160</v>
      </c>
      <c r="E120" s="345">
        <v>11</v>
      </c>
      <c r="F120" s="346"/>
      <c r="G120" s="347">
        <v>6.51</v>
      </c>
      <c r="H120" s="348">
        <f t="shared" si="47"/>
        <v>143.22</v>
      </c>
      <c r="I120" s="346">
        <f t="shared" si="41"/>
        <v>177.01</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c r="AMK120" s="1"/>
      <c r="AML120" s="1"/>
      <c r="AMM120" s="1"/>
      <c r="AMN120" s="1"/>
      <c r="AMO120" s="1"/>
      <c r="AMP120" s="1"/>
      <c r="AMQ120" s="1"/>
      <c r="AMR120" s="1"/>
      <c r="AMS120" s="1"/>
      <c r="AMT120" s="1"/>
      <c r="AMU120" s="1"/>
      <c r="AMV120" s="1"/>
      <c r="AMW120" s="1"/>
      <c r="AMX120" s="1"/>
      <c r="AMY120" s="1"/>
      <c r="AMZ120" s="1"/>
      <c r="ANA120" s="1"/>
      <c r="ANB120" s="1"/>
      <c r="ANC120" s="1"/>
      <c r="AND120" s="1"/>
      <c r="ANE120" s="1"/>
      <c r="ANF120" s="1"/>
      <c r="ANG120" s="1"/>
      <c r="ANH120" s="1"/>
      <c r="ANI120" s="1"/>
      <c r="ANJ120" s="1"/>
      <c r="ANK120" s="1"/>
      <c r="ANL120" s="1"/>
      <c r="ANM120" s="1"/>
      <c r="ANN120" s="1"/>
      <c r="ANO120" s="1"/>
      <c r="ANP120" s="1"/>
      <c r="ANQ120" s="1"/>
      <c r="ANR120" s="1"/>
      <c r="ANS120" s="1"/>
      <c r="ANT120" s="1"/>
      <c r="ANU120" s="1"/>
      <c r="ANV120" s="1"/>
      <c r="ANW120" s="1"/>
      <c r="ANX120" s="1"/>
      <c r="ANY120" s="1"/>
      <c r="ANZ120" s="1"/>
      <c r="AOA120" s="1"/>
      <c r="AOB120" s="1"/>
      <c r="AOC120" s="1"/>
      <c r="AOD120" s="1"/>
      <c r="AOE120" s="1"/>
      <c r="AOF120" s="1"/>
      <c r="AOG120" s="1"/>
      <c r="AOH120" s="1"/>
      <c r="AOI120" s="1"/>
      <c r="AOJ120" s="1"/>
      <c r="AOK120" s="1"/>
      <c r="AOL120" s="1"/>
      <c r="AOM120" s="1"/>
      <c r="AON120" s="1"/>
      <c r="AOO120" s="1"/>
      <c r="AOP120" s="1"/>
      <c r="AOQ120" s="1"/>
      <c r="AOR120" s="1"/>
      <c r="AOS120" s="1"/>
      <c r="AOT120" s="1"/>
      <c r="AOU120" s="1"/>
      <c r="AOV120" s="1"/>
      <c r="AOW120" s="1"/>
      <c r="AOX120" s="1"/>
      <c r="AOY120" s="1"/>
      <c r="AOZ120" s="1"/>
      <c r="APA120" s="1"/>
      <c r="APB120" s="1"/>
      <c r="APC120" s="1"/>
      <c r="APD120" s="1"/>
      <c r="APE120" s="1"/>
      <c r="APF120" s="1"/>
    </row>
    <row r="121" spans="1:1098" ht="14.25" customHeight="1" x14ac:dyDescent="0.2">
      <c r="A121" s="9" t="s">
        <v>33</v>
      </c>
      <c r="B121" s="345">
        <v>1</v>
      </c>
      <c r="C121" s="345">
        <f t="shared" si="49"/>
        <v>162</v>
      </c>
      <c r="D121" s="345">
        <v>160</v>
      </c>
      <c r="E121" s="345">
        <v>2</v>
      </c>
      <c r="F121" s="346"/>
      <c r="G121" s="347">
        <v>6.51</v>
      </c>
      <c r="H121" s="348">
        <f t="shared" si="47"/>
        <v>26.04</v>
      </c>
      <c r="I121" s="346">
        <f t="shared" si="41"/>
        <v>32.18</v>
      </c>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c r="AML121" s="1"/>
      <c r="AMM121" s="1"/>
      <c r="AMN121" s="1"/>
      <c r="AMO121" s="1"/>
      <c r="AMP121" s="1"/>
      <c r="AMQ121" s="1"/>
      <c r="AMR121" s="1"/>
      <c r="AMS121" s="1"/>
      <c r="AMT121" s="1"/>
      <c r="AMU121" s="1"/>
      <c r="AMV121" s="1"/>
      <c r="AMW121" s="1"/>
      <c r="AMX121" s="1"/>
      <c r="AMY121" s="1"/>
      <c r="AMZ121" s="1"/>
      <c r="ANA121" s="1"/>
      <c r="ANB121" s="1"/>
      <c r="ANC121" s="1"/>
      <c r="AND121" s="1"/>
      <c r="ANE121" s="1"/>
      <c r="ANF121" s="1"/>
      <c r="ANG121" s="1"/>
      <c r="ANH121" s="1"/>
      <c r="ANI121" s="1"/>
      <c r="ANJ121" s="1"/>
      <c r="ANK121" s="1"/>
      <c r="ANL121" s="1"/>
      <c r="ANM121" s="1"/>
      <c r="ANN121" s="1"/>
      <c r="ANO121" s="1"/>
      <c r="ANP121" s="1"/>
      <c r="ANQ121" s="1"/>
      <c r="ANR121" s="1"/>
      <c r="ANS121" s="1"/>
      <c r="ANT121" s="1"/>
      <c r="ANU121" s="1"/>
      <c r="ANV121" s="1"/>
      <c r="ANW121" s="1"/>
      <c r="ANX121" s="1"/>
      <c r="ANY121" s="1"/>
      <c r="ANZ121" s="1"/>
      <c r="AOA121" s="1"/>
      <c r="AOB121" s="1"/>
      <c r="AOC121" s="1"/>
      <c r="AOD121" s="1"/>
      <c r="AOE121" s="1"/>
      <c r="AOF121" s="1"/>
      <c r="AOG121" s="1"/>
      <c r="AOH121" s="1"/>
      <c r="AOI121" s="1"/>
      <c r="AOJ121" s="1"/>
      <c r="AOK121" s="1"/>
      <c r="AOL121" s="1"/>
      <c r="AOM121" s="1"/>
      <c r="AON121" s="1"/>
      <c r="AOO121" s="1"/>
      <c r="AOP121" s="1"/>
      <c r="AOQ121" s="1"/>
      <c r="AOR121" s="1"/>
      <c r="AOS121" s="1"/>
      <c r="AOT121" s="1"/>
      <c r="AOU121" s="1"/>
      <c r="AOV121" s="1"/>
      <c r="AOW121" s="1"/>
      <c r="AOX121" s="1"/>
      <c r="AOY121" s="1"/>
      <c r="AOZ121" s="1"/>
      <c r="APA121" s="1"/>
      <c r="APB121" s="1"/>
      <c r="APC121" s="1"/>
      <c r="APD121" s="1"/>
      <c r="APE121" s="1"/>
      <c r="APF121" s="1"/>
    </row>
    <row r="122" spans="1:1098" ht="14.25" customHeight="1" x14ac:dyDescent="0.2">
      <c r="A122" s="9" t="s">
        <v>33</v>
      </c>
      <c r="B122" s="345">
        <v>1</v>
      </c>
      <c r="C122" s="345">
        <f t="shared" si="49"/>
        <v>169</v>
      </c>
      <c r="D122" s="345">
        <v>160</v>
      </c>
      <c r="E122" s="345">
        <v>9</v>
      </c>
      <c r="F122" s="346"/>
      <c r="G122" s="347">
        <v>5.8879999999999999</v>
      </c>
      <c r="H122" s="348">
        <f t="shared" si="47"/>
        <v>105.98</v>
      </c>
      <c r="I122" s="346">
        <f t="shared" si="41"/>
        <v>130.97999999999999</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c r="ALO122" s="1"/>
      <c r="ALP122" s="1"/>
      <c r="ALQ122" s="1"/>
      <c r="ALR122" s="1"/>
      <c r="ALS122" s="1"/>
      <c r="ALT122" s="1"/>
      <c r="ALU122" s="1"/>
      <c r="ALV122" s="1"/>
      <c r="ALW122" s="1"/>
      <c r="ALX122" s="1"/>
      <c r="ALY122" s="1"/>
      <c r="ALZ122" s="1"/>
      <c r="AMA122" s="1"/>
      <c r="AMB122" s="1"/>
      <c r="AMC122" s="1"/>
      <c r="AMD122" s="1"/>
      <c r="AME122" s="1"/>
      <c r="AMF122" s="1"/>
      <c r="AMG122" s="1"/>
      <c r="AMH122" s="1"/>
      <c r="AMI122" s="1"/>
      <c r="AMJ122" s="1"/>
      <c r="AMK122" s="1"/>
      <c r="AML122" s="1"/>
      <c r="AMM122" s="1"/>
      <c r="AMN122" s="1"/>
      <c r="AMO122" s="1"/>
      <c r="AMP122" s="1"/>
      <c r="AMQ122" s="1"/>
      <c r="AMR122" s="1"/>
      <c r="AMS122" s="1"/>
      <c r="AMT122" s="1"/>
      <c r="AMU122" s="1"/>
      <c r="AMV122" s="1"/>
      <c r="AMW122" s="1"/>
      <c r="AMX122" s="1"/>
      <c r="AMY122" s="1"/>
      <c r="AMZ122" s="1"/>
      <c r="ANA122" s="1"/>
      <c r="ANB122" s="1"/>
      <c r="ANC122" s="1"/>
      <c r="AND122" s="1"/>
      <c r="ANE122" s="1"/>
      <c r="ANF122" s="1"/>
      <c r="ANG122" s="1"/>
      <c r="ANH122" s="1"/>
      <c r="ANI122" s="1"/>
      <c r="ANJ122" s="1"/>
      <c r="ANK122" s="1"/>
      <c r="ANL122" s="1"/>
      <c r="ANM122" s="1"/>
      <c r="ANN122" s="1"/>
      <c r="ANO122" s="1"/>
      <c r="ANP122" s="1"/>
      <c r="ANQ122" s="1"/>
      <c r="ANR122" s="1"/>
      <c r="ANS122" s="1"/>
      <c r="ANT122" s="1"/>
      <c r="ANU122" s="1"/>
      <c r="ANV122" s="1"/>
      <c r="ANW122" s="1"/>
      <c r="ANX122" s="1"/>
      <c r="ANY122" s="1"/>
      <c r="ANZ122" s="1"/>
      <c r="AOA122" s="1"/>
      <c r="AOB122" s="1"/>
      <c r="AOC122" s="1"/>
      <c r="AOD122" s="1"/>
      <c r="AOE122" s="1"/>
      <c r="AOF122" s="1"/>
      <c r="AOG122" s="1"/>
      <c r="AOH122" s="1"/>
      <c r="AOI122" s="1"/>
      <c r="AOJ122" s="1"/>
      <c r="AOK122" s="1"/>
      <c r="AOL122" s="1"/>
      <c r="AOM122" s="1"/>
      <c r="AON122" s="1"/>
      <c r="AOO122" s="1"/>
      <c r="AOP122" s="1"/>
      <c r="AOQ122" s="1"/>
      <c r="AOR122" s="1"/>
      <c r="AOS122" s="1"/>
      <c r="AOT122" s="1"/>
      <c r="AOU122" s="1"/>
      <c r="AOV122" s="1"/>
      <c r="AOW122" s="1"/>
      <c r="AOX122" s="1"/>
      <c r="AOY122" s="1"/>
      <c r="AOZ122" s="1"/>
      <c r="APA122" s="1"/>
      <c r="APB122" s="1"/>
      <c r="APC122" s="1"/>
      <c r="APD122" s="1"/>
      <c r="APE122" s="1"/>
      <c r="APF122" s="1"/>
    </row>
    <row r="123" spans="1:1098" ht="14.25" customHeight="1" x14ac:dyDescent="0.2">
      <c r="A123" s="9" t="s">
        <v>33</v>
      </c>
      <c r="B123" s="345">
        <v>1</v>
      </c>
      <c r="C123" s="345">
        <f t="shared" si="49"/>
        <v>165</v>
      </c>
      <c r="D123" s="345">
        <v>160</v>
      </c>
      <c r="E123" s="345">
        <v>5</v>
      </c>
      <c r="F123" s="346"/>
      <c r="G123" s="347">
        <v>5.8879999999999999</v>
      </c>
      <c r="H123" s="348">
        <f t="shared" si="47"/>
        <v>58.88</v>
      </c>
      <c r="I123" s="346">
        <f t="shared" si="41"/>
        <v>72.77</v>
      </c>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c r="AMK123" s="1"/>
      <c r="AML123" s="1"/>
      <c r="AMM123" s="1"/>
      <c r="AMN123" s="1"/>
      <c r="AMO123" s="1"/>
      <c r="AMP123" s="1"/>
      <c r="AMQ123" s="1"/>
      <c r="AMR123" s="1"/>
      <c r="AMS123" s="1"/>
      <c r="AMT123" s="1"/>
      <c r="AMU123" s="1"/>
      <c r="AMV123" s="1"/>
      <c r="AMW123" s="1"/>
      <c r="AMX123" s="1"/>
      <c r="AMY123" s="1"/>
      <c r="AMZ123" s="1"/>
      <c r="ANA123" s="1"/>
      <c r="ANB123" s="1"/>
      <c r="ANC123" s="1"/>
      <c r="AND123" s="1"/>
      <c r="ANE123" s="1"/>
      <c r="ANF123" s="1"/>
      <c r="ANG123" s="1"/>
      <c r="ANH123" s="1"/>
      <c r="ANI123" s="1"/>
      <c r="ANJ123" s="1"/>
      <c r="ANK123" s="1"/>
      <c r="ANL123" s="1"/>
      <c r="ANM123" s="1"/>
      <c r="ANN123" s="1"/>
      <c r="ANO123" s="1"/>
      <c r="ANP123" s="1"/>
      <c r="ANQ123" s="1"/>
      <c r="ANR123" s="1"/>
      <c r="ANS123" s="1"/>
      <c r="ANT123" s="1"/>
      <c r="ANU123" s="1"/>
      <c r="ANV123" s="1"/>
      <c r="ANW123" s="1"/>
      <c r="ANX123" s="1"/>
      <c r="ANY123" s="1"/>
      <c r="ANZ123" s="1"/>
      <c r="AOA123" s="1"/>
      <c r="AOB123" s="1"/>
      <c r="AOC123" s="1"/>
      <c r="AOD123" s="1"/>
      <c r="AOE123" s="1"/>
      <c r="AOF123" s="1"/>
      <c r="AOG123" s="1"/>
      <c r="AOH123" s="1"/>
      <c r="AOI123" s="1"/>
      <c r="AOJ123" s="1"/>
      <c r="AOK123" s="1"/>
      <c r="AOL123" s="1"/>
      <c r="AOM123" s="1"/>
      <c r="AON123" s="1"/>
      <c r="AOO123" s="1"/>
      <c r="AOP123" s="1"/>
      <c r="AOQ123" s="1"/>
      <c r="AOR123" s="1"/>
      <c r="AOS123" s="1"/>
      <c r="AOT123" s="1"/>
      <c r="AOU123" s="1"/>
      <c r="AOV123" s="1"/>
      <c r="AOW123" s="1"/>
      <c r="AOX123" s="1"/>
      <c r="AOY123" s="1"/>
      <c r="AOZ123" s="1"/>
      <c r="APA123" s="1"/>
      <c r="APB123" s="1"/>
      <c r="APC123" s="1"/>
      <c r="APD123" s="1"/>
      <c r="APE123" s="1"/>
      <c r="APF123" s="1"/>
    </row>
    <row r="124" spans="1:1098" ht="25.5" x14ac:dyDescent="0.2">
      <c r="A124" s="332" t="s">
        <v>18</v>
      </c>
      <c r="B124" s="344">
        <f>SUM(B125:B125)</f>
        <v>1</v>
      </c>
      <c r="C124" s="344"/>
      <c r="D124" s="344"/>
      <c r="E124" s="344">
        <f>SUM(E125:E125)</f>
        <v>8</v>
      </c>
      <c r="F124" s="344"/>
      <c r="G124" s="349"/>
      <c r="H124" s="350">
        <f>SUM(H125:H125)</f>
        <v>69.260000000000005</v>
      </c>
      <c r="I124" s="350">
        <f>SUM(I125:I125)</f>
        <v>85.6</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c r="AMK124" s="1"/>
      <c r="AML124" s="1"/>
      <c r="AMM124" s="1"/>
      <c r="AMN124" s="1"/>
      <c r="AMO124" s="1"/>
      <c r="AMP124" s="1"/>
      <c r="AMQ124" s="1"/>
      <c r="AMR124" s="1"/>
      <c r="AMS124" s="1"/>
      <c r="AMT124" s="1"/>
      <c r="AMU124" s="1"/>
      <c r="AMV124" s="1"/>
      <c r="AMW124" s="1"/>
      <c r="AMX124" s="1"/>
      <c r="AMY124" s="1"/>
      <c r="AMZ124" s="1"/>
      <c r="ANA124" s="1"/>
      <c r="ANB124" s="1"/>
      <c r="ANC124" s="1"/>
      <c r="AND124" s="1"/>
      <c r="ANE124" s="1"/>
      <c r="ANF124" s="1"/>
      <c r="ANG124" s="1"/>
      <c r="ANH124" s="1"/>
      <c r="ANI124" s="1"/>
      <c r="ANJ124" s="1"/>
      <c r="ANK124" s="1"/>
      <c r="ANL124" s="1"/>
      <c r="ANM124" s="1"/>
      <c r="ANN124" s="1"/>
      <c r="ANO124" s="1"/>
      <c r="ANP124" s="1"/>
      <c r="ANQ124" s="1"/>
      <c r="ANR124" s="1"/>
      <c r="ANS124" s="1"/>
      <c r="ANT124" s="1"/>
      <c r="ANU124" s="1"/>
      <c r="ANV124" s="1"/>
      <c r="ANW124" s="1"/>
      <c r="ANX124" s="1"/>
      <c r="ANY124" s="1"/>
      <c r="ANZ124" s="1"/>
      <c r="AOA124" s="1"/>
      <c r="AOB124" s="1"/>
      <c r="AOC124" s="1"/>
      <c r="AOD124" s="1"/>
      <c r="AOE124" s="1"/>
      <c r="AOF124" s="1"/>
      <c r="AOG124" s="1"/>
      <c r="AOH124" s="1"/>
      <c r="AOI124" s="1"/>
      <c r="AOJ124" s="1"/>
      <c r="AOK124" s="1"/>
      <c r="AOL124" s="1"/>
      <c r="AOM124" s="1"/>
      <c r="AON124" s="1"/>
      <c r="AOO124" s="1"/>
      <c r="AOP124" s="1"/>
      <c r="AOQ124" s="1"/>
      <c r="AOR124" s="1"/>
      <c r="AOS124" s="1"/>
      <c r="AOT124" s="1"/>
      <c r="AOU124" s="1"/>
      <c r="AOV124" s="1"/>
      <c r="AOW124" s="1"/>
      <c r="AOX124" s="1"/>
      <c r="AOY124" s="1"/>
      <c r="AOZ124" s="1"/>
      <c r="APA124" s="1"/>
      <c r="APB124" s="1"/>
      <c r="APC124" s="1"/>
      <c r="APD124" s="1"/>
      <c r="APE124" s="1"/>
      <c r="APF124" s="1"/>
    </row>
    <row r="125" spans="1:1098" ht="16.5" customHeight="1" x14ac:dyDescent="0.2">
      <c r="A125" s="9" t="s">
        <v>22</v>
      </c>
      <c r="B125" s="345">
        <v>1</v>
      </c>
      <c r="C125" s="345">
        <f>D125+E125</f>
        <v>168</v>
      </c>
      <c r="D125" s="345">
        <v>160</v>
      </c>
      <c r="E125" s="345">
        <v>8</v>
      </c>
      <c r="F125" s="346"/>
      <c r="G125" s="347">
        <v>4.3289999999999997</v>
      </c>
      <c r="H125" s="348">
        <f t="shared" ref="H125" si="50">ROUND(G125*E125*2,2)</f>
        <v>69.260000000000005</v>
      </c>
      <c r="I125" s="346">
        <f t="shared" si="41"/>
        <v>85.6</v>
      </c>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c r="AMK125" s="1"/>
      <c r="AML125" s="1"/>
      <c r="AMM125" s="1"/>
      <c r="AMN125" s="1"/>
      <c r="AMO125" s="1"/>
      <c r="AMP125" s="1"/>
      <c r="AMQ125" s="1"/>
      <c r="AMR125" s="1"/>
      <c r="AMS125" s="1"/>
      <c r="AMT125" s="1"/>
      <c r="AMU125" s="1"/>
      <c r="AMV125" s="1"/>
      <c r="AMW125" s="1"/>
      <c r="AMX125" s="1"/>
      <c r="AMY125" s="1"/>
      <c r="AMZ125" s="1"/>
      <c r="ANA125" s="1"/>
      <c r="ANB125" s="1"/>
      <c r="ANC125" s="1"/>
      <c r="AND125" s="1"/>
      <c r="ANE125" s="1"/>
      <c r="ANF125" s="1"/>
      <c r="ANG125" s="1"/>
      <c r="ANH125" s="1"/>
      <c r="ANI125" s="1"/>
      <c r="ANJ125" s="1"/>
      <c r="ANK125" s="1"/>
      <c r="ANL125" s="1"/>
      <c r="ANM125" s="1"/>
      <c r="ANN125" s="1"/>
      <c r="ANO125" s="1"/>
      <c r="ANP125" s="1"/>
      <c r="ANQ125" s="1"/>
      <c r="ANR125" s="1"/>
      <c r="ANS125" s="1"/>
      <c r="ANT125" s="1"/>
      <c r="ANU125" s="1"/>
      <c r="ANV125" s="1"/>
      <c r="ANW125" s="1"/>
      <c r="ANX125" s="1"/>
      <c r="ANY125" s="1"/>
      <c r="ANZ125" s="1"/>
      <c r="AOA125" s="1"/>
      <c r="AOB125" s="1"/>
      <c r="AOC125" s="1"/>
      <c r="AOD125" s="1"/>
      <c r="AOE125" s="1"/>
      <c r="AOF125" s="1"/>
      <c r="AOG125" s="1"/>
      <c r="AOH125" s="1"/>
      <c r="AOI125" s="1"/>
      <c r="AOJ125" s="1"/>
      <c r="AOK125" s="1"/>
      <c r="AOL125" s="1"/>
      <c r="AOM125" s="1"/>
      <c r="AON125" s="1"/>
      <c r="AOO125" s="1"/>
      <c r="AOP125" s="1"/>
      <c r="AOQ125" s="1"/>
      <c r="AOR125" s="1"/>
      <c r="AOS125" s="1"/>
      <c r="AOT125" s="1"/>
      <c r="AOU125" s="1"/>
      <c r="AOV125" s="1"/>
      <c r="AOW125" s="1"/>
      <c r="AOX125" s="1"/>
      <c r="AOY125" s="1"/>
      <c r="AOZ125" s="1"/>
      <c r="APA125" s="1"/>
      <c r="APB125" s="1"/>
      <c r="APC125" s="1"/>
      <c r="APD125" s="1"/>
      <c r="APE125" s="1"/>
      <c r="APF125" s="1"/>
    </row>
    <row r="126" spans="1:1098" ht="25.5" x14ac:dyDescent="0.2">
      <c r="A126" s="332" t="s">
        <v>19</v>
      </c>
      <c r="B126" s="344">
        <f>SUM(B127:B128)</f>
        <v>2</v>
      </c>
      <c r="C126" s="344"/>
      <c r="D126" s="344"/>
      <c r="E126" s="344">
        <f>SUM(E127:E128)</f>
        <v>29</v>
      </c>
      <c r="F126" s="344"/>
      <c r="G126" s="349"/>
      <c r="H126" s="350">
        <f>SUM(H127:H128)</f>
        <v>234.43</v>
      </c>
      <c r="I126" s="350">
        <f>SUM(I127:I128)</f>
        <v>289.74</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c r="AMK126" s="1"/>
      <c r="AML126" s="1"/>
      <c r="AMM126" s="1"/>
      <c r="AMN126" s="1"/>
      <c r="AMO126" s="1"/>
      <c r="AMP126" s="1"/>
      <c r="AMQ126" s="1"/>
      <c r="AMR126" s="1"/>
      <c r="AMS126" s="1"/>
      <c r="AMT126" s="1"/>
      <c r="AMU126" s="1"/>
      <c r="AMV126" s="1"/>
      <c r="AMW126" s="1"/>
      <c r="AMX126" s="1"/>
      <c r="AMY126" s="1"/>
      <c r="AMZ126" s="1"/>
      <c r="ANA126" s="1"/>
      <c r="ANB126" s="1"/>
      <c r="ANC126" s="1"/>
      <c r="AND126" s="1"/>
      <c r="ANE126" s="1"/>
      <c r="ANF126" s="1"/>
      <c r="ANG126" s="1"/>
      <c r="ANH126" s="1"/>
      <c r="ANI126" s="1"/>
      <c r="ANJ126" s="1"/>
      <c r="ANK126" s="1"/>
      <c r="ANL126" s="1"/>
      <c r="ANM126" s="1"/>
      <c r="ANN126" s="1"/>
      <c r="ANO126" s="1"/>
      <c r="ANP126" s="1"/>
      <c r="ANQ126" s="1"/>
      <c r="ANR126" s="1"/>
      <c r="ANS126" s="1"/>
      <c r="ANT126" s="1"/>
      <c r="ANU126" s="1"/>
      <c r="ANV126" s="1"/>
      <c r="ANW126" s="1"/>
      <c r="ANX126" s="1"/>
      <c r="ANY126" s="1"/>
      <c r="ANZ126" s="1"/>
      <c r="AOA126" s="1"/>
      <c r="AOB126" s="1"/>
      <c r="AOC126" s="1"/>
      <c r="AOD126" s="1"/>
      <c r="AOE126" s="1"/>
      <c r="AOF126" s="1"/>
      <c r="AOG126" s="1"/>
      <c r="AOH126" s="1"/>
      <c r="AOI126" s="1"/>
      <c r="AOJ126" s="1"/>
      <c r="AOK126" s="1"/>
      <c r="AOL126" s="1"/>
      <c r="AOM126" s="1"/>
      <c r="AON126" s="1"/>
      <c r="AOO126" s="1"/>
      <c r="AOP126" s="1"/>
      <c r="AOQ126" s="1"/>
      <c r="AOR126" s="1"/>
      <c r="AOS126" s="1"/>
      <c r="AOT126" s="1"/>
      <c r="AOU126" s="1"/>
      <c r="AOV126" s="1"/>
      <c r="AOW126" s="1"/>
      <c r="AOX126" s="1"/>
      <c r="AOY126" s="1"/>
      <c r="AOZ126" s="1"/>
      <c r="APA126" s="1"/>
      <c r="APB126" s="1"/>
      <c r="APC126" s="1"/>
      <c r="APD126" s="1"/>
      <c r="APE126" s="1"/>
      <c r="APF126" s="1"/>
    </row>
    <row r="127" spans="1:1098" x14ac:dyDescent="0.2">
      <c r="A127" s="9" t="s">
        <v>23</v>
      </c>
      <c r="B127" s="345">
        <v>1</v>
      </c>
      <c r="C127" s="345">
        <f>D127+E127</f>
        <v>181</v>
      </c>
      <c r="D127" s="345">
        <v>160</v>
      </c>
      <c r="E127" s="345">
        <v>21</v>
      </c>
      <c r="F127" s="346"/>
      <c r="G127" s="347">
        <v>4.0419999999999998</v>
      </c>
      <c r="H127" s="348">
        <f t="shared" ref="H127:H128" si="51">ROUND(G127*E127*2,2)</f>
        <v>169.76</v>
      </c>
      <c r="I127" s="346">
        <f t="shared" si="41"/>
        <v>209.81</v>
      </c>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c r="ALO127" s="1"/>
      <c r="ALP127" s="1"/>
      <c r="ALQ127" s="1"/>
      <c r="ALR127" s="1"/>
      <c r="ALS127" s="1"/>
      <c r="ALT127" s="1"/>
      <c r="ALU127" s="1"/>
      <c r="ALV127" s="1"/>
      <c r="ALW127" s="1"/>
      <c r="ALX127" s="1"/>
      <c r="ALY127" s="1"/>
      <c r="ALZ127" s="1"/>
      <c r="AMA127" s="1"/>
      <c r="AMB127" s="1"/>
      <c r="AMC127" s="1"/>
      <c r="AMD127" s="1"/>
      <c r="AME127" s="1"/>
      <c r="AMF127" s="1"/>
      <c r="AMG127" s="1"/>
      <c r="AMH127" s="1"/>
      <c r="AMI127" s="1"/>
      <c r="AMJ127" s="1"/>
      <c r="AMK127" s="1"/>
      <c r="AML127" s="1"/>
      <c r="AMM127" s="1"/>
      <c r="AMN127" s="1"/>
      <c r="AMO127" s="1"/>
      <c r="AMP127" s="1"/>
      <c r="AMQ127" s="1"/>
      <c r="AMR127" s="1"/>
      <c r="AMS127" s="1"/>
      <c r="AMT127" s="1"/>
      <c r="AMU127" s="1"/>
      <c r="AMV127" s="1"/>
      <c r="AMW127" s="1"/>
      <c r="AMX127" s="1"/>
      <c r="AMY127" s="1"/>
      <c r="AMZ127" s="1"/>
      <c r="ANA127" s="1"/>
      <c r="ANB127" s="1"/>
      <c r="ANC127" s="1"/>
      <c r="AND127" s="1"/>
      <c r="ANE127" s="1"/>
      <c r="ANF127" s="1"/>
      <c r="ANG127" s="1"/>
      <c r="ANH127" s="1"/>
      <c r="ANI127" s="1"/>
      <c r="ANJ127" s="1"/>
      <c r="ANK127" s="1"/>
      <c r="ANL127" s="1"/>
      <c r="ANM127" s="1"/>
      <c r="ANN127" s="1"/>
      <c r="ANO127" s="1"/>
      <c r="ANP127" s="1"/>
      <c r="ANQ127" s="1"/>
      <c r="ANR127" s="1"/>
      <c r="ANS127" s="1"/>
      <c r="ANT127" s="1"/>
      <c r="ANU127" s="1"/>
      <c r="ANV127" s="1"/>
      <c r="ANW127" s="1"/>
      <c r="ANX127" s="1"/>
      <c r="ANY127" s="1"/>
      <c r="ANZ127" s="1"/>
      <c r="AOA127" s="1"/>
      <c r="AOB127" s="1"/>
      <c r="AOC127" s="1"/>
      <c r="AOD127" s="1"/>
      <c r="AOE127" s="1"/>
      <c r="AOF127" s="1"/>
      <c r="AOG127" s="1"/>
      <c r="AOH127" s="1"/>
      <c r="AOI127" s="1"/>
      <c r="AOJ127" s="1"/>
      <c r="AOK127" s="1"/>
      <c r="AOL127" s="1"/>
      <c r="AOM127" s="1"/>
      <c r="AON127" s="1"/>
      <c r="AOO127" s="1"/>
      <c r="AOP127" s="1"/>
      <c r="AOQ127" s="1"/>
      <c r="AOR127" s="1"/>
      <c r="AOS127" s="1"/>
      <c r="AOT127" s="1"/>
      <c r="AOU127" s="1"/>
      <c r="AOV127" s="1"/>
      <c r="AOW127" s="1"/>
      <c r="AOX127" s="1"/>
      <c r="AOY127" s="1"/>
      <c r="AOZ127" s="1"/>
      <c r="APA127" s="1"/>
      <c r="APB127" s="1"/>
      <c r="APC127" s="1"/>
      <c r="APD127" s="1"/>
      <c r="APE127" s="1"/>
      <c r="APF127" s="1"/>
    </row>
    <row r="128" spans="1:1098" x14ac:dyDescent="0.2">
      <c r="A128" s="9" t="s">
        <v>23</v>
      </c>
      <c r="B128" s="345">
        <v>1</v>
      </c>
      <c r="C128" s="345">
        <f t="shared" ref="C128" si="52">D128+E128</f>
        <v>168</v>
      </c>
      <c r="D128" s="345">
        <v>160</v>
      </c>
      <c r="E128" s="345">
        <v>8</v>
      </c>
      <c r="F128" s="346"/>
      <c r="G128" s="347">
        <v>4.0419999999999998</v>
      </c>
      <c r="H128" s="348">
        <f t="shared" si="51"/>
        <v>64.67</v>
      </c>
      <c r="I128" s="346">
        <f t="shared" si="41"/>
        <v>79.930000000000007</v>
      </c>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c r="AMK128" s="1"/>
      <c r="AML128" s="1"/>
      <c r="AMM128" s="1"/>
      <c r="AMN128" s="1"/>
      <c r="AMO128" s="1"/>
      <c r="AMP128" s="1"/>
      <c r="AMQ128" s="1"/>
      <c r="AMR128" s="1"/>
      <c r="AMS128" s="1"/>
      <c r="AMT128" s="1"/>
      <c r="AMU128" s="1"/>
      <c r="AMV128" s="1"/>
      <c r="AMW128" s="1"/>
      <c r="AMX128" s="1"/>
      <c r="AMY128" s="1"/>
      <c r="AMZ128" s="1"/>
      <c r="ANA128" s="1"/>
      <c r="ANB128" s="1"/>
      <c r="ANC128" s="1"/>
      <c r="AND128" s="1"/>
      <c r="ANE128" s="1"/>
      <c r="ANF128" s="1"/>
      <c r="ANG128" s="1"/>
      <c r="ANH128" s="1"/>
      <c r="ANI128" s="1"/>
      <c r="ANJ128" s="1"/>
      <c r="ANK128" s="1"/>
      <c r="ANL128" s="1"/>
      <c r="ANM128" s="1"/>
      <c r="ANN128" s="1"/>
      <c r="ANO128" s="1"/>
      <c r="ANP128" s="1"/>
      <c r="ANQ128" s="1"/>
      <c r="ANR128" s="1"/>
      <c r="ANS128" s="1"/>
      <c r="ANT128" s="1"/>
      <c r="ANU128" s="1"/>
      <c r="ANV128" s="1"/>
      <c r="ANW128" s="1"/>
      <c r="ANX128" s="1"/>
      <c r="ANY128" s="1"/>
      <c r="ANZ128" s="1"/>
      <c r="AOA128" s="1"/>
      <c r="AOB128" s="1"/>
      <c r="AOC128" s="1"/>
      <c r="AOD128" s="1"/>
      <c r="AOE128" s="1"/>
      <c r="AOF128" s="1"/>
      <c r="AOG128" s="1"/>
      <c r="AOH128" s="1"/>
      <c r="AOI128" s="1"/>
      <c r="AOJ128" s="1"/>
      <c r="AOK128" s="1"/>
      <c r="AOL128" s="1"/>
      <c r="AOM128" s="1"/>
      <c r="AON128" s="1"/>
      <c r="AOO128" s="1"/>
      <c r="AOP128" s="1"/>
      <c r="AOQ128" s="1"/>
      <c r="AOR128" s="1"/>
      <c r="AOS128" s="1"/>
      <c r="AOT128" s="1"/>
      <c r="AOU128" s="1"/>
      <c r="AOV128" s="1"/>
      <c r="AOW128" s="1"/>
      <c r="AOX128" s="1"/>
      <c r="AOY128" s="1"/>
      <c r="AOZ128" s="1"/>
      <c r="APA128" s="1"/>
      <c r="APB128" s="1"/>
      <c r="APC128" s="1"/>
      <c r="APD128" s="1"/>
      <c r="APE128" s="1"/>
      <c r="APF128" s="1"/>
    </row>
    <row r="129" spans="1:9" s="1" customFormat="1" ht="16.5" customHeight="1" x14ac:dyDescent="0.2">
      <c r="A129" s="8" t="s">
        <v>38</v>
      </c>
      <c r="B129" s="342">
        <f>B130</f>
        <v>6</v>
      </c>
      <c r="C129" s="342"/>
      <c r="D129" s="342"/>
      <c r="E129" s="342">
        <f t="shared" ref="E129:I129" si="53">E130</f>
        <v>161</v>
      </c>
      <c r="F129" s="342"/>
      <c r="G129" s="342"/>
      <c r="H129" s="343">
        <f t="shared" si="53"/>
        <v>1817.5700000000002</v>
      </c>
      <c r="I129" s="343">
        <f t="shared" si="53"/>
        <v>2246.33</v>
      </c>
    </row>
    <row r="130" spans="1:9" s="1" customFormat="1" ht="28.5" customHeight="1" x14ac:dyDescent="0.2">
      <c r="A130" s="332" t="s">
        <v>17</v>
      </c>
      <c r="B130" s="344">
        <f>SUM(B131:B136)</f>
        <v>6</v>
      </c>
      <c r="C130" s="344">
        <f>SUM(C131:C136)</f>
        <v>1121</v>
      </c>
      <c r="D130" s="344"/>
      <c r="E130" s="344">
        <f>SUM(E131:E136)</f>
        <v>161</v>
      </c>
      <c r="F130" s="344"/>
      <c r="G130" s="349"/>
      <c r="H130" s="350">
        <f>SUM(H131:H136)</f>
        <v>1817.5700000000002</v>
      </c>
      <c r="I130" s="350">
        <f>SUM(I131:I136)</f>
        <v>2246.33</v>
      </c>
    </row>
    <row r="131" spans="1:9" s="1" customFormat="1" x14ac:dyDescent="0.2">
      <c r="A131" s="9" t="s">
        <v>33</v>
      </c>
      <c r="B131" s="345">
        <v>1</v>
      </c>
      <c r="C131" s="345">
        <f>D131+E131</f>
        <v>168</v>
      </c>
      <c r="D131" s="345">
        <v>160</v>
      </c>
      <c r="E131" s="345">
        <v>8</v>
      </c>
      <c r="F131" s="346"/>
      <c r="G131" s="347">
        <v>6.23</v>
      </c>
      <c r="H131" s="348">
        <f t="shared" ref="H131:H136" si="54">ROUND(G131*E131*2,2)</f>
        <v>99.68</v>
      </c>
      <c r="I131" s="346">
        <f t="shared" si="41"/>
        <v>123.19</v>
      </c>
    </row>
    <row r="132" spans="1:9" s="1" customFormat="1" x14ac:dyDescent="0.2">
      <c r="A132" s="9" t="s">
        <v>33</v>
      </c>
      <c r="B132" s="345">
        <v>1</v>
      </c>
      <c r="C132" s="345">
        <f t="shared" ref="C132:C136" si="55">D132+E132</f>
        <v>216</v>
      </c>
      <c r="D132" s="345">
        <v>160</v>
      </c>
      <c r="E132" s="345">
        <v>56</v>
      </c>
      <c r="F132" s="346"/>
      <c r="G132" s="347">
        <v>5.3959999999999999</v>
      </c>
      <c r="H132" s="348">
        <f t="shared" si="54"/>
        <v>604.35</v>
      </c>
      <c r="I132" s="346">
        <f t="shared" si="41"/>
        <v>746.92</v>
      </c>
    </row>
    <row r="133" spans="1:9" s="1" customFormat="1" x14ac:dyDescent="0.2">
      <c r="A133" s="9" t="s">
        <v>33</v>
      </c>
      <c r="B133" s="345">
        <v>1</v>
      </c>
      <c r="C133" s="345">
        <f t="shared" si="55"/>
        <v>174</v>
      </c>
      <c r="D133" s="345">
        <v>160</v>
      </c>
      <c r="E133" s="345">
        <v>14</v>
      </c>
      <c r="F133" s="346"/>
      <c r="G133" s="347">
        <v>5.3959999999999999</v>
      </c>
      <c r="H133" s="348">
        <f t="shared" si="54"/>
        <v>151.09</v>
      </c>
      <c r="I133" s="346">
        <f t="shared" si="41"/>
        <v>186.73</v>
      </c>
    </row>
    <row r="134" spans="1:9" s="1" customFormat="1" x14ac:dyDescent="0.2">
      <c r="A134" s="9" t="s">
        <v>33</v>
      </c>
      <c r="B134" s="345">
        <v>1</v>
      </c>
      <c r="C134" s="345">
        <f t="shared" si="55"/>
        <v>192</v>
      </c>
      <c r="D134" s="345">
        <v>160</v>
      </c>
      <c r="E134" s="345">
        <v>32</v>
      </c>
      <c r="F134" s="346"/>
      <c r="G134" s="347">
        <v>5.3959999999999999</v>
      </c>
      <c r="H134" s="348">
        <f t="shared" si="54"/>
        <v>345.34</v>
      </c>
      <c r="I134" s="346">
        <f t="shared" si="41"/>
        <v>426.81</v>
      </c>
    </row>
    <row r="135" spans="1:9" s="1" customFormat="1" x14ac:dyDescent="0.2">
      <c r="A135" s="9" t="s">
        <v>33</v>
      </c>
      <c r="B135" s="345">
        <v>1</v>
      </c>
      <c r="C135" s="345">
        <f t="shared" si="55"/>
        <v>200</v>
      </c>
      <c r="D135" s="345">
        <v>160</v>
      </c>
      <c r="E135" s="345">
        <v>40</v>
      </c>
      <c r="F135" s="346"/>
      <c r="G135" s="347">
        <v>6.23</v>
      </c>
      <c r="H135" s="348">
        <f t="shared" si="54"/>
        <v>498.4</v>
      </c>
      <c r="I135" s="346">
        <f t="shared" si="41"/>
        <v>615.97</v>
      </c>
    </row>
    <row r="136" spans="1:9" s="1" customFormat="1" x14ac:dyDescent="0.2">
      <c r="A136" s="9" t="s">
        <v>33</v>
      </c>
      <c r="B136" s="345">
        <v>1</v>
      </c>
      <c r="C136" s="345">
        <f t="shared" si="55"/>
        <v>171</v>
      </c>
      <c r="D136" s="345">
        <v>160</v>
      </c>
      <c r="E136" s="345">
        <v>11</v>
      </c>
      <c r="F136" s="346"/>
      <c r="G136" s="347">
        <v>5.3959999999999999</v>
      </c>
      <c r="H136" s="348">
        <f t="shared" si="54"/>
        <v>118.71</v>
      </c>
      <c r="I136" s="346">
        <f t="shared" si="41"/>
        <v>146.71</v>
      </c>
    </row>
    <row r="137" spans="1:9" s="1" customFormat="1" ht="16.5" customHeight="1" x14ac:dyDescent="0.2">
      <c r="A137" s="15" t="s">
        <v>39</v>
      </c>
      <c r="B137" s="342">
        <f>B138+B146+B148</f>
        <v>10</v>
      </c>
      <c r="C137" s="342"/>
      <c r="D137" s="342"/>
      <c r="E137" s="342">
        <f t="shared" ref="E137:I137" si="56">E138+E146+E148</f>
        <v>306</v>
      </c>
      <c r="F137" s="342"/>
      <c r="G137" s="342"/>
      <c r="H137" s="343">
        <f t="shared" si="56"/>
        <v>3255.6399999999994</v>
      </c>
      <c r="I137" s="343">
        <f t="shared" si="56"/>
        <v>4023.6499999999996</v>
      </c>
    </row>
    <row r="138" spans="1:9" s="1" customFormat="1" ht="29.25" customHeight="1" x14ac:dyDescent="0.2">
      <c r="A138" s="332" t="s">
        <v>17</v>
      </c>
      <c r="B138" s="344">
        <f>SUM(B139:B145)</f>
        <v>7</v>
      </c>
      <c r="C138" s="344"/>
      <c r="D138" s="344"/>
      <c r="E138" s="344">
        <f t="shared" ref="E138:I138" si="57">SUM(E139:E145)</f>
        <v>203</v>
      </c>
      <c r="F138" s="344"/>
      <c r="G138" s="349"/>
      <c r="H138" s="350">
        <f t="shared" si="57"/>
        <v>2398.8799999999997</v>
      </c>
      <c r="I138" s="350">
        <f t="shared" si="57"/>
        <v>2964.7799999999997</v>
      </c>
    </row>
    <row r="139" spans="1:9" s="1" customFormat="1" x14ac:dyDescent="0.2">
      <c r="A139" s="9" t="s">
        <v>35</v>
      </c>
      <c r="B139" s="345">
        <v>1</v>
      </c>
      <c r="C139" s="345">
        <f t="shared" ref="C139:C145" si="58">D139+E139</f>
        <v>231</v>
      </c>
      <c r="D139" s="345">
        <v>160</v>
      </c>
      <c r="E139" s="345">
        <v>71</v>
      </c>
      <c r="F139" s="346"/>
      <c r="G139" s="347">
        <v>6.23</v>
      </c>
      <c r="H139" s="348">
        <f t="shared" ref="H139:H145" si="59">ROUND(G139*E139*2,2)</f>
        <v>884.66</v>
      </c>
      <c r="I139" s="346">
        <f t="shared" ref="I139:I173" si="60">ROUND(H139*0.2359+H139,2)</f>
        <v>1093.3499999999999</v>
      </c>
    </row>
    <row r="140" spans="1:9" s="1" customFormat="1" x14ac:dyDescent="0.2">
      <c r="A140" s="9" t="s">
        <v>35</v>
      </c>
      <c r="B140" s="345">
        <v>1</v>
      </c>
      <c r="C140" s="345">
        <f t="shared" si="58"/>
        <v>199</v>
      </c>
      <c r="D140" s="345">
        <v>160</v>
      </c>
      <c r="E140" s="345">
        <v>39</v>
      </c>
      <c r="F140" s="346"/>
      <c r="G140" s="347">
        <v>5.3959999999999999</v>
      </c>
      <c r="H140" s="348">
        <f t="shared" si="59"/>
        <v>420.89</v>
      </c>
      <c r="I140" s="346">
        <f t="shared" si="60"/>
        <v>520.17999999999995</v>
      </c>
    </row>
    <row r="141" spans="1:9" s="1" customFormat="1" x14ac:dyDescent="0.2">
      <c r="A141" s="9" t="s">
        <v>35</v>
      </c>
      <c r="B141" s="345">
        <v>1</v>
      </c>
      <c r="C141" s="345">
        <f t="shared" si="58"/>
        <v>192</v>
      </c>
      <c r="D141" s="345">
        <v>160</v>
      </c>
      <c r="E141" s="345">
        <v>32</v>
      </c>
      <c r="F141" s="346"/>
      <c r="G141" s="347">
        <v>6.1310000000000002</v>
      </c>
      <c r="H141" s="348">
        <f t="shared" si="59"/>
        <v>392.38</v>
      </c>
      <c r="I141" s="346">
        <f t="shared" si="60"/>
        <v>484.94</v>
      </c>
    </row>
    <row r="142" spans="1:9" s="1" customFormat="1" x14ac:dyDescent="0.2">
      <c r="A142" s="9" t="s">
        <v>35</v>
      </c>
      <c r="B142" s="345">
        <v>1</v>
      </c>
      <c r="C142" s="345">
        <f t="shared" si="58"/>
        <v>176</v>
      </c>
      <c r="D142" s="345">
        <v>160</v>
      </c>
      <c r="E142" s="345">
        <v>16</v>
      </c>
      <c r="F142" s="346"/>
      <c r="G142" s="347">
        <v>5.3959999999999999</v>
      </c>
      <c r="H142" s="348">
        <f t="shared" si="59"/>
        <v>172.67</v>
      </c>
      <c r="I142" s="346">
        <f t="shared" si="60"/>
        <v>213.4</v>
      </c>
    </row>
    <row r="143" spans="1:9" s="1" customFormat="1" x14ac:dyDescent="0.2">
      <c r="A143" s="9" t="s">
        <v>35</v>
      </c>
      <c r="B143" s="345">
        <v>1</v>
      </c>
      <c r="C143" s="345">
        <f t="shared" si="58"/>
        <v>168</v>
      </c>
      <c r="D143" s="345">
        <v>160</v>
      </c>
      <c r="E143" s="345">
        <v>8</v>
      </c>
      <c r="F143" s="346"/>
      <c r="G143" s="347">
        <v>5.3959999999999999</v>
      </c>
      <c r="H143" s="348">
        <f t="shared" si="59"/>
        <v>86.34</v>
      </c>
      <c r="I143" s="346">
        <f t="shared" si="60"/>
        <v>106.71</v>
      </c>
    </row>
    <row r="144" spans="1:9" s="1" customFormat="1" x14ac:dyDescent="0.2">
      <c r="A144" s="9" t="s">
        <v>35</v>
      </c>
      <c r="B144" s="345">
        <v>1</v>
      </c>
      <c r="C144" s="345">
        <f t="shared" si="58"/>
        <v>168</v>
      </c>
      <c r="D144" s="345">
        <v>160</v>
      </c>
      <c r="E144" s="345">
        <v>8</v>
      </c>
      <c r="F144" s="346"/>
      <c r="G144" s="347">
        <v>5.3959999999999999</v>
      </c>
      <c r="H144" s="348">
        <f t="shared" si="59"/>
        <v>86.34</v>
      </c>
      <c r="I144" s="346">
        <f t="shared" si="60"/>
        <v>106.71</v>
      </c>
    </row>
    <row r="145" spans="1:9" s="1" customFormat="1" x14ac:dyDescent="0.2">
      <c r="A145" s="9" t="s">
        <v>35</v>
      </c>
      <c r="B145" s="345">
        <v>1</v>
      </c>
      <c r="C145" s="345">
        <f t="shared" si="58"/>
        <v>189</v>
      </c>
      <c r="D145" s="345">
        <v>160</v>
      </c>
      <c r="E145" s="345">
        <v>29</v>
      </c>
      <c r="F145" s="346"/>
      <c r="G145" s="347">
        <v>6.1310000000000002</v>
      </c>
      <c r="H145" s="348">
        <f t="shared" si="59"/>
        <v>355.6</v>
      </c>
      <c r="I145" s="346">
        <f t="shared" si="60"/>
        <v>439.49</v>
      </c>
    </row>
    <row r="146" spans="1:9" s="1" customFormat="1" ht="28.5" customHeight="1" x14ac:dyDescent="0.2">
      <c r="A146" s="332" t="s">
        <v>18</v>
      </c>
      <c r="B146" s="344">
        <f>SUM(B147:B147)</f>
        <v>1</v>
      </c>
      <c r="C146" s="344"/>
      <c r="D146" s="344"/>
      <c r="E146" s="344">
        <f>SUM(E147:E147)</f>
        <v>42</v>
      </c>
      <c r="F146" s="344"/>
      <c r="G146" s="349"/>
      <c r="H146" s="350">
        <f>SUM(H147:H147)</f>
        <v>363.64</v>
      </c>
      <c r="I146" s="350">
        <f>SUM(I147:I147)</f>
        <v>449.42</v>
      </c>
    </row>
    <row r="147" spans="1:9" s="1" customFormat="1" x14ac:dyDescent="0.2">
      <c r="A147" s="18" t="s">
        <v>22</v>
      </c>
      <c r="B147" s="345">
        <v>1</v>
      </c>
      <c r="C147" s="345">
        <f>D147+E147</f>
        <v>202</v>
      </c>
      <c r="D147" s="345">
        <v>160</v>
      </c>
      <c r="E147" s="345">
        <v>42</v>
      </c>
      <c r="F147" s="346"/>
      <c r="G147" s="347">
        <v>4.3289999999999997</v>
      </c>
      <c r="H147" s="348">
        <f t="shared" ref="H147" si="61">ROUND(G147*E147*2,2)</f>
        <v>363.64</v>
      </c>
      <c r="I147" s="346">
        <f t="shared" si="60"/>
        <v>449.42</v>
      </c>
    </row>
    <row r="148" spans="1:9" s="1" customFormat="1" ht="25.15" customHeight="1" x14ac:dyDescent="0.2">
      <c r="A148" s="9" t="s">
        <v>19</v>
      </c>
      <c r="B148" s="344">
        <f>SUM(B149:B150)</f>
        <v>2</v>
      </c>
      <c r="C148" s="344"/>
      <c r="D148" s="344"/>
      <c r="E148" s="344">
        <f>SUM(E149:E150)</f>
        <v>61</v>
      </c>
      <c r="F148" s="344"/>
      <c r="G148" s="349"/>
      <c r="H148" s="350">
        <f>SUM(H149:H150)</f>
        <v>493.12</v>
      </c>
      <c r="I148" s="350">
        <f>SUM(I149:I150)</f>
        <v>609.45000000000005</v>
      </c>
    </row>
    <row r="149" spans="1:9" s="1" customFormat="1" x14ac:dyDescent="0.2">
      <c r="A149" s="9" t="s">
        <v>23</v>
      </c>
      <c r="B149" s="345">
        <v>1</v>
      </c>
      <c r="C149" s="345">
        <f t="shared" ref="C149:C150" si="62">D149+E149</f>
        <v>185</v>
      </c>
      <c r="D149" s="345">
        <v>160</v>
      </c>
      <c r="E149" s="345">
        <v>25</v>
      </c>
      <c r="F149" s="346"/>
      <c r="G149" s="347">
        <v>4.0419999999999998</v>
      </c>
      <c r="H149" s="348">
        <f t="shared" ref="H149:H150" si="63">ROUND(G149*E149*2,2)</f>
        <v>202.1</v>
      </c>
      <c r="I149" s="346">
        <f t="shared" si="60"/>
        <v>249.78</v>
      </c>
    </row>
    <row r="150" spans="1:9" s="1" customFormat="1" x14ac:dyDescent="0.2">
      <c r="A150" s="9" t="s">
        <v>23</v>
      </c>
      <c r="B150" s="345">
        <v>1</v>
      </c>
      <c r="C150" s="345">
        <f t="shared" si="62"/>
        <v>196</v>
      </c>
      <c r="D150" s="345">
        <v>160</v>
      </c>
      <c r="E150" s="345">
        <v>36</v>
      </c>
      <c r="F150" s="346"/>
      <c r="G150" s="347">
        <v>4.0419999999999998</v>
      </c>
      <c r="H150" s="348">
        <f t="shared" si="63"/>
        <v>291.02</v>
      </c>
      <c r="I150" s="346">
        <f t="shared" si="60"/>
        <v>359.67</v>
      </c>
    </row>
    <row r="151" spans="1:9" s="1" customFormat="1" ht="16.5" customHeight="1" x14ac:dyDescent="0.2">
      <c r="A151" s="8" t="s">
        <v>40</v>
      </c>
      <c r="B151" s="342">
        <f>B152</f>
        <v>2</v>
      </c>
      <c r="C151" s="342"/>
      <c r="D151" s="342"/>
      <c r="E151" s="342">
        <f t="shared" ref="E151:I151" si="64">E152</f>
        <v>99.5</v>
      </c>
      <c r="F151" s="342"/>
      <c r="G151" s="351"/>
      <c r="H151" s="343">
        <f t="shared" si="64"/>
        <v>1896.04</v>
      </c>
      <c r="I151" s="343">
        <f t="shared" si="64"/>
        <v>2343.3200000000002</v>
      </c>
    </row>
    <row r="152" spans="1:9" s="1" customFormat="1" ht="25.5" x14ac:dyDescent="0.2">
      <c r="A152" s="332" t="s">
        <v>16</v>
      </c>
      <c r="B152" s="344">
        <f>SUM(B153:B154)</f>
        <v>2</v>
      </c>
      <c r="C152" s="344"/>
      <c r="D152" s="344"/>
      <c r="E152" s="344">
        <f>SUM(E153:E154)</f>
        <v>99.5</v>
      </c>
      <c r="F152" s="344"/>
      <c r="G152" s="349"/>
      <c r="H152" s="350">
        <f>SUM(H153:H154)</f>
        <v>1896.04</v>
      </c>
      <c r="I152" s="350">
        <f>SUM(I153:I154)</f>
        <v>2343.3200000000002</v>
      </c>
    </row>
    <row r="153" spans="1:9" s="1" customFormat="1" x14ac:dyDescent="0.2">
      <c r="A153" s="9" t="s">
        <v>66</v>
      </c>
      <c r="B153" s="345">
        <v>1</v>
      </c>
      <c r="C153" s="345">
        <f t="shared" ref="C153:C154" si="65">D153+E153</f>
        <v>182.5</v>
      </c>
      <c r="D153" s="345">
        <v>160</v>
      </c>
      <c r="E153" s="345">
        <v>22.5</v>
      </c>
      <c r="F153" s="346"/>
      <c r="G153" s="347">
        <v>9.2669999999999995</v>
      </c>
      <c r="H153" s="348">
        <f t="shared" ref="H153:H154" si="66">ROUND(G153*E153*2,2)</f>
        <v>417.02</v>
      </c>
      <c r="I153" s="346">
        <f t="shared" si="60"/>
        <v>515.4</v>
      </c>
    </row>
    <row r="154" spans="1:9" s="1" customFormat="1" x14ac:dyDescent="0.2">
      <c r="A154" s="9" t="s">
        <v>66</v>
      </c>
      <c r="B154" s="345">
        <v>1</v>
      </c>
      <c r="C154" s="345">
        <f t="shared" si="65"/>
        <v>237</v>
      </c>
      <c r="D154" s="345">
        <v>160</v>
      </c>
      <c r="E154" s="345">
        <v>77</v>
      </c>
      <c r="F154" s="346"/>
      <c r="G154" s="347">
        <v>9.6039999999999992</v>
      </c>
      <c r="H154" s="348">
        <f t="shared" si="66"/>
        <v>1479.02</v>
      </c>
      <c r="I154" s="346">
        <f t="shared" si="60"/>
        <v>1827.92</v>
      </c>
    </row>
    <row r="155" spans="1:9" s="1" customFormat="1" ht="16.5" customHeight="1" x14ac:dyDescent="0.2">
      <c r="A155" s="8" t="s">
        <v>69</v>
      </c>
      <c r="B155" s="342">
        <f>B156+B160+B169+B172</f>
        <v>14</v>
      </c>
      <c r="C155" s="342"/>
      <c r="D155" s="342"/>
      <c r="E155" s="342">
        <f>E156+E160+E169+E172</f>
        <v>469</v>
      </c>
      <c r="F155" s="342"/>
      <c r="G155" s="351"/>
      <c r="H155" s="343">
        <f>H156+H160+H169+H172</f>
        <v>5744.4100000000008</v>
      </c>
      <c r="I155" s="343">
        <f>I156+I160+I169+I172</f>
        <v>7099.5000000000009</v>
      </c>
    </row>
    <row r="156" spans="1:9" s="1" customFormat="1" ht="24.6" customHeight="1" x14ac:dyDescent="0.2">
      <c r="A156" s="332" t="s">
        <v>16</v>
      </c>
      <c r="B156" s="344">
        <f>SUM(B157:B159)</f>
        <v>3</v>
      </c>
      <c r="C156" s="344"/>
      <c r="D156" s="344"/>
      <c r="E156" s="344">
        <f>SUM(E157:E159)</f>
        <v>71</v>
      </c>
      <c r="F156" s="344"/>
      <c r="G156" s="349"/>
      <c r="H156" s="350">
        <f>SUM(H157:H159)</f>
        <v>1322.6599999999999</v>
      </c>
      <c r="I156" s="350">
        <f>SUM(I157:I159)</f>
        <v>1634.67</v>
      </c>
    </row>
    <row r="157" spans="1:9" s="1" customFormat="1" x14ac:dyDescent="0.2">
      <c r="A157" s="9" t="s">
        <v>70</v>
      </c>
      <c r="B157" s="345">
        <v>1</v>
      </c>
      <c r="C157" s="345">
        <f t="shared" ref="C157:C159" si="67">D157+E157</f>
        <v>170</v>
      </c>
      <c r="D157" s="345">
        <v>160</v>
      </c>
      <c r="E157" s="345">
        <v>10</v>
      </c>
      <c r="F157" s="346"/>
      <c r="G157" s="347">
        <v>9.6039999999999992</v>
      </c>
      <c r="H157" s="348">
        <f t="shared" ref="H157:H159" si="68">ROUND(G157*E157*2,2)</f>
        <v>192.08</v>
      </c>
      <c r="I157" s="346">
        <f t="shared" si="60"/>
        <v>237.39</v>
      </c>
    </row>
    <row r="158" spans="1:9" s="1" customFormat="1" x14ac:dyDescent="0.2">
      <c r="A158" s="9" t="s">
        <v>70</v>
      </c>
      <c r="B158" s="345">
        <v>1</v>
      </c>
      <c r="C158" s="345">
        <f t="shared" si="67"/>
        <v>184</v>
      </c>
      <c r="D158" s="345">
        <v>160</v>
      </c>
      <c r="E158" s="345">
        <v>24</v>
      </c>
      <c r="F158" s="346"/>
      <c r="G158" s="347">
        <v>9.2669999999999995</v>
      </c>
      <c r="H158" s="348">
        <f t="shared" si="68"/>
        <v>444.82</v>
      </c>
      <c r="I158" s="346">
        <f t="shared" si="60"/>
        <v>549.75</v>
      </c>
    </row>
    <row r="159" spans="1:9" s="1" customFormat="1" x14ac:dyDescent="0.2">
      <c r="A159" s="9" t="s">
        <v>70</v>
      </c>
      <c r="B159" s="345">
        <v>1</v>
      </c>
      <c r="C159" s="345">
        <f t="shared" si="67"/>
        <v>197</v>
      </c>
      <c r="D159" s="345">
        <v>160</v>
      </c>
      <c r="E159" s="345">
        <v>37</v>
      </c>
      <c r="F159" s="346"/>
      <c r="G159" s="347">
        <v>9.2669999999999995</v>
      </c>
      <c r="H159" s="348">
        <f t="shared" si="68"/>
        <v>685.76</v>
      </c>
      <c r="I159" s="346">
        <f t="shared" si="60"/>
        <v>847.53</v>
      </c>
    </row>
    <row r="160" spans="1:9" s="1" customFormat="1" ht="31.15" customHeight="1" x14ac:dyDescent="0.2">
      <c r="A160" s="332" t="s">
        <v>17</v>
      </c>
      <c r="B160" s="344">
        <f>SUM(B161:B168)</f>
        <v>8</v>
      </c>
      <c r="C160" s="344"/>
      <c r="D160" s="344"/>
      <c r="E160" s="344">
        <f t="shared" ref="E160:I160" si="69">SUM(E161:E168)</f>
        <v>350</v>
      </c>
      <c r="F160" s="344"/>
      <c r="G160" s="349"/>
      <c r="H160" s="350">
        <f t="shared" si="69"/>
        <v>4015.35</v>
      </c>
      <c r="I160" s="350">
        <f t="shared" si="69"/>
        <v>4962.5600000000004</v>
      </c>
    </row>
    <row r="161" spans="1:9" s="1" customFormat="1" x14ac:dyDescent="0.2">
      <c r="A161" s="9" t="s">
        <v>35</v>
      </c>
      <c r="B161" s="345">
        <v>1</v>
      </c>
      <c r="C161" s="345">
        <f t="shared" ref="C161:C168" si="70">D161+E161</f>
        <v>213</v>
      </c>
      <c r="D161" s="345">
        <v>160</v>
      </c>
      <c r="E161" s="345">
        <v>53</v>
      </c>
      <c r="F161" s="346"/>
      <c r="G161" s="347">
        <v>6.1310000000000002</v>
      </c>
      <c r="H161" s="348">
        <f t="shared" ref="H161:H168" si="71">ROUND(G161*E161*2,2)</f>
        <v>649.89</v>
      </c>
      <c r="I161" s="346">
        <f t="shared" si="60"/>
        <v>803.2</v>
      </c>
    </row>
    <row r="162" spans="1:9" s="1" customFormat="1" x14ac:dyDescent="0.2">
      <c r="A162" s="9" t="s">
        <v>35</v>
      </c>
      <c r="B162" s="345">
        <v>1</v>
      </c>
      <c r="C162" s="345">
        <f t="shared" si="70"/>
        <v>210</v>
      </c>
      <c r="D162" s="345">
        <v>160</v>
      </c>
      <c r="E162" s="345">
        <v>50</v>
      </c>
      <c r="F162" s="346"/>
      <c r="G162" s="347">
        <v>6.1310000000000002</v>
      </c>
      <c r="H162" s="348">
        <f t="shared" si="71"/>
        <v>613.1</v>
      </c>
      <c r="I162" s="346">
        <f t="shared" si="60"/>
        <v>757.73</v>
      </c>
    </row>
    <row r="163" spans="1:9" s="1" customFormat="1" x14ac:dyDescent="0.2">
      <c r="A163" s="9" t="s">
        <v>35</v>
      </c>
      <c r="B163" s="345">
        <v>1</v>
      </c>
      <c r="C163" s="345">
        <f t="shared" si="70"/>
        <v>161</v>
      </c>
      <c r="D163" s="345">
        <v>160</v>
      </c>
      <c r="E163" s="345">
        <v>1</v>
      </c>
      <c r="F163" s="346"/>
      <c r="G163" s="347">
        <v>6.1310000000000002</v>
      </c>
      <c r="H163" s="348">
        <f t="shared" si="71"/>
        <v>12.26</v>
      </c>
      <c r="I163" s="346">
        <f t="shared" si="60"/>
        <v>15.15</v>
      </c>
    </row>
    <row r="164" spans="1:9" s="1" customFormat="1" x14ac:dyDescent="0.2">
      <c r="A164" s="9" t="s">
        <v>35</v>
      </c>
      <c r="B164" s="345">
        <v>1</v>
      </c>
      <c r="C164" s="345">
        <f t="shared" si="70"/>
        <v>188</v>
      </c>
      <c r="D164" s="345">
        <v>160</v>
      </c>
      <c r="E164" s="345">
        <v>28</v>
      </c>
      <c r="F164" s="346"/>
      <c r="G164" s="347">
        <v>5.3959999999999999</v>
      </c>
      <c r="H164" s="348">
        <f t="shared" si="71"/>
        <v>302.18</v>
      </c>
      <c r="I164" s="346">
        <f t="shared" si="60"/>
        <v>373.46</v>
      </c>
    </row>
    <row r="165" spans="1:9" s="1" customFormat="1" x14ac:dyDescent="0.2">
      <c r="A165" s="9" t="s">
        <v>35</v>
      </c>
      <c r="B165" s="345">
        <v>1</v>
      </c>
      <c r="C165" s="345">
        <f t="shared" si="70"/>
        <v>224</v>
      </c>
      <c r="D165" s="345">
        <v>160</v>
      </c>
      <c r="E165" s="345">
        <v>64</v>
      </c>
      <c r="F165" s="346"/>
      <c r="G165" s="347">
        <v>5.3959999999999999</v>
      </c>
      <c r="H165" s="348">
        <f t="shared" si="71"/>
        <v>690.69</v>
      </c>
      <c r="I165" s="346">
        <f t="shared" si="60"/>
        <v>853.62</v>
      </c>
    </row>
    <row r="166" spans="1:9" s="1" customFormat="1" x14ac:dyDescent="0.2">
      <c r="A166" s="9" t="s">
        <v>35</v>
      </c>
      <c r="B166" s="345">
        <v>1</v>
      </c>
      <c r="C166" s="345">
        <f t="shared" si="70"/>
        <v>200</v>
      </c>
      <c r="D166" s="345">
        <v>160</v>
      </c>
      <c r="E166" s="345">
        <v>40</v>
      </c>
      <c r="F166" s="346"/>
      <c r="G166" s="347">
        <v>5.3959999999999999</v>
      </c>
      <c r="H166" s="348">
        <f t="shared" si="71"/>
        <v>431.68</v>
      </c>
      <c r="I166" s="346">
        <f t="shared" si="60"/>
        <v>533.51</v>
      </c>
    </row>
    <row r="167" spans="1:9" s="1" customFormat="1" x14ac:dyDescent="0.2">
      <c r="A167" s="9" t="s">
        <v>35</v>
      </c>
      <c r="B167" s="345">
        <v>1</v>
      </c>
      <c r="C167" s="345">
        <f t="shared" si="70"/>
        <v>218</v>
      </c>
      <c r="D167" s="345">
        <v>160</v>
      </c>
      <c r="E167" s="345">
        <v>58</v>
      </c>
      <c r="F167" s="346"/>
      <c r="G167" s="347">
        <v>6.1310000000000002</v>
      </c>
      <c r="H167" s="348">
        <f t="shared" si="71"/>
        <v>711.2</v>
      </c>
      <c r="I167" s="346">
        <f t="shared" si="60"/>
        <v>878.97</v>
      </c>
    </row>
    <row r="168" spans="1:9" s="1" customFormat="1" x14ac:dyDescent="0.2">
      <c r="A168" s="9" t="s">
        <v>35</v>
      </c>
      <c r="B168" s="345">
        <v>1</v>
      </c>
      <c r="C168" s="345">
        <f t="shared" si="70"/>
        <v>216</v>
      </c>
      <c r="D168" s="345">
        <v>160</v>
      </c>
      <c r="E168" s="345">
        <v>56</v>
      </c>
      <c r="F168" s="346"/>
      <c r="G168" s="347">
        <v>5.3959999999999999</v>
      </c>
      <c r="H168" s="348">
        <f t="shared" si="71"/>
        <v>604.35</v>
      </c>
      <c r="I168" s="346">
        <f t="shared" si="60"/>
        <v>746.92</v>
      </c>
    </row>
    <row r="169" spans="1:9" s="1" customFormat="1" ht="23.45" customHeight="1" x14ac:dyDescent="0.2">
      <c r="A169" s="332" t="s">
        <v>18</v>
      </c>
      <c r="B169" s="344">
        <f>SUM(B170:B171)</f>
        <v>2</v>
      </c>
      <c r="C169" s="344">
        <f>SUM(C170:C171)</f>
        <v>352</v>
      </c>
      <c r="D169" s="344"/>
      <c r="E169" s="344">
        <f>SUM(E170:E171)</f>
        <v>32</v>
      </c>
      <c r="F169" s="344"/>
      <c r="G169" s="349"/>
      <c r="H169" s="350">
        <f>SUM(H170:H171)</f>
        <v>277.06</v>
      </c>
      <c r="I169" s="350">
        <f>SUM(I170:I171)</f>
        <v>342.42</v>
      </c>
    </row>
    <row r="170" spans="1:9" s="1" customFormat="1" x14ac:dyDescent="0.2">
      <c r="A170" s="18" t="s">
        <v>22</v>
      </c>
      <c r="B170" s="345">
        <v>1</v>
      </c>
      <c r="C170" s="345">
        <f>D170+E170</f>
        <v>176</v>
      </c>
      <c r="D170" s="345">
        <v>160</v>
      </c>
      <c r="E170" s="345">
        <v>16</v>
      </c>
      <c r="F170" s="346"/>
      <c r="G170" s="347">
        <v>4.3289999999999997</v>
      </c>
      <c r="H170" s="348">
        <f t="shared" ref="H170:H171" si="72">ROUND(G170*E170*2,2)</f>
        <v>138.53</v>
      </c>
      <c r="I170" s="346">
        <f t="shared" si="60"/>
        <v>171.21</v>
      </c>
    </row>
    <row r="171" spans="1:9" s="1" customFormat="1" x14ac:dyDescent="0.2">
      <c r="A171" s="18" t="s">
        <v>22</v>
      </c>
      <c r="B171" s="345">
        <v>1</v>
      </c>
      <c r="C171" s="345">
        <f>D171+E171</f>
        <v>176</v>
      </c>
      <c r="D171" s="345">
        <v>160</v>
      </c>
      <c r="E171" s="345">
        <v>16</v>
      </c>
      <c r="F171" s="346"/>
      <c r="G171" s="347">
        <v>4.3289999999999997</v>
      </c>
      <c r="H171" s="348">
        <f t="shared" si="72"/>
        <v>138.53</v>
      </c>
      <c r="I171" s="346">
        <f t="shared" si="60"/>
        <v>171.21</v>
      </c>
    </row>
    <row r="172" spans="1:9" s="1" customFormat="1" ht="24.6" customHeight="1" x14ac:dyDescent="0.2">
      <c r="A172" s="332" t="s">
        <v>19</v>
      </c>
      <c r="B172" s="344">
        <f>SUM(B173:B173)</f>
        <v>1</v>
      </c>
      <c r="C172" s="344"/>
      <c r="D172" s="344"/>
      <c r="E172" s="344">
        <f t="shared" ref="E172:I172" si="73">SUM(E173:E173)</f>
        <v>16</v>
      </c>
      <c r="F172" s="344"/>
      <c r="G172" s="349"/>
      <c r="H172" s="350">
        <f t="shared" si="73"/>
        <v>129.34</v>
      </c>
      <c r="I172" s="350">
        <f t="shared" si="73"/>
        <v>159.85</v>
      </c>
    </row>
    <row r="173" spans="1:9" s="1" customFormat="1" ht="16.5" customHeight="1" x14ac:dyDescent="0.2">
      <c r="A173" s="9" t="s">
        <v>23</v>
      </c>
      <c r="B173" s="345">
        <v>1</v>
      </c>
      <c r="C173" s="345">
        <f t="shared" ref="C173" si="74">D173+E173</f>
        <v>176</v>
      </c>
      <c r="D173" s="345">
        <v>160</v>
      </c>
      <c r="E173" s="345">
        <v>16</v>
      </c>
      <c r="F173" s="346"/>
      <c r="G173" s="347">
        <v>4.0419999999999998</v>
      </c>
      <c r="H173" s="348">
        <f t="shared" ref="H173" si="75">ROUND(G173*E173*2,2)</f>
        <v>129.34</v>
      </c>
      <c r="I173" s="346">
        <f t="shared" si="60"/>
        <v>159.85</v>
      </c>
    </row>
    <row r="174" spans="1:9" s="1" customFormat="1" ht="16.5" customHeight="1" x14ac:dyDescent="0.2">
      <c r="A174" s="8" t="s">
        <v>67</v>
      </c>
      <c r="B174" s="342">
        <f>B175</f>
        <v>1</v>
      </c>
      <c r="C174" s="342"/>
      <c r="D174" s="342"/>
      <c r="E174" s="342">
        <f t="shared" ref="E174:I174" si="76">E175</f>
        <v>12</v>
      </c>
      <c r="F174" s="342"/>
      <c r="G174" s="351"/>
      <c r="H174" s="343">
        <f t="shared" si="76"/>
        <v>230.5</v>
      </c>
      <c r="I174" s="343">
        <f t="shared" si="76"/>
        <v>284.87</v>
      </c>
    </row>
    <row r="175" spans="1:9" s="1" customFormat="1" ht="25.5" x14ac:dyDescent="0.2">
      <c r="A175" s="332" t="s">
        <v>16</v>
      </c>
      <c r="B175" s="344">
        <f>SUM(B176:B176)</f>
        <v>1</v>
      </c>
      <c r="C175" s="344"/>
      <c r="D175" s="344"/>
      <c r="E175" s="344">
        <f>SUM(E176:E176)</f>
        <v>12</v>
      </c>
      <c r="F175" s="344"/>
      <c r="G175" s="349"/>
      <c r="H175" s="350">
        <f>SUM(H176:H176)</f>
        <v>230.5</v>
      </c>
      <c r="I175" s="350">
        <f>SUM(I176:I176)</f>
        <v>284.87</v>
      </c>
    </row>
    <row r="176" spans="1:9" s="1" customFormat="1" x14ac:dyDescent="0.2">
      <c r="A176" s="9" t="s">
        <v>68</v>
      </c>
      <c r="B176" s="345">
        <v>1</v>
      </c>
      <c r="C176" s="345">
        <f t="shared" ref="C176" si="77">D176+E176</f>
        <v>172</v>
      </c>
      <c r="D176" s="345">
        <v>160</v>
      </c>
      <c r="E176" s="345">
        <v>12</v>
      </c>
      <c r="F176" s="346"/>
      <c r="G176" s="347">
        <v>9.6039999999999992</v>
      </c>
      <c r="H176" s="348">
        <f t="shared" ref="H176" si="78">ROUND(G176*E176*2,2)</f>
        <v>230.5</v>
      </c>
      <c r="I176" s="346">
        <f t="shared" ref="I176:I195" si="79">ROUND(H176*0.2359+H176,2)</f>
        <v>284.87</v>
      </c>
    </row>
    <row r="177" spans="1:9" s="1" customFormat="1" ht="17.25" customHeight="1" x14ac:dyDescent="0.2">
      <c r="A177" s="15" t="s">
        <v>76</v>
      </c>
      <c r="B177" s="342">
        <f>B178</f>
        <v>5</v>
      </c>
      <c r="C177" s="342"/>
      <c r="D177" s="342"/>
      <c r="E177" s="342">
        <f t="shared" ref="E177:I177" si="80">E178</f>
        <v>53.5</v>
      </c>
      <c r="F177" s="342"/>
      <c r="G177" s="351"/>
      <c r="H177" s="343">
        <f t="shared" si="80"/>
        <v>675.53</v>
      </c>
      <c r="I177" s="343">
        <f t="shared" si="80"/>
        <v>834.88</v>
      </c>
    </row>
    <row r="178" spans="1:9" s="1" customFormat="1" ht="25.15" customHeight="1" x14ac:dyDescent="0.2">
      <c r="A178" s="332" t="s">
        <v>17</v>
      </c>
      <c r="B178" s="344">
        <f>SUM(B179:B183)</f>
        <v>5</v>
      </c>
      <c r="C178" s="344"/>
      <c r="D178" s="344"/>
      <c r="E178" s="344">
        <f t="shared" ref="E178:H178" si="81">SUM(E179:E183)</f>
        <v>53.5</v>
      </c>
      <c r="F178" s="344"/>
      <c r="G178" s="349"/>
      <c r="H178" s="350">
        <f t="shared" si="81"/>
        <v>675.53</v>
      </c>
      <c r="I178" s="350">
        <f t="shared" ref="I178" si="82">SUM(I179:I183)</f>
        <v>834.88</v>
      </c>
    </row>
    <row r="179" spans="1:9" s="1" customFormat="1" x14ac:dyDescent="0.2">
      <c r="A179" s="9" t="s">
        <v>73</v>
      </c>
      <c r="B179" s="345">
        <v>1</v>
      </c>
      <c r="C179" s="345">
        <f t="shared" ref="C179:C183" si="83">D179+E179</f>
        <v>168</v>
      </c>
      <c r="D179" s="345">
        <v>140</v>
      </c>
      <c r="E179" s="345">
        <v>28</v>
      </c>
      <c r="F179" s="346"/>
      <c r="G179" s="347">
        <v>6.0339999999999998</v>
      </c>
      <c r="H179" s="348">
        <f t="shared" ref="H179:H183" si="84">ROUND(G179*E179*2,2)</f>
        <v>337.9</v>
      </c>
      <c r="I179" s="346">
        <f t="shared" si="79"/>
        <v>417.61</v>
      </c>
    </row>
    <row r="180" spans="1:9" s="1" customFormat="1" x14ac:dyDescent="0.2">
      <c r="A180" s="9" t="s">
        <v>73</v>
      </c>
      <c r="B180" s="345">
        <v>1</v>
      </c>
      <c r="C180" s="345">
        <f t="shared" si="83"/>
        <v>144</v>
      </c>
      <c r="D180" s="345">
        <v>140</v>
      </c>
      <c r="E180" s="345">
        <v>4</v>
      </c>
      <c r="F180" s="346"/>
      <c r="G180" s="347">
        <v>5.9379999999999997</v>
      </c>
      <c r="H180" s="348">
        <f t="shared" si="84"/>
        <v>47.5</v>
      </c>
      <c r="I180" s="346">
        <f t="shared" si="79"/>
        <v>58.71</v>
      </c>
    </row>
    <row r="181" spans="1:9" s="1" customFormat="1" x14ac:dyDescent="0.2">
      <c r="A181" s="9" t="s">
        <v>73</v>
      </c>
      <c r="B181" s="345">
        <v>1</v>
      </c>
      <c r="C181" s="345">
        <f t="shared" si="83"/>
        <v>144</v>
      </c>
      <c r="D181" s="345">
        <v>140</v>
      </c>
      <c r="E181" s="345">
        <v>4</v>
      </c>
      <c r="F181" s="346"/>
      <c r="G181" s="347">
        <v>6.7469999999999999</v>
      </c>
      <c r="H181" s="348">
        <f t="shared" si="84"/>
        <v>53.98</v>
      </c>
      <c r="I181" s="346">
        <f t="shared" si="79"/>
        <v>66.709999999999994</v>
      </c>
    </row>
    <row r="182" spans="1:9" s="1" customFormat="1" x14ac:dyDescent="0.2">
      <c r="A182" s="9" t="s">
        <v>73</v>
      </c>
      <c r="B182" s="345">
        <v>1</v>
      </c>
      <c r="C182" s="345">
        <f t="shared" si="83"/>
        <v>153.5</v>
      </c>
      <c r="D182" s="345">
        <v>140</v>
      </c>
      <c r="E182" s="345">
        <v>13.5</v>
      </c>
      <c r="F182" s="346"/>
      <c r="G182" s="347">
        <v>6.7469999999999999</v>
      </c>
      <c r="H182" s="348">
        <f t="shared" si="84"/>
        <v>182.17</v>
      </c>
      <c r="I182" s="346">
        <f t="shared" si="79"/>
        <v>225.14</v>
      </c>
    </row>
    <row r="183" spans="1:9" s="1" customFormat="1" x14ac:dyDescent="0.2">
      <c r="A183" s="9" t="s">
        <v>73</v>
      </c>
      <c r="B183" s="345">
        <v>1</v>
      </c>
      <c r="C183" s="345">
        <f t="shared" si="83"/>
        <v>144</v>
      </c>
      <c r="D183" s="345">
        <v>140</v>
      </c>
      <c r="E183" s="345">
        <v>4</v>
      </c>
      <c r="F183" s="346"/>
      <c r="G183" s="347">
        <v>6.7469999999999999</v>
      </c>
      <c r="H183" s="348">
        <f t="shared" si="84"/>
        <v>53.98</v>
      </c>
      <c r="I183" s="346">
        <f t="shared" si="79"/>
        <v>66.709999999999994</v>
      </c>
    </row>
    <row r="184" spans="1:9" s="1" customFormat="1" ht="16.5" customHeight="1" x14ac:dyDescent="0.2">
      <c r="A184" s="8" t="s">
        <v>41</v>
      </c>
      <c r="B184" s="342">
        <f>B185+B189+B194</f>
        <v>8</v>
      </c>
      <c r="C184" s="342"/>
      <c r="D184" s="342"/>
      <c r="E184" s="342">
        <f t="shared" ref="E184:I184" si="85">E185+E189+E194</f>
        <v>377.5</v>
      </c>
      <c r="F184" s="342"/>
      <c r="G184" s="342"/>
      <c r="H184" s="343">
        <f t="shared" si="85"/>
        <v>6061.170000000001</v>
      </c>
      <c r="I184" s="343">
        <f t="shared" si="85"/>
        <v>7491.0000000000009</v>
      </c>
    </row>
    <row r="185" spans="1:9" s="1" customFormat="1" ht="25.5" x14ac:dyDescent="0.2">
      <c r="A185" s="332" t="s">
        <v>16</v>
      </c>
      <c r="B185" s="344">
        <f>SUM(B186:B188)</f>
        <v>3</v>
      </c>
      <c r="C185" s="344"/>
      <c r="D185" s="344"/>
      <c r="E185" s="344">
        <f>SUM(E186:E188)</f>
        <v>229</v>
      </c>
      <c r="F185" s="344"/>
      <c r="G185" s="349"/>
      <c r="H185" s="350">
        <f>SUM(H186:H188)</f>
        <v>4256.43</v>
      </c>
      <c r="I185" s="350">
        <f>SUM(I186:I188)</f>
        <v>5260.52</v>
      </c>
    </row>
    <row r="186" spans="1:9" s="1" customFormat="1" x14ac:dyDescent="0.2">
      <c r="A186" s="26" t="s">
        <v>74</v>
      </c>
      <c r="B186" s="345">
        <v>1</v>
      </c>
      <c r="C186" s="345">
        <f t="shared" ref="C186:C188" si="86">D186+E186</f>
        <v>216</v>
      </c>
      <c r="D186" s="345">
        <v>160</v>
      </c>
      <c r="E186" s="345">
        <v>56</v>
      </c>
      <c r="F186" s="346"/>
      <c r="G186" s="347">
        <v>9.2669999999999995</v>
      </c>
      <c r="H186" s="348">
        <f t="shared" ref="H186:H188" si="87">ROUND(G186*E186*2,2)</f>
        <v>1037.9000000000001</v>
      </c>
      <c r="I186" s="346">
        <f t="shared" si="79"/>
        <v>1282.74</v>
      </c>
    </row>
    <row r="187" spans="1:9" s="1" customFormat="1" x14ac:dyDescent="0.2">
      <c r="A187" s="26" t="s">
        <v>74</v>
      </c>
      <c r="B187" s="345">
        <v>1</v>
      </c>
      <c r="C187" s="345">
        <f t="shared" si="86"/>
        <v>245</v>
      </c>
      <c r="D187" s="345">
        <v>160</v>
      </c>
      <c r="E187" s="345">
        <v>85</v>
      </c>
      <c r="F187" s="346"/>
      <c r="G187" s="347">
        <v>9.2669999999999995</v>
      </c>
      <c r="H187" s="348">
        <f t="shared" si="87"/>
        <v>1575.39</v>
      </c>
      <c r="I187" s="346">
        <f t="shared" si="79"/>
        <v>1947.02</v>
      </c>
    </row>
    <row r="188" spans="1:9" s="1" customFormat="1" x14ac:dyDescent="0.2">
      <c r="A188" s="26" t="s">
        <v>42</v>
      </c>
      <c r="B188" s="345">
        <v>1</v>
      </c>
      <c r="C188" s="345">
        <f t="shared" si="86"/>
        <v>248</v>
      </c>
      <c r="D188" s="345">
        <v>160</v>
      </c>
      <c r="E188" s="345">
        <v>88</v>
      </c>
      <c r="F188" s="346"/>
      <c r="G188" s="347">
        <v>9.3360000000000003</v>
      </c>
      <c r="H188" s="348">
        <f t="shared" si="87"/>
        <v>1643.14</v>
      </c>
      <c r="I188" s="346">
        <f t="shared" si="79"/>
        <v>2030.76</v>
      </c>
    </row>
    <row r="189" spans="1:9" s="1" customFormat="1" ht="25.5" x14ac:dyDescent="0.2">
      <c r="A189" s="332" t="s">
        <v>17</v>
      </c>
      <c r="B189" s="344">
        <f>SUM(B190:B193)</f>
        <v>4</v>
      </c>
      <c r="C189" s="344"/>
      <c r="D189" s="344"/>
      <c r="E189" s="344">
        <f>SUM(E190:E193)</f>
        <v>140.5</v>
      </c>
      <c r="F189" s="344"/>
      <c r="G189" s="349"/>
      <c r="H189" s="350">
        <f>SUM(H190:H193)</f>
        <v>1735.4800000000002</v>
      </c>
      <c r="I189" s="350">
        <f>SUM(I190:I193)</f>
        <v>2144.88</v>
      </c>
    </row>
    <row r="190" spans="1:9" s="1" customFormat="1" x14ac:dyDescent="0.2">
      <c r="A190" s="9" t="s">
        <v>33</v>
      </c>
      <c r="B190" s="345">
        <v>1</v>
      </c>
      <c r="C190" s="345">
        <f t="shared" ref="C190:C193" si="88">D190+E190</f>
        <v>224</v>
      </c>
      <c r="D190" s="345">
        <v>160</v>
      </c>
      <c r="E190" s="345">
        <v>64</v>
      </c>
      <c r="F190" s="346"/>
      <c r="G190" s="347">
        <v>6.23</v>
      </c>
      <c r="H190" s="348">
        <f t="shared" ref="H190:H193" si="89">ROUND(G190*E190*2,2)</f>
        <v>797.44</v>
      </c>
      <c r="I190" s="346">
        <f t="shared" si="79"/>
        <v>985.56</v>
      </c>
    </row>
    <row r="191" spans="1:9" s="1" customFormat="1" x14ac:dyDescent="0.2">
      <c r="A191" s="9" t="s">
        <v>33</v>
      </c>
      <c r="B191" s="345">
        <v>1</v>
      </c>
      <c r="C191" s="345">
        <f t="shared" si="88"/>
        <v>170.5</v>
      </c>
      <c r="D191" s="345">
        <v>160</v>
      </c>
      <c r="E191" s="345">
        <v>10.5</v>
      </c>
      <c r="F191" s="346"/>
      <c r="G191" s="347">
        <v>6.1310000000000002</v>
      </c>
      <c r="H191" s="348">
        <f t="shared" si="89"/>
        <v>128.75</v>
      </c>
      <c r="I191" s="346">
        <f t="shared" si="79"/>
        <v>159.12</v>
      </c>
    </row>
    <row r="192" spans="1:9" s="1" customFormat="1" x14ac:dyDescent="0.2">
      <c r="A192" s="9" t="s">
        <v>33</v>
      </c>
      <c r="B192" s="345">
        <v>1</v>
      </c>
      <c r="C192" s="345">
        <f t="shared" si="88"/>
        <v>192</v>
      </c>
      <c r="D192" s="345">
        <v>160</v>
      </c>
      <c r="E192" s="345">
        <v>32</v>
      </c>
      <c r="F192" s="346"/>
      <c r="G192" s="347">
        <v>6.1310000000000002</v>
      </c>
      <c r="H192" s="348">
        <f t="shared" si="89"/>
        <v>392.38</v>
      </c>
      <c r="I192" s="346">
        <f t="shared" si="79"/>
        <v>484.94</v>
      </c>
    </row>
    <row r="193" spans="1:1098" x14ac:dyDescent="0.2">
      <c r="A193" s="9" t="s">
        <v>33</v>
      </c>
      <c r="B193" s="345">
        <v>1</v>
      </c>
      <c r="C193" s="345">
        <f t="shared" si="88"/>
        <v>194</v>
      </c>
      <c r="D193" s="345">
        <v>160</v>
      </c>
      <c r="E193" s="345">
        <v>34</v>
      </c>
      <c r="F193" s="346"/>
      <c r="G193" s="347">
        <v>6.1310000000000002</v>
      </c>
      <c r="H193" s="348">
        <f t="shared" si="89"/>
        <v>416.91</v>
      </c>
      <c r="I193" s="346">
        <f t="shared" si="79"/>
        <v>515.26</v>
      </c>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c r="ALO193" s="1"/>
      <c r="ALP193" s="1"/>
      <c r="ALQ193" s="1"/>
      <c r="ALR193" s="1"/>
      <c r="ALS193" s="1"/>
      <c r="ALT193" s="1"/>
      <c r="ALU193" s="1"/>
      <c r="ALV193" s="1"/>
      <c r="ALW193" s="1"/>
      <c r="ALX193" s="1"/>
      <c r="ALY193" s="1"/>
      <c r="ALZ193" s="1"/>
      <c r="AMA193" s="1"/>
      <c r="AMB193" s="1"/>
      <c r="AMC193" s="1"/>
      <c r="AMD193" s="1"/>
      <c r="AME193" s="1"/>
      <c r="AMF193" s="1"/>
      <c r="AMG193" s="1"/>
      <c r="AMH193" s="1"/>
      <c r="AMI193" s="1"/>
      <c r="AMJ193" s="1"/>
      <c r="AMK193" s="1"/>
      <c r="AML193" s="1"/>
      <c r="AMM193" s="1"/>
      <c r="AMN193" s="1"/>
      <c r="AMO193" s="1"/>
      <c r="AMP193" s="1"/>
      <c r="AMQ193" s="1"/>
      <c r="AMR193" s="1"/>
      <c r="AMS193" s="1"/>
      <c r="AMT193" s="1"/>
      <c r="AMU193" s="1"/>
      <c r="AMV193" s="1"/>
      <c r="AMW193" s="1"/>
      <c r="AMX193" s="1"/>
      <c r="AMY193" s="1"/>
      <c r="AMZ193" s="1"/>
      <c r="ANA193" s="1"/>
      <c r="ANB193" s="1"/>
      <c r="ANC193" s="1"/>
      <c r="AND193" s="1"/>
      <c r="ANE193" s="1"/>
      <c r="ANF193" s="1"/>
      <c r="ANG193" s="1"/>
      <c r="ANH193" s="1"/>
      <c r="ANI193" s="1"/>
      <c r="ANJ193" s="1"/>
      <c r="ANK193" s="1"/>
      <c r="ANL193" s="1"/>
      <c r="ANM193" s="1"/>
      <c r="ANN193" s="1"/>
      <c r="ANO193" s="1"/>
      <c r="ANP193" s="1"/>
      <c r="ANQ193" s="1"/>
      <c r="ANR193" s="1"/>
      <c r="ANS193" s="1"/>
      <c r="ANT193" s="1"/>
      <c r="ANU193" s="1"/>
      <c r="ANV193" s="1"/>
      <c r="ANW193" s="1"/>
      <c r="ANX193" s="1"/>
      <c r="ANY193" s="1"/>
      <c r="ANZ193" s="1"/>
      <c r="AOA193" s="1"/>
      <c r="AOB193" s="1"/>
      <c r="AOC193" s="1"/>
      <c r="AOD193" s="1"/>
      <c r="AOE193" s="1"/>
      <c r="AOF193" s="1"/>
      <c r="AOG193" s="1"/>
      <c r="AOH193" s="1"/>
      <c r="AOI193" s="1"/>
      <c r="AOJ193" s="1"/>
      <c r="AOK193" s="1"/>
      <c r="AOL193" s="1"/>
      <c r="AOM193" s="1"/>
      <c r="AON193" s="1"/>
      <c r="AOO193" s="1"/>
      <c r="AOP193" s="1"/>
      <c r="AOQ193" s="1"/>
      <c r="AOR193" s="1"/>
      <c r="AOS193" s="1"/>
      <c r="AOT193" s="1"/>
      <c r="AOU193" s="1"/>
      <c r="AOV193" s="1"/>
      <c r="AOW193" s="1"/>
      <c r="AOX193" s="1"/>
      <c r="AOY193" s="1"/>
      <c r="AOZ193" s="1"/>
      <c r="APA193" s="1"/>
      <c r="APB193" s="1"/>
      <c r="APC193" s="1"/>
      <c r="APD193" s="1"/>
      <c r="APE193" s="1"/>
      <c r="APF193" s="1"/>
    </row>
    <row r="194" spans="1:1098" ht="25.5" x14ac:dyDescent="0.2">
      <c r="A194" s="332" t="s">
        <v>18</v>
      </c>
      <c r="B194" s="344">
        <f>SUM(B195:B195)</f>
        <v>1</v>
      </c>
      <c r="C194" s="344"/>
      <c r="D194" s="344"/>
      <c r="E194" s="344">
        <f>SUM(E195:E195)</f>
        <v>8</v>
      </c>
      <c r="F194" s="344"/>
      <c r="G194" s="349"/>
      <c r="H194" s="350">
        <f>SUM(H195:H195)</f>
        <v>69.260000000000005</v>
      </c>
      <c r="I194" s="350">
        <f>SUM(I195:I195)</f>
        <v>85.6</v>
      </c>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c r="ALO194" s="1"/>
      <c r="ALP194" s="1"/>
      <c r="ALQ194" s="1"/>
      <c r="ALR194" s="1"/>
      <c r="ALS194" s="1"/>
      <c r="ALT194" s="1"/>
      <c r="ALU194" s="1"/>
      <c r="ALV194" s="1"/>
      <c r="ALW194" s="1"/>
      <c r="ALX194" s="1"/>
      <c r="ALY194" s="1"/>
      <c r="ALZ194" s="1"/>
      <c r="AMA194" s="1"/>
      <c r="AMB194" s="1"/>
      <c r="AMC194" s="1"/>
      <c r="AMD194" s="1"/>
      <c r="AME194" s="1"/>
      <c r="AMF194" s="1"/>
      <c r="AMG194" s="1"/>
      <c r="AMH194" s="1"/>
      <c r="AMI194" s="1"/>
      <c r="AMJ194" s="1"/>
      <c r="AMK194" s="1"/>
      <c r="AML194" s="1"/>
      <c r="AMM194" s="1"/>
      <c r="AMN194" s="1"/>
      <c r="AMO194" s="1"/>
      <c r="AMP194" s="1"/>
      <c r="AMQ194" s="1"/>
      <c r="AMR194" s="1"/>
      <c r="AMS194" s="1"/>
      <c r="AMT194" s="1"/>
      <c r="AMU194" s="1"/>
      <c r="AMV194" s="1"/>
      <c r="AMW194" s="1"/>
      <c r="AMX194" s="1"/>
      <c r="AMY194" s="1"/>
      <c r="AMZ194" s="1"/>
      <c r="ANA194" s="1"/>
      <c r="ANB194" s="1"/>
      <c r="ANC194" s="1"/>
      <c r="AND194" s="1"/>
      <c r="ANE194" s="1"/>
      <c r="ANF194" s="1"/>
      <c r="ANG194" s="1"/>
      <c r="ANH194" s="1"/>
      <c r="ANI194" s="1"/>
      <c r="ANJ194" s="1"/>
      <c r="ANK194" s="1"/>
      <c r="ANL194" s="1"/>
      <c r="ANM194" s="1"/>
      <c r="ANN194" s="1"/>
      <c r="ANO194" s="1"/>
      <c r="ANP194" s="1"/>
      <c r="ANQ194" s="1"/>
      <c r="ANR194" s="1"/>
      <c r="ANS194" s="1"/>
      <c r="ANT194" s="1"/>
      <c r="ANU194" s="1"/>
      <c r="ANV194" s="1"/>
      <c r="ANW194" s="1"/>
      <c r="ANX194" s="1"/>
      <c r="ANY194" s="1"/>
      <c r="ANZ194" s="1"/>
      <c r="AOA194" s="1"/>
      <c r="AOB194" s="1"/>
      <c r="AOC194" s="1"/>
      <c r="AOD194" s="1"/>
      <c r="AOE194" s="1"/>
      <c r="AOF194" s="1"/>
      <c r="AOG194" s="1"/>
      <c r="AOH194" s="1"/>
      <c r="AOI194" s="1"/>
      <c r="AOJ194" s="1"/>
      <c r="AOK194" s="1"/>
      <c r="AOL194" s="1"/>
      <c r="AOM194" s="1"/>
      <c r="AON194" s="1"/>
      <c r="AOO194" s="1"/>
      <c r="AOP194" s="1"/>
      <c r="AOQ194" s="1"/>
      <c r="AOR194" s="1"/>
      <c r="AOS194" s="1"/>
      <c r="AOT194" s="1"/>
      <c r="AOU194" s="1"/>
      <c r="AOV194" s="1"/>
      <c r="AOW194" s="1"/>
      <c r="AOX194" s="1"/>
      <c r="AOY194" s="1"/>
      <c r="AOZ194" s="1"/>
      <c r="APA194" s="1"/>
      <c r="APB194" s="1"/>
      <c r="APC194" s="1"/>
      <c r="APD194" s="1"/>
      <c r="APE194" s="1"/>
      <c r="APF194" s="1"/>
    </row>
    <row r="195" spans="1:1098" ht="16.5" customHeight="1" x14ac:dyDescent="0.2">
      <c r="A195" s="9" t="s">
        <v>22</v>
      </c>
      <c r="B195" s="345">
        <v>1</v>
      </c>
      <c r="C195" s="345">
        <f>D195+E195</f>
        <v>168</v>
      </c>
      <c r="D195" s="345">
        <v>160</v>
      </c>
      <c r="E195" s="345">
        <v>8</v>
      </c>
      <c r="F195" s="346"/>
      <c r="G195" s="347">
        <v>4.3289999999999997</v>
      </c>
      <c r="H195" s="348">
        <f t="shared" ref="H195" si="90">ROUND(G195*E195*2,2)</f>
        <v>69.260000000000005</v>
      </c>
      <c r="I195" s="346">
        <f t="shared" si="79"/>
        <v>85.6</v>
      </c>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c r="AKX195" s="1"/>
      <c r="AKY195" s="1"/>
      <c r="AKZ195" s="1"/>
      <c r="ALA195" s="1"/>
      <c r="ALB195" s="1"/>
      <c r="ALC195" s="1"/>
      <c r="ALD195" s="1"/>
      <c r="ALE195" s="1"/>
      <c r="ALF195" s="1"/>
      <c r="ALG195" s="1"/>
      <c r="ALH195" s="1"/>
      <c r="ALI195" s="1"/>
      <c r="ALJ195" s="1"/>
      <c r="ALK195" s="1"/>
      <c r="ALL195" s="1"/>
      <c r="ALM195" s="1"/>
      <c r="ALN195" s="1"/>
      <c r="ALO195" s="1"/>
      <c r="ALP195" s="1"/>
      <c r="ALQ195" s="1"/>
      <c r="ALR195" s="1"/>
      <c r="ALS195" s="1"/>
      <c r="ALT195" s="1"/>
      <c r="ALU195" s="1"/>
      <c r="ALV195" s="1"/>
      <c r="ALW195" s="1"/>
      <c r="ALX195" s="1"/>
      <c r="ALY195" s="1"/>
      <c r="ALZ195" s="1"/>
      <c r="AMA195" s="1"/>
      <c r="AMB195" s="1"/>
      <c r="AMC195" s="1"/>
      <c r="AMD195" s="1"/>
      <c r="AME195" s="1"/>
      <c r="AMF195" s="1"/>
      <c r="AMG195" s="1"/>
      <c r="AMH195" s="1"/>
      <c r="AMI195" s="1"/>
      <c r="AMJ195" s="1"/>
      <c r="AMK195" s="1"/>
      <c r="AML195" s="1"/>
      <c r="AMM195" s="1"/>
      <c r="AMN195" s="1"/>
      <c r="AMO195" s="1"/>
      <c r="AMP195" s="1"/>
      <c r="AMQ195" s="1"/>
      <c r="AMR195" s="1"/>
      <c r="AMS195" s="1"/>
      <c r="AMT195" s="1"/>
      <c r="AMU195" s="1"/>
      <c r="AMV195" s="1"/>
      <c r="AMW195" s="1"/>
      <c r="AMX195" s="1"/>
      <c r="AMY195" s="1"/>
      <c r="AMZ195" s="1"/>
      <c r="ANA195" s="1"/>
      <c r="ANB195" s="1"/>
      <c r="ANC195" s="1"/>
      <c r="AND195" s="1"/>
      <c r="ANE195" s="1"/>
      <c r="ANF195" s="1"/>
      <c r="ANG195" s="1"/>
      <c r="ANH195" s="1"/>
      <c r="ANI195" s="1"/>
      <c r="ANJ195" s="1"/>
      <c r="ANK195" s="1"/>
      <c r="ANL195" s="1"/>
      <c r="ANM195" s="1"/>
      <c r="ANN195" s="1"/>
      <c r="ANO195" s="1"/>
      <c r="ANP195" s="1"/>
      <c r="ANQ195" s="1"/>
      <c r="ANR195" s="1"/>
      <c r="ANS195" s="1"/>
      <c r="ANT195" s="1"/>
      <c r="ANU195" s="1"/>
      <c r="ANV195" s="1"/>
      <c r="ANW195" s="1"/>
      <c r="ANX195" s="1"/>
      <c r="ANY195" s="1"/>
      <c r="ANZ195" s="1"/>
      <c r="AOA195" s="1"/>
      <c r="AOB195" s="1"/>
      <c r="AOC195" s="1"/>
      <c r="AOD195" s="1"/>
      <c r="AOE195" s="1"/>
      <c r="AOF195" s="1"/>
      <c r="AOG195" s="1"/>
      <c r="AOH195" s="1"/>
      <c r="AOI195" s="1"/>
      <c r="AOJ195" s="1"/>
      <c r="AOK195" s="1"/>
      <c r="AOL195" s="1"/>
      <c r="AOM195" s="1"/>
      <c r="AON195" s="1"/>
      <c r="AOO195" s="1"/>
      <c r="AOP195" s="1"/>
      <c r="AOQ195" s="1"/>
      <c r="AOR195" s="1"/>
      <c r="AOS195" s="1"/>
      <c r="AOT195" s="1"/>
      <c r="AOU195" s="1"/>
      <c r="AOV195" s="1"/>
      <c r="AOW195" s="1"/>
      <c r="AOX195" s="1"/>
      <c r="AOY195" s="1"/>
      <c r="AOZ195" s="1"/>
      <c r="APA195" s="1"/>
      <c r="APB195" s="1"/>
      <c r="APC195" s="1"/>
      <c r="APD195" s="1"/>
      <c r="APE195" s="1"/>
      <c r="APF195" s="1"/>
    </row>
    <row r="196" spans="1:1098" ht="16.5" customHeight="1" x14ac:dyDescent="0.2">
      <c r="A196" s="334"/>
      <c r="B196" s="337"/>
      <c r="C196" s="337"/>
      <c r="D196" s="337"/>
      <c r="E196" s="338"/>
      <c r="F196" s="339"/>
      <c r="G196" s="340"/>
      <c r="H196" s="341"/>
      <c r="I196" s="339"/>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c r="ALO196" s="1"/>
      <c r="ALP196" s="1"/>
      <c r="ALQ196" s="1"/>
      <c r="ALR196" s="1"/>
      <c r="ALS196" s="1"/>
      <c r="ALT196" s="1"/>
      <c r="ALU196" s="1"/>
      <c r="ALV196" s="1"/>
      <c r="ALW196" s="1"/>
      <c r="ALX196" s="1"/>
      <c r="ALY196" s="1"/>
      <c r="ALZ196" s="1"/>
      <c r="AMA196" s="1"/>
      <c r="AMB196" s="1"/>
      <c r="AMC196" s="1"/>
      <c r="AMD196" s="1"/>
      <c r="AME196" s="1"/>
      <c r="AMF196" s="1"/>
      <c r="AMG196" s="1"/>
      <c r="AMH196" s="1"/>
      <c r="AMI196" s="1"/>
      <c r="AMJ196" s="1"/>
      <c r="AMK196" s="1"/>
      <c r="AML196" s="1"/>
      <c r="AMM196" s="1"/>
      <c r="AMN196" s="1"/>
      <c r="AMO196" s="1"/>
      <c r="AMP196" s="1"/>
      <c r="AMQ196" s="1"/>
      <c r="AMR196" s="1"/>
      <c r="AMS196" s="1"/>
      <c r="AMT196" s="1"/>
      <c r="AMU196" s="1"/>
      <c r="AMV196" s="1"/>
      <c r="AMW196" s="1"/>
      <c r="AMX196" s="1"/>
      <c r="AMY196" s="1"/>
      <c r="AMZ196" s="1"/>
      <c r="ANA196" s="1"/>
      <c r="ANB196" s="1"/>
      <c r="ANC196" s="1"/>
      <c r="AND196" s="1"/>
      <c r="ANE196" s="1"/>
      <c r="ANF196" s="1"/>
      <c r="ANG196" s="1"/>
      <c r="ANH196" s="1"/>
      <c r="ANI196" s="1"/>
      <c r="ANJ196" s="1"/>
      <c r="ANK196" s="1"/>
      <c r="ANL196" s="1"/>
      <c r="ANM196" s="1"/>
      <c r="ANN196" s="1"/>
      <c r="ANO196" s="1"/>
      <c r="ANP196" s="1"/>
      <c r="ANQ196" s="1"/>
      <c r="ANR196" s="1"/>
      <c r="ANS196" s="1"/>
      <c r="ANT196" s="1"/>
      <c r="ANU196" s="1"/>
      <c r="ANV196" s="1"/>
      <c r="ANW196" s="1"/>
      <c r="ANX196" s="1"/>
      <c r="ANY196" s="1"/>
      <c r="ANZ196" s="1"/>
      <c r="AOA196" s="1"/>
      <c r="AOB196" s="1"/>
      <c r="AOC196" s="1"/>
      <c r="AOD196" s="1"/>
      <c r="AOE196" s="1"/>
      <c r="AOF196" s="1"/>
      <c r="AOG196" s="1"/>
      <c r="AOH196" s="1"/>
      <c r="AOI196" s="1"/>
      <c r="AOJ196" s="1"/>
      <c r="AOK196" s="1"/>
      <c r="AOL196" s="1"/>
      <c r="AOM196" s="1"/>
      <c r="AON196" s="1"/>
      <c r="AOO196" s="1"/>
      <c r="AOP196" s="1"/>
      <c r="AOQ196" s="1"/>
      <c r="AOR196" s="1"/>
      <c r="AOS196" s="1"/>
      <c r="AOT196" s="1"/>
      <c r="AOU196" s="1"/>
      <c r="AOV196" s="1"/>
      <c r="AOW196" s="1"/>
      <c r="AOX196" s="1"/>
      <c r="AOY196" s="1"/>
      <c r="AOZ196" s="1"/>
      <c r="APA196" s="1"/>
      <c r="APB196" s="1"/>
      <c r="APC196" s="1"/>
      <c r="APD196" s="1"/>
      <c r="APE196" s="1"/>
      <c r="APF196" s="1"/>
    </row>
    <row r="197" spans="1:1098" x14ac:dyDescent="0.2">
      <c r="A197" s="568" t="s">
        <v>589</v>
      </c>
      <c r="B197" s="568"/>
      <c r="C197" s="568"/>
      <c r="D197" s="568"/>
      <c r="E197" s="568"/>
      <c r="F197" s="568"/>
      <c r="G197" s="568"/>
      <c r="H197" s="568"/>
      <c r="I197" s="568"/>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c r="ALO197" s="1"/>
      <c r="ALP197" s="1"/>
      <c r="ALQ197" s="1"/>
      <c r="ALR197" s="1"/>
      <c r="ALS197" s="1"/>
      <c r="ALT197" s="1"/>
      <c r="ALU197" s="1"/>
      <c r="ALV197" s="1"/>
      <c r="ALW197" s="1"/>
      <c r="ALX197" s="1"/>
      <c r="ALY197" s="1"/>
      <c r="ALZ197" s="1"/>
      <c r="AMA197" s="1"/>
      <c r="AMB197" s="1"/>
      <c r="AMC197" s="1"/>
      <c r="AMD197" s="1"/>
      <c r="AME197" s="1"/>
      <c r="AMF197" s="1"/>
      <c r="AMG197" s="1"/>
      <c r="AMH197" s="1"/>
      <c r="AMI197" s="1"/>
      <c r="AMJ197" s="1"/>
      <c r="AMK197" s="1"/>
      <c r="AML197" s="1"/>
      <c r="AMM197" s="1"/>
      <c r="AMN197" s="1"/>
      <c r="AMO197" s="1"/>
      <c r="AMP197" s="1"/>
      <c r="AMQ197" s="1"/>
      <c r="AMR197" s="1"/>
      <c r="AMS197" s="1"/>
      <c r="AMT197" s="1"/>
      <c r="AMU197" s="1"/>
      <c r="AMV197" s="1"/>
      <c r="AMW197" s="1"/>
      <c r="AMX197" s="1"/>
      <c r="AMY197" s="1"/>
      <c r="AMZ197" s="1"/>
      <c r="ANA197" s="1"/>
      <c r="ANB197" s="1"/>
      <c r="ANC197" s="1"/>
      <c r="AND197" s="1"/>
      <c r="ANE197" s="1"/>
      <c r="ANF197" s="1"/>
      <c r="ANG197" s="1"/>
      <c r="ANH197" s="1"/>
      <c r="ANI197" s="1"/>
      <c r="ANJ197" s="1"/>
      <c r="ANK197" s="1"/>
      <c r="ANL197" s="1"/>
      <c r="ANM197" s="1"/>
      <c r="ANN197" s="1"/>
      <c r="ANO197" s="1"/>
      <c r="ANP197" s="1"/>
      <c r="ANQ197" s="1"/>
      <c r="ANR197" s="1"/>
      <c r="ANS197" s="1"/>
      <c r="ANT197" s="1"/>
      <c r="ANU197" s="1"/>
      <c r="ANV197" s="1"/>
      <c r="ANW197" s="1"/>
      <c r="ANX197" s="1"/>
      <c r="ANY197" s="1"/>
      <c r="ANZ197" s="1"/>
      <c r="AOA197" s="1"/>
      <c r="AOB197" s="1"/>
      <c r="AOC197" s="1"/>
      <c r="AOD197" s="1"/>
      <c r="AOE197" s="1"/>
      <c r="AOF197" s="1"/>
      <c r="AOG197" s="1"/>
      <c r="AOH197" s="1"/>
      <c r="AOI197" s="1"/>
      <c r="AOJ197" s="1"/>
      <c r="AOK197" s="1"/>
      <c r="AOL197" s="1"/>
      <c r="AOM197" s="1"/>
      <c r="AON197" s="1"/>
      <c r="AOO197" s="1"/>
      <c r="AOP197" s="1"/>
      <c r="AOQ197" s="1"/>
      <c r="AOR197" s="1"/>
      <c r="AOS197" s="1"/>
      <c r="AOT197" s="1"/>
      <c r="AOU197" s="1"/>
      <c r="AOV197" s="1"/>
      <c r="AOW197" s="1"/>
      <c r="AOX197" s="1"/>
      <c r="AOY197" s="1"/>
      <c r="AOZ197" s="1"/>
      <c r="APA197" s="1"/>
      <c r="APB197" s="1"/>
      <c r="APC197" s="1"/>
      <c r="APD197" s="1"/>
      <c r="APE197" s="1"/>
      <c r="APF197" s="1"/>
    </row>
    <row r="198" spans="1:1098" x14ac:dyDescent="0.2">
      <c r="A198" s="568"/>
      <c r="B198" s="568"/>
      <c r="C198" s="568"/>
      <c r="D198" s="568"/>
      <c r="E198" s="568"/>
      <c r="F198" s="568"/>
      <c r="G198" s="568"/>
      <c r="H198" s="568"/>
      <c r="I198" s="568"/>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c r="ALO198" s="1"/>
      <c r="ALP198" s="1"/>
      <c r="ALQ198" s="1"/>
      <c r="ALR198" s="1"/>
      <c r="ALS198" s="1"/>
      <c r="ALT198" s="1"/>
      <c r="ALU198" s="1"/>
      <c r="ALV198" s="1"/>
      <c r="ALW198" s="1"/>
      <c r="ALX198" s="1"/>
      <c r="ALY198" s="1"/>
      <c r="ALZ198" s="1"/>
      <c r="AMA198" s="1"/>
      <c r="AMB198" s="1"/>
      <c r="AMC198" s="1"/>
      <c r="AMD198" s="1"/>
      <c r="AME198" s="1"/>
      <c r="AMF198" s="1"/>
      <c r="AMG198" s="1"/>
      <c r="AMH198" s="1"/>
      <c r="AMI198" s="1"/>
      <c r="AMJ198" s="1"/>
      <c r="AMK198" s="1"/>
      <c r="AML198" s="1"/>
      <c r="AMM198" s="1"/>
      <c r="AMN198" s="1"/>
      <c r="AMO198" s="1"/>
      <c r="AMP198" s="1"/>
      <c r="AMQ198" s="1"/>
      <c r="AMR198" s="1"/>
      <c r="AMS198" s="1"/>
      <c r="AMT198" s="1"/>
      <c r="AMU198" s="1"/>
      <c r="AMV198" s="1"/>
      <c r="AMW198" s="1"/>
      <c r="AMX198" s="1"/>
      <c r="AMY198" s="1"/>
      <c r="AMZ198" s="1"/>
      <c r="ANA198" s="1"/>
      <c r="ANB198" s="1"/>
      <c r="ANC198" s="1"/>
      <c r="AND198" s="1"/>
      <c r="ANE198" s="1"/>
      <c r="ANF198" s="1"/>
      <c r="ANG198" s="1"/>
      <c r="ANH198" s="1"/>
      <c r="ANI198" s="1"/>
      <c r="ANJ198" s="1"/>
      <c r="ANK198" s="1"/>
      <c r="ANL198" s="1"/>
      <c r="ANM198" s="1"/>
      <c r="ANN198" s="1"/>
      <c r="ANO198" s="1"/>
      <c r="ANP198" s="1"/>
      <c r="ANQ198" s="1"/>
      <c r="ANR198" s="1"/>
      <c r="ANS198" s="1"/>
      <c r="ANT198" s="1"/>
      <c r="ANU198" s="1"/>
      <c r="ANV198" s="1"/>
      <c r="ANW198" s="1"/>
      <c r="ANX198" s="1"/>
      <c r="ANY198" s="1"/>
      <c r="ANZ198" s="1"/>
      <c r="AOA198" s="1"/>
      <c r="AOB198" s="1"/>
      <c r="AOC198" s="1"/>
      <c r="AOD198" s="1"/>
      <c r="AOE198" s="1"/>
      <c r="AOF198" s="1"/>
      <c r="AOG198" s="1"/>
      <c r="AOH198" s="1"/>
      <c r="AOI198" s="1"/>
      <c r="AOJ198" s="1"/>
      <c r="AOK198" s="1"/>
      <c r="AOL198" s="1"/>
      <c r="AOM198" s="1"/>
      <c r="AON198" s="1"/>
      <c r="AOO198" s="1"/>
      <c r="AOP198" s="1"/>
      <c r="AOQ198" s="1"/>
      <c r="AOR198" s="1"/>
      <c r="AOS198" s="1"/>
      <c r="AOT198" s="1"/>
      <c r="AOU198" s="1"/>
      <c r="AOV198" s="1"/>
      <c r="AOW198" s="1"/>
      <c r="AOX198" s="1"/>
      <c r="AOY198" s="1"/>
      <c r="AOZ198" s="1"/>
      <c r="APA198" s="1"/>
      <c r="APB198" s="1"/>
      <c r="APC198" s="1"/>
      <c r="APD198" s="1"/>
      <c r="APE198" s="1"/>
      <c r="APF198" s="1"/>
    </row>
    <row r="199" spans="1:1098" ht="12" customHeight="1" x14ac:dyDescent="0.2">
      <c r="A199" s="19"/>
      <c r="B199" s="19"/>
      <c r="C199" s="19"/>
      <c r="D199" s="19"/>
      <c r="E199" s="19"/>
      <c r="F199" s="20"/>
      <c r="G199" s="20"/>
      <c r="H199" s="19"/>
      <c r="I199" s="19"/>
    </row>
  </sheetData>
  <mergeCells count="13">
    <mergeCell ref="A197:I198"/>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35433070866141736" bottom="0.35433070866141736"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EF277-E33F-4EDE-91B9-0DB3D3DC7DF6}">
  <sheetPr>
    <tabColor theme="5" tint="0.59999389629810485"/>
  </sheetPr>
  <dimension ref="A1:APK182"/>
  <sheetViews>
    <sheetView zoomScaleNormal="100" workbookViewId="0">
      <selection activeCell="H1" sqref="H1:I1"/>
    </sheetView>
  </sheetViews>
  <sheetFormatPr defaultColWidth="9.140625" defaultRowHeight="12.75" x14ac:dyDescent="0.2"/>
  <cols>
    <col min="1" max="1" width="41" style="1" customWidth="1"/>
    <col min="2" max="2" width="11.28515625" style="1" customWidth="1"/>
    <col min="3" max="3" width="10" style="1" customWidth="1"/>
    <col min="4" max="4" width="11.5703125" style="1" customWidth="1"/>
    <col min="5" max="5" width="13.28515625" style="1" customWidth="1"/>
    <col min="6" max="6" width="12.5703125" style="1" customWidth="1"/>
    <col min="7" max="7" width="10.7109375" style="1" customWidth="1"/>
    <col min="8" max="8" width="18.85546875" style="1" customWidth="1"/>
    <col min="9" max="9" width="14.5703125" style="1" customWidth="1"/>
    <col min="10" max="16384" width="9.140625" style="1"/>
  </cols>
  <sheetData>
    <row r="1" spans="1:9" x14ac:dyDescent="0.2">
      <c r="H1" s="569" t="s">
        <v>903</v>
      </c>
      <c r="I1" s="569"/>
    </row>
    <row r="2" spans="1:9" s="4" customFormat="1" ht="39.75" customHeight="1" x14ac:dyDescent="0.2">
      <c r="A2" s="570" t="s">
        <v>13</v>
      </c>
      <c r="B2" s="570"/>
      <c r="C2" s="570"/>
      <c r="D2" s="570"/>
      <c r="E2" s="570"/>
      <c r="F2" s="570"/>
      <c r="G2" s="570"/>
      <c r="H2" s="570"/>
      <c r="I2" s="570"/>
    </row>
    <row r="4" spans="1:9" x14ac:dyDescent="0.2">
      <c r="A4" s="326" t="s">
        <v>836</v>
      </c>
    </row>
    <row r="5" spans="1:9" x14ac:dyDescent="0.2">
      <c r="A5" s="1" t="s">
        <v>838</v>
      </c>
      <c r="D5" s="19">
        <v>140</v>
      </c>
      <c r="E5" s="19">
        <v>160</v>
      </c>
    </row>
    <row r="6" spans="1:9" x14ac:dyDescent="0.2">
      <c r="E6" s="5"/>
      <c r="H6" s="6"/>
    </row>
    <row r="7" spans="1:9" ht="45.75" customHeight="1" x14ac:dyDescent="0.2">
      <c r="A7" s="571"/>
      <c r="B7" s="571" t="s">
        <v>6</v>
      </c>
      <c r="C7" s="567" t="s">
        <v>8</v>
      </c>
      <c r="D7" s="567"/>
      <c r="E7" s="567"/>
      <c r="F7" s="567" t="s">
        <v>4</v>
      </c>
      <c r="G7" s="567" t="s">
        <v>71</v>
      </c>
      <c r="H7" s="572" t="s">
        <v>9</v>
      </c>
      <c r="I7" s="573" t="s">
        <v>2</v>
      </c>
    </row>
    <row r="8" spans="1:9" ht="24" customHeight="1" x14ac:dyDescent="0.2">
      <c r="A8" s="571"/>
      <c r="B8" s="571"/>
      <c r="C8" s="574" t="s">
        <v>14</v>
      </c>
      <c r="D8" s="574" t="s">
        <v>72</v>
      </c>
      <c r="E8" s="567" t="s">
        <v>10</v>
      </c>
      <c r="F8" s="567"/>
      <c r="G8" s="567"/>
      <c r="H8" s="572"/>
      <c r="I8" s="573"/>
    </row>
    <row r="9" spans="1:9" ht="71.45" customHeight="1" x14ac:dyDescent="0.2">
      <c r="A9" s="571"/>
      <c r="B9" s="571"/>
      <c r="C9" s="575"/>
      <c r="D9" s="575"/>
      <c r="E9" s="567"/>
      <c r="F9" s="567"/>
      <c r="G9" s="567"/>
      <c r="H9" s="572"/>
      <c r="I9" s="573"/>
    </row>
    <row r="10" spans="1:9" ht="25.15" customHeight="1" x14ac:dyDescent="0.2">
      <c r="A10" s="25">
        <v>1</v>
      </c>
      <c r="B10" s="223">
        <v>2</v>
      </c>
      <c r="C10" s="223" t="s">
        <v>77</v>
      </c>
      <c r="D10" s="223">
        <v>4</v>
      </c>
      <c r="E10" s="223">
        <v>5</v>
      </c>
      <c r="F10" s="223">
        <v>6</v>
      </c>
      <c r="G10" s="223">
        <v>7</v>
      </c>
      <c r="H10" s="223">
        <v>8</v>
      </c>
      <c r="I10" s="223" t="s">
        <v>78</v>
      </c>
    </row>
    <row r="11" spans="1:9" s="4" customFormat="1" x14ac:dyDescent="0.2">
      <c r="A11" s="8" t="s">
        <v>0</v>
      </c>
      <c r="B11" s="208">
        <f>B12+B22+B52+B64+B68+B76+B90+B105+B112+B127+B130+B145+B165+B168+B150+B159</f>
        <v>113</v>
      </c>
      <c r="C11" s="208"/>
      <c r="D11" s="208"/>
      <c r="E11" s="208">
        <f t="shared" ref="E11:I11" si="0">E12+E22+E52+E64+E68+E76+E90+E105+E112+E127+E130+E145+E165+E168+E150+E159</f>
        <v>3381.5</v>
      </c>
      <c r="F11" s="208"/>
      <c r="G11" s="208"/>
      <c r="H11" s="74">
        <f t="shared" si="0"/>
        <v>47502.990000000005</v>
      </c>
      <c r="I11" s="74">
        <f t="shared" si="0"/>
        <v>58708.93</v>
      </c>
    </row>
    <row r="12" spans="1:9" s="4" customFormat="1" x14ac:dyDescent="0.2">
      <c r="A12" s="8" t="s">
        <v>21</v>
      </c>
      <c r="B12" s="208">
        <f>B13+B16</f>
        <v>7</v>
      </c>
      <c r="C12" s="208"/>
      <c r="D12" s="208"/>
      <c r="E12" s="208">
        <f t="shared" ref="E12:I12" si="1">E13+E16</f>
        <v>334</v>
      </c>
      <c r="F12" s="208"/>
      <c r="G12" s="208"/>
      <c r="H12" s="208">
        <f t="shared" si="1"/>
        <v>4943.67</v>
      </c>
      <c r="I12" s="208">
        <f t="shared" si="1"/>
        <v>6109.87</v>
      </c>
    </row>
    <row r="13" spans="1:9" ht="24.6" customHeight="1" x14ac:dyDescent="0.2">
      <c r="A13" s="332" t="s">
        <v>16</v>
      </c>
      <c r="B13" s="10">
        <f>B14+B15</f>
        <v>2</v>
      </c>
      <c r="C13" s="10"/>
      <c r="D13" s="10"/>
      <c r="E13" s="10">
        <f t="shared" ref="E13:H13" si="2">E14+E15</f>
        <v>82</v>
      </c>
      <c r="F13" s="10"/>
      <c r="G13" s="224"/>
      <c r="H13" s="352">
        <f t="shared" si="2"/>
        <v>1672.63</v>
      </c>
      <c r="I13" s="352">
        <f>I14+I15</f>
        <v>2067.1999999999998</v>
      </c>
    </row>
    <row r="14" spans="1:9" x14ac:dyDescent="0.2">
      <c r="A14" s="9" t="s">
        <v>588</v>
      </c>
      <c r="B14" s="11">
        <v>1</v>
      </c>
      <c r="C14" s="11">
        <f>D14+E14</f>
        <v>207</v>
      </c>
      <c r="D14" s="11">
        <v>158</v>
      </c>
      <c r="E14" s="226">
        <v>49</v>
      </c>
      <c r="F14" s="11"/>
      <c r="G14" s="354">
        <v>10.199</v>
      </c>
      <c r="H14" s="12">
        <f>ROUND(G14*E14*2,2)</f>
        <v>999.5</v>
      </c>
      <c r="I14" s="12">
        <f>ROUND(H14*0.2359+H14,2)</f>
        <v>1235.28</v>
      </c>
    </row>
    <row r="15" spans="1:9" x14ac:dyDescent="0.2">
      <c r="A15" s="9" t="s">
        <v>588</v>
      </c>
      <c r="B15" s="11">
        <v>1</v>
      </c>
      <c r="C15" s="11">
        <f>D15+E15</f>
        <v>191</v>
      </c>
      <c r="D15" s="11">
        <v>158</v>
      </c>
      <c r="E15" s="226">
        <v>33</v>
      </c>
      <c r="F15" s="11"/>
      <c r="G15" s="354">
        <v>10.199</v>
      </c>
      <c r="H15" s="12">
        <f>ROUND(G15*E15*2,2)</f>
        <v>673.13</v>
      </c>
      <c r="I15" s="12">
        <f t="shared" ref="I15:I60" si="3">ROUND(H15*0.2359+H15,2)</f>
        <v>831.92</v>
      </c>
    </row>
    <row r="16" spans="1:9" ht="38.25" x14ac:dyDescent="0.2">
      <c r="A16" s="332" t="s">
        <v>17</v>
      </c>
      <c r="B16" s="10">
        <f>SUM(B17:B21)</f>
        <v>5</v>
      </c>
      <c r="C16" s="10"/>
      <c r="D16" s="10"/>
      <c r="E16" s="10">
        <f>SUM(E17:E21)</f>
        <v>252</v>
      </c>
      <c r="F16" s="10"/>
      <c r="G16" s="207"/>
      <c r="H16" s="352">
        <f>SUM(H17:H21)</f>
        <v>3271.04</v>
      </c>
      <c r="I16" s="352">
        <f>SUM(I17:I21)</f>
        <v>4042.67</v>
      </c>
    </row>
    <row r="17" spans="1:9" x14ac:dyDescent="0.2">
      <c r="A17" s="9" t="s">
        <v>20</v>
      </c>
      <c r="B17" s="11">
        <v>1</v>
      </c>
      <c r="C17" s="11">
        <f>D17+E17</f>
        <v>174</v>
      </c>
      <c r="D17" s="11">
        <v>158</v>
      </c>
      <c r="E17" s="226">
        <v>16</v>
      </c>
      <c r="F17" s="11"/>
      <c r="G17" s="354">
        <v>6.7469999999999999</v>
      </c>
      <c r="H17" s="12">
        <f>ROUND(G17*E17*2,2)</f>
        <v>215.9</v>
      </c>
      <c r="I17" s="12">
        <f t="shared" si="3"/>
        <v>266.83</v>
      </c>
    </row>
    <row r="18" spans="1:9" x14ac:dyDescent="0.2">
      <c r="A18" s="9" t="s">
        <v>20</v>
      </c>
      <c r="B18" s="11">
        <v>1</v>
      </c>
      <c r="C18" s="11">
        <f t="shared" ref="C18:C21" si="4">D18+E18</f>
        <v>184</v>
      </c>
      <c r="D18" s="11">
        <v>158</v>
      </c>
      <c r="E18" s="226">
        <v>26</v>
      </c>
      <c r="F18" s="11"/>
      <c r="G18" s="354">
        <v>6.7469999999999999</v>
      </c>
      <c r="H18" s="12">
        <f t="shared" ref="H18:H21" si="5">ROUND(G18*E18*2,2)</f>
        <v>350.84</v>
      </c>
      <c r="I18" s="12">
        <f t="shared" si="3"/>
        <v>433.6</v>
      </c>
    </row>
    <row r="19" spans="1:9" x14ac:dyDescent="0.2">
      <c r="A19" s="9" t="s">
        <v>20</v>
      </c>
      <c r="B19" s="11">
        <v>1</v>
      </c>
      <c r="C19" s="11">
        <f t="shared" si="4"/>
        <v>210</v>
      </c>
      <c r="D19" s="11">
        <v>158</v>
      </c>
      <c r="E19" s="226">
        <v>52</v>
      </c>
      <c r="F19" s="11"/>
      <c r="G19" s="354">
        <v>6.7469999999999999</v>
      </c>
      <c r="H19" s="12">
        <f t="shared" si="5"/>
        <v>701.69</v>
      </c>
      <c r="I19" s="12">
        <f t="shared" si="3"/>
        <v>867.22</v>
      </c>
    </row>
    <row r="20" spans="1:9" x14ac:dyDescent="0.2">
      <c r="A20" s="9" t="s">
        <v>20</v>
      </c>
      <c r="B20" s="11">
        <v>1</v>
      </c>
      <c r="C20" s="11">
        <f t="shared" si="4"/>
        <v>238</v>
      </c>
      <c r="D20" s="11">
        <v>158</v>
      </c>
      <c r="E20" s="226">
        <v>80</v>
      </c>
      <c r="F20" s="11"/>
      <c r="G20" s="354">
        <v>5.9379999999999997</v>
      </c>
      <c r="H20" s="12">
        <f t="shared" si="5"/>
        <v>950.08</v>
      </c>
      <c r="I20" s="12">
        <f t="shared" si="3"/>
        <v>1174.2</v>
      </c>
    </row>
    <row r="21" spans="1:9" x14ac:dyDescent="0.2">
      <c r="A21" s="9" t="s">
        <v>20</v>
      </c>
      <c r="B21" s="11">
        <v>1</v>
      </c>
      <c r="C21" s="11">
        <f t="shared" si="4"/>
        <v>236</v>
      </c>
      <c r="D21" s="11">
        <v>158</v>
      </c>
      <c r="E21" s="226">
        <v>78</v>
      </c>
      <c r="F21" s="11"/>
      <c r="G21" s="354">
        <v>6.7469999999999999</v>
      </c>
      <c r="H21" s="12">
        <f t="shared" si="5"/>
        <v>1052.53</v>
      </c>
      <c r="I21" s="12">
        <f t="shared" si="3"/>
        <v>1300.82</v>
      </c>
    </row>
    <row r="22" spans="1:9" ht="27.75" customHeight="1" x14ac:dyDescent="0.2">
      <c r="A22" s="15" t="s">
        <v>24</v>
      </c>
      <c r="B22" s="208">
        <f>B23+B28+B42+B48</f>
        <v>25</v>
      </c>
      <c r="C22" s="208"/>
      <c r="D22" s="208"/>
      <c r="E22" s="208">
        <f>E23+E28+E42+E48</f>
        <v>984</v>
      </c>
      <c r="F22" s="208"/>
      <c r="G22" s="209"/>
      <c r="H22" s="74">
        <f>H23+H28+H42+H48</f>
        <v>13374.179999999998</v>
      </c>
      <c r="I22" s="74">
        <f>I23+I28+I42+I48</f>
        <v>16529.14</v>
      </c>
    </row>
    <row r="23" spans="1:9" ht="25.5" x14ac:dyDescent="0.2">
      <c r="A23" s="332" t="s">
        <v>16</v>
      </c>
      <c r="B23" s="10">
        <f>SUM(B24:B27)</f>
        <v>4</v>
      </c>
      <c r="C23" s="10"/>
      <c r="D23" s="10"/>
      <c r="E23" s="10">
        <f t="shared" ref="E23:H23" si="6">SUM(E24:E27)</f>
        <v>203</v>
      </c>
      <c r="F23" s="10"/>
      <c r="G23" s="207"/>
      <c r="H23" s="352">
        <f t="shared" si="6"/>
        <v>4407.53</v>
      </c>
      <c r="I23" s="352">
        <f t="shared" ref="I23" si="7">SUM(I24:I27)</f>
        <v>5447.26</v>
      </c>
    </row>
    <row r="24" spans="1:9" ht="14.25" customHeight="1" x14ac:dyDescent="0.2">
      <c r="A24" s="9" t="s">
        <v>25</v>
      </c>
      <c r="B24" s="11">
        <v>1</v>
      </c>
      <c r="C24" s="11">
        <f>D24+E24</f>
        <v>224</v>
      </c>
      <c r="D24" s="11">
        <v>158</v>
      </c>
      <c r="E24" s="226">
        <v>66</v>
      </c>
      <c r="F24" s="11"/>
      <c r="G24" s="354">
        <v>10.856</v>
      </c>
      <c r="H24" s="12">
        <f t="shared" ref="H24:H47" si="8">ROUND(G24*E24*2,2)</f>
        <v>1432.99</v>
      </c>
      <c r="I24" s="12">
        <f t="shared" si="3"/>
        <v>1771.03</v>
      </c>
    </row>
    <row r="25" spans="1:9" ht="14.25" customHeight="1" x14ac:dyDescent="0.2">
      <c r="A25" s="9" t="s">
        <v>25</v>
      </c>
      <c r="B25" s="11">
        <v>1</v>
      </c>
      <c r="C25" s="11">
        <f t="shared" ref="C25:C27" si="9">D25+E25</f>
        <v>192</v>
      </c>
      <c r="D25" s="11">
        <v>158</v>
      </c>
      <c r="E25" s="226">
        <v>34</v>
      </c>
      <c r="F25" s="11"/>
      <c r="G25" s="354">
        <v>10.856</v>
      </c>
      <c r="H25" s="12">
        <f t="shared" si="8"/>
        <v>738.21</v>
      </c>
      <c r="I25" s="12">
        <f t="shared" si="3"/>
        <v>912.35</v>
      </c>
    </row>
    <row r="26" spans="1:9" ht="14.25" customHeight="1" x14ac:dyDescent="0.2">
      <c r="A26" s="9" t="s">
        <v>25</v>
      </c>
      <c r="B26" s="11">
        <v>1</v>
      </c>
      <c r="C26" s="11">
        <f t="shared" si="9"/>
        <v>224</v>
      </c>
      <c r="D26" s="11">
        <v>158</v>
      </c>
      <c r="E26" s="226">
        <v>66</v>
      </c>
      <c r="F26" s="11"/>
      <c r="G26" s="354">
        <v>10.856</v>
      </c>
      <c r="H26" s="12">
        <f t="shared" si="8"/>
        <v>1432.99</v>
      </c>
      <c r="I26" s="12">
        <f t="shared" si="3"/>
        <v>1771.03</v>
      </c>
    </row>
    <row r="27" spans="1:9" ht="14.25" customHeight="1" x14ac:dyDescent="0.2">
      <c r="A27" s="9" t="s">
        <v>25</v>
      </c>
      <c r="B27" s="11">
        <v>1</v>
      </c>
      <c r="C27" s="11">
        <f t="shared" si="9"/>
        <v>195</v>
      </c>
      <c r="D27" s="11">
        <v>158</v>
      </c>
      <c r="E27" s="226">
        <v>37</v>
      </c>
      <c r="F27" s="11"/>
      <c r="G27" s="354">
        <v>10.856</v>
      </c>
      <c r="H27" s="12">
        <f t="shared" si="8"/>
        <v>803.34</v>
      </c>
      <c r="I27" s="12">
        <f t="shared" si="3"/>
        <v>992.85</v>
      </c>
    </row>
    <row r="28" spans="1:9" ht="38.25" x14ac:dyDescent="0.2">
      <c r="A28" s="332" t="s">
        <v>17</v>
      </c>
      <c r="B28" s="10">
        <f>SUM(B29:B41)</f>
        <v>13</v>
      </c>
      <c r="C28" s="10"/>
      <c r="D28" s="10"/>
      <c r="E28" s="10">
        <f>SUM(E29:E41)</f>
        <v>504</v>
      </c>
      <c r="F28" s="10"/>
      <c r="G28" s="207"/>
      <c r="H28" s="352">
        <f>SUM(H29:H41)</f>
        <v>6279.8399999999992</v>
      </c>
      <c r="I28" s="352">
        <f>SUM(I29:I41)</f>
        <v>7761.25</v>
      </c>
    </row>
    <row r="29" spans="1:9" x14ac:dyDescent="0.2">
      <c r="A29" s="9" t="s">
        <v>26</v>
      </c>
      <c r="B29" s="11">
        <v>1</v>
      </c>
      <c r="C29" s="11">
        <f t="shared" ref="C29:C41" si="10">D29+E29</f>
        <v>179</v>
      </c>
      <c r="D29" s="11">
        <v>158</v>
      </c>
      <c r="E29" s="226">
        <v>21</v>
      </c>
      <c r="F29" s="11"/>
      <c r="G29" s="27">
        <v>6.23</v>
      </c>
      <c r="H29" s="12">
        <f t="shared" si="8"/>
        <v>261.66000000000003</v>
      </c>
      <c r="I29" s="12">
        <f t="shared" si="3"/>
        <v>323.39</v>
      </c>
    </row>
    <row r="30" spans="1:9" x14ac:dyDescent="0.2">
      <c r="A30" s="9" t="s">
        <v>26</v>
      </c>
      <c r="B30" s="11">
        <v>1</v>
      </c>
      <c r="C30" s="11">
        <f t="shared" si="10"/>
        <v>197</v>
      </c>
      <c r="D30" s="11">
        <v>158</v>
      </c>
      <c r="E30" s="226">
        <v>39</v>
      </c>
      <c r="F30" s="11"/>
      <c r="G30" s="27">
        <v>6.23</v>
      </c>
      <c r="H30" s="12">
        <f t="shared" si="8"/>
        <v>485.94</v>
      </c>
      <c r="I30" s="12">
        <f t="shared" si="3"/>
        <v>600.57000000000005</v>
      </c>
    </row>
    <row r="31" spans="1:9" x14ac:dyDescent="0.2">
      <c r="A31" s="9" t="s">
        <v>26</v>
      </c>
      <c r="B31" s="11">
        <v>1</v>
      </c>
      <c r="C31" s="11">
        <f t="shared" si="10"/>
        <v>195</v>
      </c>
      <c r="D31" s="11">
        <v>158</v>
      </c>
      <c r="E31" s="226">
        <v>37</v>
      </c>
      <c r="F31" s="11"/>
      <c r="G31" s="27">
        <v>6.23</v>
      </c>
      <c r="H31" s="12">
        <f t="shared" si="8"/>
        <v>461.02</v>
      </c>
      <c r="I31" s="12">
        <f t="shared" si="3"/>
        <v>569.77</v>
      </c>
    </row>
    <row r="32" spans="1:9" x14ac:dyDescent="0.2">
      <c r="A32" s="9" t="s">
        <v>26</v>
      </c>
      <c r="B32" s="11">
        <v>1</v>
      </c>
      <c r="C32" s="11">
        <f t="shared" si="10"/>
        <v>215</v>
      </c>
      <c r="D32" s="11">
        <v>158</v>
      </c>
      <c r="E32" s="226">
        <v>57</v>
      </c>
      <c r="F32" s="11"/>
      <c r="G32" s="27">
        <v>6.23</v>
      </c>
      <c r="H32" s="12">
        <f t="shared" si="8"/>
        <v>710.22</v>
      </c>
      <c r="I32" s="12">
        <f t="shared" si="3"/>
        <v>877.76</v>
      </c>
    </row>
    <row r="33" spans="1:9" x14ac:dyDescent="0.2">
      <c r="A33" s="9" t="s">
        <v>26</v>
      </c>
      <c r="B33" s="11">
        <v>1</v>
      </c>
      <c r="C33" s="11">
        <f t="shared" si="10"/>
        <v>193</v>
      </c>
      <c r="D33" s="11">
        <v>158</v>
      </c>
      <c r="E33" s="226">
        <v>35</v>
      </c>
      <c r="F33" s="11"/>
      <c r="G33" s="27">
        <v>6.23</v>
      </c>
      <c r="H33" s="12">
        <f t="shared" si="8"/>
        <v>436.1</v>
      </c>
      <c r="I33" s="12">
        <f t="shared" si="3"/>
        <v>538.98</v>
      </c>
    </row>
    <row r="34" spans="1:9" x14ac:dyDescent="0.2">
      <c r="A34" s="9" t="s">
        <v>26</v>
      </c>
      <c r="B34" s="11">
        <v>1</v>
      </c>
      <c r="C34" s="11">
        <f t="shared" si="10"/>
        <v>191</v>
      </c>
      <c r="D34" s="11">
        <v>158</v>
      </c>
      <c r="E34" s="226">
        <v>33</v>
      </c>
      <c r="F34" s="11"/>
      <c r="G34" s="27">
        <v>6.23</v>
      </c>
      <c r="H34" s="12">
        <f t="shared" si="8"/>
        <v>411.18</v>
      </c>
      <c r="I34" s="12">
        <f t="shared" si="3"/>
        <v>508.18</v>
      </c>
    </row>
    <row r="35" spans="1:9" x14ac:dyDescent="0.2">
      <c r="A35" s="9" t="s">
        <v>26</v>
      </c>
      <c r="B35" s="11">
        <v>1</v>
      </c>
      <c r="C35" s="11">
        <f t="shared" si="10"/>
        <v>199</v>
      </c>
      <c r="D35" s="11">
        <v>158</v>
      </c>
      <c r="E35" s="226">
        <v>41</v>
      </c>
      <c r="F35" s="11"/>
      <c r="G35" s="27">
        <v>6.23</v>
      </c>
      <c r="H35" s="12">
        <f t="shared" si="8"/>
        <v>510.86</v>
      </c>
      <c r="I35" s="12">
        <f t="shared" si="3"/>
        <v>631.37</v>
      </c>
    </row>
    <row r="36" spans="1:9" x14ac:dyDescent="0.2">
      <c r="A36" s="9" t="s">
        <v>26</v>
      </c>
      <c r="B36" s="11">
        <v>1</v>
      </c>
      <c r="C36" s="11">
        <f t="shared" si="10"/>
        <v>201</v>
      </c>
      <c r="D36" s="11">
        <v>158</v>
      </c>
      <c r="E36" s="226">
        <v>43</v>
      </c>
      <c r="F36" s="11"/>
      <c r="G36" s="27">
        <v>6.23</v>
      </c>
      <c r="H36" s="12">
        <f t="shared" si="8"/>
        <v>535.78</v>
      </c>
      <c r="I36" s="12">
        <f t="shared" si="3"/>
        <v>662.17</v>
      </c>
    </row>
    <row r="37" spans="1:9" x14ac:dyDescent="0.2">
      <c r="A37" s="9" t="s">
        <v>26</v>
      </c>
      <c r="B37" s="11">
        <v>1</v>
      </c>
      <c r="C37" s="11">
        <f t="shared" si="10"/>
        <v>193</v>
      </c>
      <c r="D37" s="11">
        <v>158</v>
      </c>
      <c r="E37" s="226">
        <v>35</v>
      </c>
      <c r="F37" s="11"/>
      <c r="G37" s="27">
        <v>6.23</v>
      </c>
      <c r="H37" s="12">
        <f t="shared" si="8"/>
        <v>436.1</v>
      </c>
      <c r="I37" s="12">
        <f t="shared" si="3"/>
        <v>538.98</v>
      </c>
    </row>
    <row r="38" spans="1:9" x14ac:dyDescent="0.2">
      <c r="A38" s="9" t="s">
        <v>26</v>
      </c>
      <c r="B38" s="11">
        <v>1</v>
      </c>
      <c r="C38" s="11">
        <f t="shared" si="10"/>
        <v>202</v>
      </c>
      <c r="D38" s="11">
        <v>158</v>
      </c>
      <c r="E38" s="226">
        <v>44</v>
      </c>
      <c r="F38" s="11"/>
      <c r="G38" s="27">
        <v>6.23</v>
      </c>
      <c r="H38" s="12">
        <f t="shared" si="8"/>
        <v>548.24</v>
      </c>
      <c r="I38" s="12">
        <f t="shared" si="3"/>
        <v>677.57</v>
      </c>
    </row>
    <row r="39" spans="1:9" x14ac:dyDescent="0.2">
      <c r="A39" s="9" t="s">
        <v>26</v>
      </c>
      <c r="B39" s="11">
        <v>1</v>
      </c>
      <c r="C39" s="11">
        <f t="shared" si="10"/>
        <v>201</v>
      </c>
      <c r="D39" s="11">
        <v>158</v>
      </c>
      <c r="E39" s="226">
        <v>43</v>
      </c>
      <c r="F39" s="11"/>
      <c r="G39" s="27">
        <v>6.23</v>
      </c>
      <c r="H39" s="12">
        <f t="shared" si="8"/>
        <v>535.78</v>
      </c>
      <c r="I39" s="12">
        <f t="shared" si="3"/>
        <v>662.17</v>
      </c>
    </row>
    <row r="40" spans="1:9" x14ac:dyDescent="0.2">
      <c r="A40" s="9" t="s">
        <v>26</v>
      </c>
      <c r="B40" s="11">
        <v>1</v>
      </c>
      <c r="C40" s="11">
        <f t="shared" si="10"/>
        <v>195</v>
      </c>
      <c r="D40" s="11">
        <v>158</v>
      </c>
      <c r="E40" s="226">
        <v>37</v>
      </c>
      <c r="F40" s="11"/>
      <c r="G40" s="27">
        <v>6.23</v>
      </c>
      <c r="H40" s="12">
        <f t="shared" si="8"/>
        <v>461.02</v>
      </c>
      <c r="I40" s="12">
        <f t="shared" si="3"/>
        <v>569.77</v>
      </c>
    </row>
    <row r="41" spans="1:9" x14ac:dyDescent="0.2">
      <c r="A41" s="9" t="s">
        <v>26</v>
      </c>
      <c r="B41" s="11">
        <v>1</v>
      </c>
      <c r="C41" s="11">
        <f t="shared" si="10"/>
        <v>197</v>
      </c>
      <c r="D41" s="11">
        <v>158</v>
      </c>
      <c r="E41" s="226">
        <v>39</v>
      </c>
      <c r="F41" s="11"/>
      <c r="G41" s="27">
        <v>6.23</v>
      </c>
      <c r="H41" s="12">
        <f t="shared" si="8"/>
        <v>485.94</v>
      </c>
      <c r="I41" s="12">
        <f t="shared" si="3"/>
        <v>600.57000000000005</v>
      </c>
    </row>
    <row r="42" spans="1:9" ht="25.9" customHeight="1" x14ac:dyDescent="0.2">
      <c r="A42" s="332" t="s">
        <v>18</v>
      </c>
      <c r="B42" s="10">
        <f>SUM(B43:B47)</f>
        <v>5</v>
      </c>
      <c r="C42" s="10"/>
      <c r="D42" s="10"/>
      <c r="E42" s="10">
        <f>SUM(E43:E47)</f>
        <v>191</v>
      </c>
      <c r="F42" s="10"/>
      <c r="G42" s="207"/>
      <c r="H42" s="352">
        <f>SUM(H43:H47)</f>
        <v>1891.66</v>
      </c>
      <c r="I42" s="352">
        <f>SUM(I43:I47)</f>
        <v>2337.9</v>
      </c>
    </row>
    <row r="43" spans="1:9" x14ac:dyDescent="0.2">
      <c r="A43" s="9" t="s">
        <v>22</v>
      </c>
      <c r="B43" s="11">
        <v>1</v>
      </c>
      <c r="C43" s="11">
        <f>D43+E43</f>
        <v>221</v>
      </c>
      <c r="D43" s="11">
        <v>158</v>
      </c>
      <c r="E43" s="226">
        <v>63</v>
      </c>
      <c r="F43" s="11"/>
      <c r="G43" s="27">
        <v>4.952</v>
      </c>
      <c r="H43" s="12">
        <f t="shared" si="8"/>
        <v>623.95000000000005</v>
      </c>
      <c r="I43" s="12">
        <f t="shared" si="3"/>
        <v>771.14</v>
      </c>
    </row>
    <row r="44" spans="1:9" x14ac:dyDescent="0.2">
      <c r="A44" s="9" t="s">
        <v>22</v>
      </c>
      <c r="B44" s="11">
        <v>1</v>
      </c>
      <c r="C44" s="11">
        <f t="shared" ref="C44:C47" si="11">D44+E44</f>
        <v>200</v>
      </c>
      <c r="D44" s="11">
        <v>158</v>
      </c>
      <c r="E44" s="226">
        <v>42</v>
      </c>
      <c r="F44" s="11"/>
      <c r="G44" s="27">
        <v>4.952</v>
      </c>
      <c r="H44" s="12">
        <f t="shared" si="8"/>
        <v>415.97</v>
      </c>
      <c r="I44" s="12">
        <f t="shared" si="3"/>
        <v>514.1</v>
      </c>
    </row>
    <row r="45" spans="1:9" x14ac:dyDescent="0.2">
      <c r="A45" s="9" t="s">
        <v>22</v>
      </c>
      <c r="B45" s="11">
        <v>1</v>
      </c>
      <c r="C45" s="11">
        <f t="shared" si="11"/>
        <v>184</v>
      </c>
      <c r="D45" s="11">
        <v>158</v>
      </c>
      <c r="E45" s="226">
        <v>26</v>
      </c>
      <c r="F45" s="11"/>
      <c r="G45" s="27">
        <v>4.952</v>
      </c>
      <c r="H45" s="12">
        <f t="shared" si="8"/>
        <v>257.5</v>
      </c>
      <c r="I45" s="12">
        <f t="shared" si="3"/>
        <v>318.24</v>
      </c>
    </row>
    <row r="46" spans="1:9" x14ac:dyDescent="0.2">
      <c r="A46" s="9" t="s">
        <v>22</v>
      </c>
      <c r="B46" s="11">
        <v>1</v>
      </c>
      <c r="C46" s="11">
        <f t="shared" si="11"/>
        <v>209</v>
      </c>
      <c r="D46" s="11">
        <v>158</v>
      </c>
      <c r="E46" s="226">
        <v>51</v>
      </c>
      <c r="F46" s="11"/>
      <c r="G46" s="27">
        <v>4.952</v>
      </c>
      <c r="H46" s="12">
        <f t="shared" si="8"/>
        <v>505.1</v>
      </c>
      <c r="I46" s="12">
        <f t="shared" si="3"/>
        <v>624.25</v>
      </c>
    </row>
    <row r="47" spans="1:9" x14ac:dyDescent="0.2">
      <c r="A47" s="9" t="s">
        <v>22</v>
      </c>
      <c r="B47" s="11">
        <v>1</v>
      </c>
      <c r="C47" s="11">
        <f t="shared" si="11"/>
        <v>167</v>
      </c>
      <c r="D47" s="11">
        <v>158</v>
      </c>
      <c r="E47" s="226">
        <v>9</v>
      </c>
      <c r="F47" s="11"/>
      <c r="G47" s="27">
        <v>4.952</v>
      </c>
      <c r="H47" s="12">
        <f t="shared" si="8"/>
        <v>89.14</v>
      </c>
      <c r="I47" s="12">
        <f t="shared" si="3"/>
        <v>110.17</v>
      </c>
    </row>
    <row r="48" spans="1:9" ht="24" customHeight="1" x14ac:dyDescent="0.2">
      <c r="A48" s="332" t="s">
        <v>19</v>
      </c>
      <c r="B48" s="10">
        <f>SUM(B49:B51)</f>
        <v>3</v>
      </c>
      <c r="C48" s="10"/>
      <c r="D48" s="10"/>
      <c r="E48" s="10">
        <f t="shared" ref="E48:I48" si="12">SUM(E49:E51)</f>
        <v>86</v>
      </c>
      <c r="F48" s="10"/>
      <c r="G48" s="207"/>
      <c r="H48" s="352">
        <f t="shared" si="12"/>
        <v>795.15000000000009</v>
      </c>
      <c r="I48" s="352">
        <f t="shared" si="12"/>
        <v>982.73</v>
      </c>
    </row>
    <row r="49" spans="1:9" ht="14.25" customHeight="1" x14ac:dyDescent="0.2">
      <c r="A49" s="9" t="s">
        <v>23</v>
      </c>
      <c r="B49" s="11">
        <v>1</v>
      </c>
      <c r="C49" s="11">
        <f>D49+E49</f>
        <v>176</v>
      </c>
      <c r="D49" s="11">
        <v>158</v>
      </c>
      <c r="E49" s="226">
        <v>18</v>
      </c>
      <c r="F49" s="11"/>
      <c r="G49" s="27">
        <v>4.6230000000000002</v>
      </c>
      <c r="H49" s="12">
        <f t="shared" ref="H49:H51" si="13">ROUND(G49*E49*2,2)</f>
        <v>166.43</v>
      </c>
      <c r="I49" s="12">
        <f t="shared" si="3"/>
        <v>205.69</v>
      </c>
    </row>
    <row r="50" spans="1:9" ht="14.25" customHeight="1" x14ac:dyDescent="0.2">
      <c r="A50" s="9" t="s">
        <v>23</v>
      </c>
      <c r="B50" s="11">
        <v>1</v>
      </c>
      <c r="C50" s="11">
        <f>D50+E50</f>
        <v>192</v>
      </c>
      <c r="D50" s="11">
        <v>158</v>
      </c>
      <c r="E50" s="226">
        <v>34</v>
      </c>
      <c r="F50" s="11"/>
      <c r="G50" s="27">
        <v>4.6230000000000002</v>
      </c>
      <c r="H50" s="12">
        <f t="shared" si="13"/>
        <v>314.36</v>
      </c>
      <c r="I50" s="12">
        <f t="shared" si="3"/>
        <v>388.52</v>
      </c>
    </row>
    <row r="51" spans="1:9" ht="14.25" customHeight="1" x14ac:dyDescent="0.2">
      <c r="A51" s="9" t="s">
        <v>23</v>
      </c>
      <c r="B51" s="11">
        <v>1</v>
      </c>
      <c r="C51" s="11">
        <f>D51+E51</f>
        <v>192</v>
      </c>
      <c r="D51" s="11">
        <v>158</v>
      </c>
      <c r="E51" s="226">
        <v>34</v>
      </c>
      <c r="F51" s="11"/>
      <c r="G51" s="27">
        <v>4.6230000000000002</v>
      </c>
      <c r="H51" s="12">
        <f t="shared" si="13"/>
        <v>314.36</v>
      </c>
      <c r="I51" s="12">
        <f t="shared" si="3"/>
        <v>388.52</v>
      </c>
    </row>
    <row r="52" spans="1:9" ht="27.75" customHeight="1" x14ac:dyDescent="0.2">
      <c r="A52" s="15" t="s">
        <v>75</v>
      </c>
      <c r="B52" s="208">
        <f>B53+B55+B59+B61</f>
        <v>7</v>
      </c>
      <c r="C52" s="208"/>
      <c r="D52" s="208"/>
      <c r="E52" s="208">
        <f>E53+E55+E59+E61</f>
        <v>171</v>
      </c>
      <c r="F52" s="208"/>
      <c r="G52" s="209"/>
      <c r="H52" s="74">
        <f>H53+H55+H59+H61</f>
        <v>1947.5899999999997</v>
      </c>
      <c r="I52" s="74">
        <f>I53+I55+I59+I61</f>
        <v>2407.0300000000002</v>
      </c>
    </row>
    <row r="53" spans="1:9" ht="26.45" customHeight="1" x14ac:dyDescent="0.2">
      <c r="A53" s="332" t="s">
        <v>16</v>
      </c>
      <c r="B53" s="10">
        <f>B54</f>
        <v>1</v>
      </c>
      <c r="C53" s="10"/>
      <c r="D53" s="10"/>
      <c r="E53" s="10">
        <f t="shared" ref="E53:I53" si="14">E54</f>
        <v>4</v>
      </c>
      <c r="F53" s="10"/>
      <c r="G53" s="10"/>
      <c r="H53" s="352">
        <f t="shared" si="14"/>
        <v>84.98</v>
      </c>
      <c r="I53" s="352">
        <f t="shared" si="14"/>
        <v>105.03</v>
      </c>
    </row>
    <row r="54" spans="1:9" ht="14.25" customHeight="1" x14ac:dyDescent="0.2">
      <c r="A54" s="9" t="s">
        <v>25</v>
      </c>
      <c r="B54" s="11">
        <v>1</v>
      </c>
      <c r="C54" s="11">
        <f t="shared" ref="C54" si="15">D54+E54</f>
        <v>162</v>
      </c>
      <c r="D54" s="11">
        <v>158</v>
      </c>
      <c r="E54" s="226">
        <v>4</v>
      </c>
      <c r="F54" s="11"/>
      <c r="G54" s="27">
        <v>10.622999999999999</v>
      </c>
      <c r="H54" s="12">
        <f t="shared" ref="H54:H63" si="16">ROUND(G54*E54*2,2)</f>
        <v>84.98</v>
      </c>
      <c r="I54" s="12">
        <f t="shared" si="3"/>
        <v>105.03</v>
      </c>
    </row>
    <row r="55" spans="1:9" ht="38.25" x14ac:dyDescent="0.2">
      <c r="A55" s="332" t="s">
        <v>17</v>
      </c>
      <c r="B55" s="10">
        <f>SUM(B56:B58)</f>
        <v>3</v>
      </c>
      <c r="C55" s="10">
        <f>SUM(C56:C58)</f>
        <v>540</v>
      </c>
      <c r="D55" s="10"/>
      <c r="E55" s="10">
        <f>SUM(E56:E58)</f>
        <v>66</v>
      </c>
      <c r="F55" s="10"/>
      <c r="G55" s="207"/>
      <c r="H55" s="352">
        <f>SUM(H56:H58)</f>
        <v>890.59999999999991</v>
      </c>
      <c r="I55" s="352">
        <f>SUM(I56:I58)</f>
        <v>1100.69</v>
      </c>
    </row>
    <row r="56" spans="1:9" ht="14.25" customHeight="1" x14ac:dyDescent="0.2">
      <c r="A56" s="9" t="s">
        <v>26</v>
      </c>
      <c r="B56" s="11">
        <v>1</v>
      </c>
      <c r="C56" s="11">
        <f>D56+E56</f>
        <v>174</v>
      </c>
      <c r="D56" s="11">
        <v>158</v>
      </c>
      <c r="E56" s="226">
        <v>16</v>
      </c>
      <c r="F56" s="11"/>
      <c r="G56" s="27">
        <v>6.7469999999999999</v>
      </c>
      <c r="H56" s="12">
        <f t="shared" si="16"/>
        <v>215.9</v>
      </c>
      <c r="I56" s="12">
        <f t="shared" si="3"/>
        <v>266.83</v>
      </c>
    </row>
    <row r="57" spans="1:9" ht="14.25" customHeight="1" x14ac:dyDescent="0.2">
      <c r="A57" s="9" t="s">
        <v>26</v>
      </c>
      <c r="B57" s="11">
        <v>1</v>
      </c>
      <c r="C57" s="11">
        <f t="shared" ref="C57:C58" si="17">D57+E57</f>
        <v>198</v>
      </c>
      <c r="D57" s="11">
        <v>158</v>
      </c>
      <c r="E57" s="226">
        <v>40</v>
      </c>
      <c r="F57" s="11"/>
      <c r="G57" s="27">
        <v>6.7469999999999999</v>
      </c>
      <c r="H57" s="12">
        <f t="shared" si="16"/>
        <v>539.76</v>
      </c>
      <c r="I57" s="12">
        <f t="shared" si="3"/>
        <v>667.09</v>
      </c>
    </row>
    <row r="58" spans="1:9" ht="14.25" customHeight="1" x14ac:dyDescent="0.2">
      <c r="A58" s="9" t="s">
        <v>26</v>
      </c>
      <c r="B58" s="11">
        <v>1</v>
      </c>
      <c r="C58" s="11">
        <f t="shared" si="17"/>
        <v>168</v>
      </c>
      <c r="D58" s="11">
        <v>158</v>
      </c>
      <c r="E58" s="226">
        <v>10</v>
      </c>
      <c r="F58" s="11"/>
      <c r="G58" s="27">
        <v>6.7469999999999999</v>
      </c>
      <c r="H58" s="12">
        <f t="shared" si="16"/>
        <v>134.94</v>
      </c>
      <c r="I58" s="12">
        <f t="shared" si="3"/>
        <v>166.77</v>
      </c>
    </row>
    <row r="59" spans="1:9" ht="25.15" customHeight="1" x14ac:dyDescent="0.2">
      <c r="A59" s="332" t="s">
        <v>18</v>
      </c>
      <c r="B59" s="10">
        <f>SUM(B60:B60)</f>
        <v>1</v>
      </c>
      <c r="C59" s="10">
        <f>SUM(C60:C60)</f>
        <v>216</v>
      </c>
      <c r="D59" s="10"/>
      <c r="E59" s="10">
        <f>SUM(E60:E60)</f>
        <v>58</v>
      </c>
      <c r="F59" s="10"/>
      <c r="G59" s="207"/>
      <c r="H59" s="352">
        <f>SUM(H60:H60)</f>
        <v>574.42999999999995</v>
      </c>
      <c r="I59" s="352">
        <f>SUM(I60:I60)</f>
        <v>709.94</v>
      </c>
    </row>
    <row r="60" spans="1:9" ht="14.25" customHeight="1" x14ac:dyDescent="0.2">
      <c r="A60" s="9" t="s">
        <v>22</v>
      </c>
      <c r="B60" s="11">
        <v>1</v>
      </c>
      <c r="C60" s="11">
        <f>D60+E60</f>
        <v>216</v>
      </c>
      <c r="D60" s="11">
        <v>158</v>
      </c>
      <c r="E60" s="226">
        <v>58</v>
      </c>
      <c r="F60" s="11"/>
      <c r="G60" s="27">
        <v>4.952</v>
      </c>
      <c r="H60" s="12">
        <f t="shared" si="16"/>
        <v>574.42999999999995</v>
      </c>
      <c r="I60" s="12">
        <f t="shared" si="3"/>
        <v>709.94</v>
      </c>
    </row>
    <row r="61" spans="1:9" ht="25.15" customHeight="1" x14ac:dyDescent="0.2">
      <c r="A61" s="332" t="s">
        <v>19</v>
      </c>
      <c r="B61" s="10">
        <f>B62+B63</f>
        <v>2</v>
      </c>
      <c r="C61" s="10">
        <f t="shared" ref="C61:E61" si="18">C62+C63</f>
        <v>359</v>
      </c>
      <c r="D61" s="10"/>
      <c r="E61" s="10">
        <f t="shared" si="18"/>
        <v>43</v>
      </c>
      <c r="F61" s="10"/>
      <c r="G61" s="207"/>
      <c r="H61" s="352">
        <f t="shared" ref="H61:I61" si="19">H62+H63</f>
        <v>397.58000000000004</v>
      </c>
      <c r="I61" s="352">
        <f t="shared" si="19"/>
        <v>491.37</v>
      </c>
    </row>
    <row r="62" spans="1:9" x14ac:dyDescent="0.2">
      <c r="A62" s="9" t="s">
        <v>23</v>
      </c>
      <c r="B62" s="11">
        <v>1</v>
      </c>
      <c r="C62" s="11">
        <f>D62+E62</f>
        <v>175</v>
      </c>
      <c r="D62" s="11">
        <v>158</v>
      </c>
      <c r="E62" s="226">
        <v>17</v>
      </c>
      <c r="F62" s="11"/>
      <c r="G62" s="27">
        <v>4.6230000000000002</v>
      </c>
      <c r="H62" s="12">
        <f t="shared" si="16"/>
        <v>157.18</v>
      </c>
      <c r="I62" s="12">
        <f t="shared" ref="I62:I75" si="20">ROUND(H62*0.2359+H62,2)</f>
        <v>194.26</v>
      </c>
    </row>
    <row r="63" spans="1:9" x14ac:dyDescent="0.2">
      <c r="A63" s="9" t="s">
        <v>23</v>
      </c>
      <c r="B63" s="11">
        <v>1</v>
      </c>
      <c r="C63" s="11">
        <f>D63+E63</f>
        <v>184</v>
      </c>
      <c r="D63" s="11">
        <v>158</v>
      </c>
      <c r="E63" s="226">
        <v>26</v>
      </c>
      <c r="F63" s="11"/>
      <c r="G63" s="27">
        <v>4.6230000000000002</v>
      </c>
      <c r="H63" s="12">
        <f t="shared" si="16"/>
        <v>240.4</v>
      </c>
      <c r="I63" s="12">
        <f t="shared" si="20"/>
        <v>297.11</v>
      </c>
    </row>
    <row r="64" spans="1:9" ht="14.25" customHeight="1" x14ac:dyDescent="0.2">
      <c r="A64" s="8" t="s">
        <v>27</v>
      </c>
      <c r="B64" s="208">
        <f>B65</f>
        <v>2</v>
      </c>
      <c r="C64" s="208"/>
      <c r="D64" s="208"/>
      <c r="E64" s="208">
        <f t="shared" ref="E64:I64" si="21">E65</f>
        <v>173</v>
      </c>
      <c r="F64" s="208"/>
      <c r="G64" s="208"/>
      <c r="H64" s="74">
        <f t="shared" si="21"/>
        <v>3863.4300000000003</v>
      </c>
      <c r="I64" s="74">
        <f t="shared" si="21"/>
        <v>4774.82</v>
      </c>
    </row>
    <row r="65" spans="1:9" ht="24" customHeight="1" x14ac:dyDescent="0.2">
      <c r="A65" s="332" t="s">
        <v>16</v>
      </c>
      <c r="B65" s="10">
        <f>SUM(B66:B67)</f>
        <v>2</v>
      </c>
      <c r="C65" s="10"/>
      <c r="D65" s="10"/>
      <c r="E65" s="10">
        <f t="shared" ref="E65:I65" si="22">SUM(E66:E67)</f>
        <v>173</v>
      </c>
      <c r="F65" s="10"/>
      <c r="G65" s="207"/>
      <c r="H65" s="352">
        <f t="shared" si="22"/>
        <v>3863.4300000000003</v>
      </c>
      <c r="I65" s="352">
        <f t="shared" si="22"/>
        <v>4774.82</v>
      </c>
    </row>
    <row r="66" spans="1:9" ht="14.25" customHeight="1" x14ac:dyDescent="0.2">
      <c r="A66" s="9" t="s">
        <v>28</v>
      </c>
      <c r="B66" s="11">
        <v>1</v>
      </c>
      <c r="C66" s="11">
        <f>D66+E66</f>
        <v>247</v>
      </c>
      <c r="D66" s="11">
        <v>181</v>
      </c>
      <c r="E66" s="226">
        <v>66</v>
      </c>
      <c r="F66" s="11"/>
      <c r="G66" s="27">
        <v>11.166</v>
      </c>
      <c r="H66" s="12">
        <f t="shared" ref="H66:H67" si="23">ROUND(G66*E66*2,2)</f>
        <v>1473.91</v>
      </c>
      <c r="I66" s="12">
        <f t="shared" si="20"/>
        <v>1821.61</v>
      </c>
    </row>
    <row r="67" spans="1:9" ht="14.25" customHeight="1" x14ac:dyDescent="0.2">
      <c r="A67" s="9" t="s">
        <v>28</v>
      </c>
      <c r="B67" s="11">
        <v>1</v>
      </c>
      <c r="C67" s="11">
        <f>D67+E67</f>
        <v>288</v>
      </c>
      <c r="D67" s="11">
        <v>181</v>
      </c>
      <c r="E67" s="226">
        <v>107</v>
      </c>
      <c r="F67" s="11"/>
      <c r="G67" s="27">
        <v>11.166</v>
      </c>
      <c r="H67" s="12">
        <f t="shared" si="23"/>
        <v>2389.52</v>
      </c>
      <c r="I67" s="12">
        <f t="shared" si="20"/>
        <v>2953.21</v>
      </c>
    </row>
    <row r="68" spans="1:9" ht="14.25" customHeight="1" x14ac:dyDescent="0.2">
      <c r="A68" s="8" t="s">
        <v>29</v>
      </c>
      <c r="B68" s="208">
        <f>B69+B72</f>
        <v>5</v>
      </c>
      <c r="C68" s="208"/>
      <c r="D68" s="208"/>
      <c r="E68" s="208">
        <f t="shared" ref="E68:I68" si="24">E69+E72</f>
        <v>180</v>
      </c>
      <c r="F68" s="208"/>
      <c r="G68" s="208"/>
      <c r="H68" s="74">
        <f t="shared" si="24"/>
        <v>3032.12</v>
      </c>
      <c r="I68" s="74">
        <f t="shared" si="24"/>
        <v>3747.4000000000005</v>
      </c>
    </row>
    <row r="69" spans="1:9" ht="24.6" customHeight="1" x14ac:dyDescent="0.2">
      <c r="A69" s="332" t="s">
        <v>16</v>
      </c>
      <c r="B69" s="10">
        <f>SUM(B70:B71)</f>
        <v>2</v>
      </c>
      <c r="C69" s="10"/>
      <c r="D69" s="10"/>
      <c r="E69" s="10">
        <f>SUM(E70:E71)</f>
        <v>115</v>
      </c>
      <c r="F69" s="10"/>
      <c r="G69" s="207"/>
      <c r="H69" s="352">
        <f>SUM(H70:H71)</f>
        <v>2180.61</v>
      </c>
      <c r="I69" s="352">
        <f t="shared" ref="I69" si="25">SUM(I70:I71)</f>
        <v>2695.01</v>
      </c>
    </row>
    <row r="70" spans="1:9" ht="14.25" customHeight="1" x14ac:dyDescent="0.2">
      <c r="A70" s="9" t="s">
        <v>30</v>
      </c>
      <c r="B70" s="11">
        <v>1</v>
      </c>
      <c r="C70" s="11">
        <f>D70+E70</f>
        <v>254</v>
      </c>
      <c r="D70" s="11">
        <v>181</v>
      </c>
      <c r="E70" s="226">
        <v>73</v>
      </c>
      <c r="F70" s="11"/>
      <c r="G70" s="27">
        <v>9.6039999999999992</v>
      </c>
      <c r="H70" s="12">
        <f t="shared" ref="H70:H71" si="26">ROUND(G70*E70*2,2)</f>
        <v>1402.18</v>
      </c>
      <c r="I70" s="12">
        <f t="shared" si="20"/>
        <v>1732.95</v>
      </c>
    </row>
    <row r="71" spans="1:9" ht="14.25" customHeight="1" x14ac:dyDescent="0.2">
      <c r="A71" s="9" t="s">
        <v>63</v>
      </c>
      <c r="B71" s="11">
        <v>1</v>
      </c>
      <c r="C71" s="11">
        <f t="shared" ref="C71" si="27">D71+E71</f>
        <v>223</v>
      </c>
      <c r="D71" s="11">
        <v>181</v>
      </c>
      <c r="E71" s="226">
        <v>42</v>
      </c>
      <c r="F71" s="11"/>
      <c r="G71" s="27">
        <v>9.2669999999999995</v>
      </c>
      <c r="H71" s="12">
        <f t="shared" si="26"/>
        <v>778.43</v>
      </c>
      <c r="I71" s="12">
        <f t="shared" si="20"/>
        <v>962.06</v>
      </c>
    </row>
    <row r="72" spans="1:9" ht="22.9" customHeight="1" x14ac:dyDescent="0.2">
      <c r="A72" s="332" t="s">
        <v>17</v>
      </c>
      <c r="B72" s="10">
        <f>SUM(B73:B75)</f>
        <v>3</v>
      </c>
      <c r="C72" s="10"/>
      <c r="D72" s="10"/>
      <c r="E72" s="10">
        <f>SUM(E73:E75)</f>
        <v>65</v>
      </c>
      <c r="F72" s="10"/>
      <c r="G72" s="207"/>
      <c r="H72" s="352">
        <f>SUM(H73:H75)</f>
        <v>851.51</v>
      </c>
      <c r="I72" s="352">
        <f>SUM(I73:I75)</f>
        <v>1052.3900000000001</v>
      </c>
    </row>
    <row r="73" spans="1:9" ht="13.9" customHeight="1" x14ac:dyDescent="0.2">
      <c r="A73" s="9" t="s">
        <v>31</v>
      </c>
      <c r="B73" s="11">
        <v>1</v>
      </c>
      <c r="C73" s="11">
        <f>D73+E73</f>
        <v>200</v>
      </c>
      <c r="D73" s="11">
        <v>181</v>
      </c>
      <c r="E73" s="226">
        <v>19</v>
      </c>
      <c r="F73" s="11"/>
      <c r="G73" s="354">
        <v>6.6470000000000002</v>
      </c>
      <c r="H73" s="12">
        <f t="shared" ref="H73:H75" si="28">ROUND(G73*E73*2,2)</f>
        <v>252.59</v>
      </c>
      <c r="I73" s="12">
        <f t="shared" si="20"/>
        <v>312.18</v>
      </c>
    </row>
    <row r="74" spans="1:9" ht="13.9" customHeight="1" x14ac:dyDescent="0.2">
      <c r="A74" s="9" t="s">
        <v>31</v>
      </c>
      <c r="B74" s="11">
        <v>1</v>
      </c>
      <c r="C74" s="11">
        <f t="shared" ref="C74:C75" si="29">D74+E74</f>
        <v>200</v>
      </c>
      <c r="D74" s="11">
        <v>181</v>
      </c>
      <c r="E74" s="226">
        <v>19</v>
      </c>
      <c r="F74" s="11"/>
      <c r="G74" s="354">
        <v>6.51</v>
      </c>
      <c r="H74" s="12">
        <f t="shared" si="28"/>
        <v>247.38</v>
      </c>
      <c r="I74" s="12">
        <f t="shared" si="20"/>
        <v>305.74</v>
      </c>
    </row>
    <row r="75" spans="1:9" ht="13.9" customHeight="1" x14ac:dyDescent="0.2">
      <c r="A75" s="9" t="s">
        <v>31</v>
      </c>
      <c r="B75" s="11">
        <v>1</v>
      </c>
      <c r="C75" s="11">
        <f t="shared" si="29"/>
        <v>208</v>
      </c>
      <c r="D75" s="11">
        <v>181</v>
      </c>
      <c r="E75" s="226">
        <v>27</v>
      </c>
      <c r="F75" s="11"/>
      <c r="G75" s="354">
        <v>6.51</v>
      </c>
      <c r="H75" s="12">
        <f t="shared" si="28"/>
        <v>351.54</v>
      </c>
      <c r="I75" s="12">
        <f t="shared" si="20"/>
        <v>434.47</v>
      </c>
    </row>
    <row r="76" spans="1:9" ht="28.9" customHeight="1" x14ac:dyDescent="0.2">
      <c r="A76" s="15" t="s">
        <v>34</v>
      </c>
      <c r="B76" s="208">
        <f>B77+B83+B87</f>
        <v>10</v>
      </c>
      <c r="C76" s="208"/>
      <c r="D76" s="208"/>
      <c r="E76" s="208">
        <f t="shared" ref="E76:I76" si="30">E77+E83+E87</f>
        <v>156</v>
      </c>
      <c r="F76" s="208"/>
      <c r="G76" s="208"/>
      <c r="H76" s="74">
        <f t="shared" si="30"/>
        <v>2423.79</v>
      </c>
      <c r="I76" s="74">
        <f t="shared" si="30"/>
        <v>2995.5700000000006</v>
      </c>
    </row>
    <row r="77" spans="1:9" ht="38.25" x14ac:dyDescent="0.2">
      <c r="A77" s="332" t="s">
        <v>17</v>
      </c>
      <c r="B77" s="10">
        <f>SUM(B78:B82)</f>
        <v>5</v>
      </c>
      <c r="C77" s="10"/>
      <c r="D77" s="10"/>
      <c r="E77" s="10">
        <f>SUM(E78:E82)</f>
        <v>140</v>
      </c>
      <c r="F77" s="10"/>
      <c r="G77" s="207"/>
      <c r="H77" s="352">
        <f>SUM(H78:H82)</f>
        <v>1679.73</v>
      </c>
      <c r="I77" s="352">
        <f>SUM(I78:I82)</f>
        <v>2075.9800000000005</v>
      </c>
    </row>
    <row r="78" spans="1:9" ht="14.25" customHeight="1" x14ac:dyDescent="0.2">
      <c r="A78" s="9" t="s">
        <v>35</v>
      </c>
      <c r="B78" s="11">
        <v>1</v>
      </c>
      <c r="C78" s="11">
        <f t="shared" ref="C78:C82" si="31">D78+E78</f>
        <v>184</v>
      </c>
      <c r="D78" s="11">
        <v>181</v>
      </c>
      <c r="E78" s="226">
        <v>3</v>
      </c>
      <c r="F78" s="11"/>
      <c r="G78" s="354">
        <v>6.23</v>
      </c>
      <c r="H78" s="12">
        <f t="shared" ref="H78:H86" si="32">ROUND(G78*E78*2,2)</f>
        <v>37.380000000000003</v>
      </c>
      <c r="I78" s="12">
        <f t="shared" ref="I78:I111" si="33">ROUND(H78*0.2359+H78,2)</f>
        <v>46.2</v>
      </c>
    </row>
    <row r="79" spans="1:9" ht="14.25" customHeight="1" x14ac:dyDescent="0.2">
      <c r="A79" s="9" t="s">
        <v>35</v>
      </c>
      <c r="B79" s="11">
        <v>1</v>
      </c>
      <c r="C79" s="11">
        <f t="shared" si="31"/>
        <v>234</v>
      </c>
      <c r="D79" s="11">
        <v>181</v>
      </c>
      <c r="E79" s="226">
        <v>53</v>
      </c>
      <c r="F79" s="11"/>
      <c r="G79" s="354">
        <v>6.1310000000000002</v>
      </c>
      <c r="H79" s="12">
        <f t="shared" si="32"/>
        <v>649.89</v>
      </c>
      <c r="I79" s="12">
        <f t="shared" si="33"/>
        <v>803.2</v>
      </c>
    </row>
    <row r="80" spans="1:9" ht="14.25" customHeight="1" x14ac:dyDescent="0.2">
      <c r="A80" s="9" t="s">
        <v>35</v>
      </c>
      <c r="B80" s="11">
        <v>1</v>
      </c>
      <c r="C80" s="11">
        <f t="shared" si="31"/>
        <v>221.5</v>
      </c>
      <c r="D80" s="11">
        <v>181</v>
      </c>
      <c r="E80" s="226">
        <v>40.5</v>
      </c>
      <c r="F80" s="11"/>
      <c r="G80" s="354">
        <v>6.23</v>
      </c>
      <c r="H80" s="12">
        <f t="shared" si="32"/>
        <v>504.63</v>
      </c>
      <c r="I80" s="12">
        <f t="shared" si="33"/>
        <v>623.66999999999996</v>
      </c>
    </row>
    <row r="81" spans="1:1103" ht="14.25" customHeight="1" x14ac:dyDescent="0.2">
      <c r="A81" s="9" t="s">
        <v>35</v>
      </c>
      <c r="B81" s="11">
        <v>1</v>
      </c>
      <c r="C81" s="11">
        <f t="shared" si="31"/>
        <v>193.5</v>
      </c>
      <c r="D81" s="11">
        <v>181</v>
      </c>
      <c r="E81" s="226">
        <v>12.5</v>
      </c>
      <c r="F81" s="11"/>
      <c r="G81" s="354">
        <v>6.1310000000000002</v>
      </c>
      <c r="H81" s="12">
        <f t="shared" si="32"/>
        <v>153.28</v>
      </c>
      <c r="I81" s="12">
        <f t="shared" si="33"/>
        <v>189.44</v>
      </c>
    </row>
    <row r="82" spans="1:1103" ht="14.25" customHeight="1" x14ac:dyDescent="0.2">
      <c r="A82" s="9" t="s">
        <v>35</v>
      </c>
      <c r="B82" s="11">
        <v>1</v>
      </c>
      <c r="C82" s="11">
        <f t="shared" si="31"/>
        <v>212</v>
      </c>
      <c r="D82" s="11">
        <v>181</v>
      </c>
      <c r="E82" s="226">
        <v>31</v>
      </c>
      <c r="F82" s="11"/>
      <c r="G82" s="354">
        <v>5.3959999999999999</v>
      </c>
      <c r="H82" s="12">
        <f t="shared" si="32"/>
        <v>334.55</v>
      </c>
      <c r="I82" s="12">
        <f t="shared" si="33"/>
        <v>413.47</v>
      </c>
    </row>
    <row r="83" spans="1:1103" s="16" customFormat="1" ht="27.75" customHeight="1" x14ac:dyDescent="0.2">
      <c r="A83" s="332" t="s">
        <v>18</v>
      </c>
      <c r="B83" s="10">
        <f>SUM(B84:B86)</f>
        <v>3</v>
      </c>
      <c r="C83" s="10"/>
      <c r="D83" s="10"/>
      <c r="E83" s="10"/>
      <c r="F83" s="10"/>
      <c r="G83" s="10"/>
      <c r="H83" s="352">
        <f>SUM(H84:H86)</f>
        <v>614.72</v>
      </c>
      <c r="I83" s="352">
        <f>SUM(I84:I86)</f>
        <v>759.73</v>
      </c>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5"/>
      <c r="IZ83" s="225"/>
      <c r="JA83" s="225"/>
      <c r="JB83" s="225"/>
      <c r="JC83" s="225"/>
      <c r="JD83" s="225"/>
      <c r="JE83" s="225"/>
      <c r="JF83" s="225"/>
      <c r="JG83" s="225"/>
      <c r="JH83" s="225"/>
      <c r="JI83" s="225"/>
      <c r="JJ83" s="225"/>
      <c r="JK83" s="225"/>
      <c r="JL83" s="225"/>
      <c r="JM83" s="225"/>
      <c r="JN83" s="225"/>
      <c r="JO83" s="225"/>
      <c r="JP83" s="225"/>
      <c r="JQ83" s="225"/>
      <c r="JR83" s="225"/>
      <c r="JS83" s="225"/>
      <c r="JT83" s="225"/>
      <c r="JU83" s="225"/>
      <c r="JV83" s="225"/>
      <c r="JW83" s="225"/>
      <c r="JX83" s="225"/>
      <c r="JY83" s="225"/>
      <c r="JZ83" s="225"/>
      <c r="KA83" s="225"/>
      <c r="KB83" s="225"/>
      <c r="KC83" s="225"/>
      <c r="KD83" s="225"/>
      <c r="KE83" s="225"/>
      <c r="KF83" s="225"/>
      <c r="KG83" s="225"/>
      <c r="KH83" s="225"/>
      <c r="KI83" s="225"/>
      <c r="KJ83" s="225"/>
      <c r="KK83" s="225"/>
      <c r="KL83" s="225"/>
      <c r="KM83" s="225"/>
      <c r="KN83" s="225"/>
      <c r="KO83" s="225"/>
      <c r="KP83" s="225"/>
      <c r="KQ83" s="225"/>
      <c r="KR83" s="225"/>
      <c r="KS83" s="225"/>
      <c r="KT83" s="225"/>
      <c r="KU83" s="225"/>
      <c r="KV83" s="225"/>
      <c r="KW83" s="225"/>
      <c r="KX83" s="225"/>
      <c r="KY83" s="225"/>
      <c r="KZ83" s="225"/>
      <c r="LA83" s="225"/>
      <c r="LB83" s="225"/>
      <c r="LC83" s="225"/>
      <c r="LD83" s="225"/>
      <c r="LE83" s="225"/>
      <c r="LF83" s="225"/>
      <c r="LG83" s="225"/>
      <c r="LH83" s="225"/>
      <c r="LI83" s="225"/>
      <c r="LJ83" s="225"/>
      <c r="LK83" s="225"/>
      <c r="LL83" s="225"/>
      <c r="LM83" s="225"/>
      <c r="LN83" s="225"/>
      <c r="LO83" s="225"/>
      <c r="LP83" s="225"/>
      <c r="LQ83" s="225"/>
      <c r="LR83" s="225"/>
      <c r="LS83" s="225"/>
      <c r="LT83" s="225"/>
      <c r="LU83" s="225"/>
      <c r="LV83" s="225"/>
      <c r="LW83" s="225"/>
      <c r="LX83" s="225"/>
      <c r="LY83" s="225"/>
      <c r="LZ83" s="225"/>
      <c r="MA83" s="225"/>
      <c r="MB83" s="225"/>
      <c r="MC83" s="225"/>
      <c r="MD83" s="225"/>
      <c r="ME83" s="225"/>
      <c r="MF83" s="225"/>
      <c r="MG83" s="225"/>
      <c r="MH83" s="225"/>
      <c r="MI83" s="225"/>
      <c r="MJ83" s="225"/>
      <c r="MK83" s="225"/>
      <c r="ML83" s="225"/>
      <c r="MM83" s="225"/>
      <c r="MN83" s="225"/>
      <c r="MO83" s="225"/>
      <c r="MP83" s="225"/>
      <c r="MQ83" s="225"/>
      <c r="MR83" s="225"/>
      <c r="MS83" s="225"/>
      <c r="MT83" s="225"/>
      <c r="MU83" s="225"/>
      <c r="MV83" s="225"/>
      <c r="MW83" s="225"/>
      <c r="MX83" s="225"/>
      <c r="MY83" s="225"/>
      <c r="MZ83" s="225"/>
      <c r="NA83" s="225"/>
      <c r="NB83" s="225"/>
      <c r="NC83" s="225"/>
      <c r="ND83" s="225"/>
      <c r="NE83" s="225"/>
      <c r="NF83" s="225"/>
      <c r="NG83" s="225"/>
      <c r="NH83" s="225"/>
      <c r="NI83" s="225"/>
      <c r="NJ83" s="225"/>
      <c r="NK83" s="225"/>
      <c r="NL83" s="225"/>
      <c r="NM83" s="225"/>
      <c r="NN83" s="225"/>
      <c r="NO83" s="225"/>
      <c r="NP83" s="225"/>
      <c r="NQ83" s="225"/>
      <c r="NR83" s="225"/>
      <c r="NS83" s="225"/>
      <c r="NT83" s="225"/>
      <c r="NU83" s="225"/>
      <c r="NV83" s="225"/>
      <c r="NW83" s="225"/>
      <c r="NX83" s="225"/>
      <c r="NY83" s="225"/>
      <c r="NZ83" s="225"/>
      <c r="OA83" s="225"/>
      <c r="OB83" s="225"/>
      <c r="OC83" s="225"/>
      <c r="OD83" s="225"/>
      <c r="OE83" s="225"/>
      <c r="OF83" s="225"/>
      <c r="OG83" s="225"/>
      <c r="OH83" s="225"/>
      <c r="OI83" s="225"/>
      <c r="OJ83" s="225"/>
      <c r="OK83" s="225"/>
      <c r="OL83" s="225"/>
      <c r="OM83" s="225"/>
      <c r="ON83" s="225"/>
      <c r="OO83" s="225"/>
      <c r="OP83" s="225"/>
      <c r="OQ83" s="225"/>
      <c r="OR83" s="225"/>
      <c r="OS83" s="225"/>
      <c r="OT83" s="225"/>
      <c r="OU83" s="225"/>
      <c r="OV83" s="225"/>
      <c r="OW83" s="225"/>
      <c r="OX83" s="225"/>
      <c r="OY83" s="225"/>
      <c r="OZ83" s="225"/>
      <c r="PA83" s="225"/>
      <c r="PB83" s="225"/>
      <c r="PC83" s="225"/>
      <c r="PD83" s="225"/>
      <c r="PE83" s="225"/>
      <c r="PF83" s="225"/>
      <c r="PG83" s="225"/>
      <c r="PH83" s="225"/>
      <c r="PI83" s="225"/>
      <c r="PJ83" s="225"/>
      <c r="PK83" s="225"/>
      <c r="PL83" s="225"/>
      <c r="PM83" s="225"/>
      <c r="PN83" s="225"/>
      <c r="PO83" s="225"/>
      <c r="PP83" s="225"/>
      <c r="PQ83" s="225"/>
      <c r="PR83" s="225"/>
      <c r="PS83" s="225"/>
      <c r="PT83" s="225"/>
      <c r="PU83" s="225"/>
      <c r="PV83" s="225"/>
      <c r="PW83" s="225"/>
      <c r="PX83" s="225"/>
      <c r="PY83" s="225"/>
      <c r="PZ83" s="225"/>
      <c r="QA83" s="225"/>
      <c r="QB83" s="225"/>
      <c r="QC83" s="225"/>
      <c r="QD83" s="225"/>
      <c r="QE83" s="225"/>
      <c r="QF83" s="225"/>
      <c r="QG83" s="225"/>
      <c r="QH83" s="225"/>
      <c r="QI83" s="225"/>
      <c r="QJ83" s="225"/>
      <c r="QK83" s="225"/>
      <c r="QL83" s="225"/>
      <c r="QM83" s="225"/>
      <c r="QN83" s="225"/>
      <c r="QO83" s="225"/>
      <c r="QP83" s="225"/>
      <c r="QQ83" s="225"/>
      <c r="QR83" s="225"/>
      <c r="QS83" s="225"/>
      <c r="QT83" s="225"/>
      <c r="QU83" s="225"/>
      <c r="QV83" s="225"/>
      <c r="QW83" s="225"/>
      <c r="QX83" s="225"/>
      <c r="QY83" s="225"/>
      <c r="QZ83" s="225"/>
      <c r="RA83" s="225"/>
      <c r="RB83" s="225"/>
      <c r="RC83" s="225"/>
      <c r="RD83" s="225"/>
      <c r="RE83" s="225"/>
      <c r="RF83" s="225"/>
      <c r="RG83" s="225"/>
      <c r="RH83" s="225"/>
      <c r="RI83" s="225"/>
      <c r="RJ83" s="225"/>
      <c r="RK83" s="225"/>
      <c r="RL83" s="225"/>
      <c r="RM83" s="225"/>
      <c r="RN83" s="225"/>
      <c r="RO83" s="225"/>
      <c r="RP83" s="225"/>
      <c r="RQ83" s="225"/>
      <c r="RR83" s="225"/>
      <c r="RS83" s="225"/>
      <c r="RT83" s="225"/>
      <c r="RU83" s="225"/>
      <c r="RV83" s="225"/>
      <c r="RW83" s="225"/>
      <c r="RX83" s="225"/>
      <c r="RY83" s="225"/>
      <c r="RZ83" s="225"/>
      <c r="SA83" s="225"/>
      <c r="SB83" s="225"/>
      <c r="SC83" s="225"/>
      <c r="SD83" s="225"/>
      <c r="SE83" s="225"/>
      <c r="SF83" s="225"/>
      <c r="SG83" s="225"/>
      <c r="SH83" s="225"/>
      <c r="SI83" s="225"/>
      <c r="SJ83" s="225"/>
      <c r="SK83" s="225"/>
      <c r="SL83" s="225"/>
      <c r="SM83" s="225"/>
      <c r="SN83" s="225"/>
      <c r="SO83" s="225"/>
      <c r="SP83" s="225"/>
      <c r="SQ83" s="225"/>
      <c r="SR83" s="225"/>
      <c r="SS83" s="225"/>
      <c r="ST83" s="225"/>
      <c r="SU83" s="225"/>
      <c r="SV83" s="225"/>
      <c r="SW83" s="225"/>
      <c r="SX83" s="225"/>
      <c r="SY83" s="225"/>
      <c r="SZ83" s="225"/>
      <c r="TA83" s="225"/>
      <c r="TB83" s="225"/>
      <c r="TC83" s="225"/>
      <c r="TD83" s="225"/>
      <c r="TE83" s="225"/>
      <c r="TF83" s="225"/>
      <c r="TG83" s="225"/>
      <c r="TH83" s="225"/>
      <c r="TI83" s="225"/>
      <c r="TJ83" s="225"/>
      <c r="TK83" s="225"/>
      <c r="TL83" s="225"/>
      <c r="TM83" s="225"/>
      <c r="TN83" s="225"/>
      <c r="TO83" s="225"/>
      <c r="TP83" s="225"/>
      <c r="TQ83" s="225"/>
      <c r="TR83" s="225"/>
      <c r="TS83" s="225"/>
      <c r="TT83" s="225"/>
      <c r="TU83" s="225"/>
      <c r="TV83" s="225"/>
      <c r="TW83" s="225"/>
      <c r="TX83" s="225"/>
      <c r="TY83" s="225"/>
      <c r="TZ83" s="225"/>
      <c r="UA83" s="225"/>
      <c r="UB83" s="225"/>
      <c r="UC83" s="225"/>
      <c r="UD83" s="225"/>
      <c r="UE83" s="225"/>
      <c r="UF83" s="225"/>
      <c r="UG83" s="225"/>
      <c r="UH83" s="225"/>
      <c r="UI83" s="225"/>
      <c r="UJ83" s="225"/>
      <c r="UK83" s="225"/>
      <c r="UL83" s="225"/>
      <c r="UM83" s="225"/>
      <c r="UN83" s="225"/>
      <c r="UO83" s="225"/>
      <c r="UP83" s="225"/>
      <c r="UQ83" s="225"/>
      <c r="UR83" s="225"/>
      <c r="US83" s="225"/>
      <c r="UT83" s="225"/>
      <c r="UU83" s="225"/>
      <c r="UV83" s="225"/>
      <c r="UW83" s="225"/>
      <c r="UX83" s="225"/>
      <c r="UY83" s="225"/>
      <c r="UZ83" s="225"/>
      <c r="VA83" s="225"/>
      <c r="VB83" s="225"/>
      <c r="VC83" s="225"/>
      <c r="VD83" s="225"/>
      <c r="VE83" s="225"/>
      <c r="VF83" s="225"/>
      <c r="VG83" s="225"/>
      <c r="VH83" s="225"/>
      <c r="VI83" s="225"/>
      <c r="VJ83" s="225"/>
      <c r="VK83" s="225"/>
      <c r="VL83" s="225"/>
      <c r="VM83" s="225"/>
      <c r="VN83" s="225"/>
      <c r="VO83" s="225"/>
      <c r="VP83" s="225"/>
      <c r="VQ83" s="225"/>
      <c r="VR83" s="225"/>
      <c r="VS83" s="225"/>
      <c r="VT83" s="225"/>
      <c r="VU83" s="225"/>
      <c r="VV83" s="225"/>
      <c r="VW83" s="225"/>
      <c r="VX83" s="225"/>
      <c r="VY83" s="225"/>
      <c r="VZ83" s="225"/>
      <c r="WA83" s="225"/>
      <c r="WB83" s="225"/>
      <c r="WC83" s="225"/>
      <c r="WD83" s="225"/>
      <c r="WE83" s="225"/>
      <c r="WF83" s="225"/>
      <c r="WG83" s="225"/>
      <c r="WH83" s="225"/>
      <c r="WI83" s="225"/>
      <c r="WJ83" s="225"/>
      <c r="WK83" s="225"/>
      <c r="WL83" s="225"/>
      <c r="WM83" s="225"/>
      <c r="WN83" s="225"/>
      <c r="WO83" s="225"/>
      <c r="WP83" s="225"/>
      <c r="WQ83" s="225"/>
      <c r="WR83" s="225"/>
      <c r="WS83" s="225"/>
      <c r="WT83" s="225"/>
      <c r="WU83" s="225"/>
      <c r="WV83" s="225"/>
      <c r="WW83" s="225"/>
      <c r="WX83" s="225"/>
      <c r="WY83" s="225"/>
      <c r="WZ83" s="225"/>
      <c r="XA83" s="225"/>
      <c r="XB83" s="225"/>
      <c r="XC83" s="225"/>
      <c r="XD83" s="225"/>
      <c r="XE83" s="225"/>
      <c r="XF83" s="225"/>
      <c r="XG83" s="225"/>
      <c r="XH83" s="225"/>
      <c r="XI83" s="225"/>
      <c r="XJ83" s="225"/>
      <c r="XK83" s="225"/>
      <c r="XL83" s="225"/>
      <c r="XM83" s="225"/>
      <c r="XN83" s="225"/>
      <c r="XO83" s="225"/>
      <c r="XP83" s="225"/>
      <c r="XQ83" s="225"/>
      <c r="XR83" s="225"/>
      <c r="XS83" s="225"/>
      <c r="XT83" s="225"/>
      <c r="XU83" s="225"/>
      <c r="XV83" s="225"/>
      <c r="XW83" s="225"/>
      <c r="XX83" s="225"/>
      <c r="XY83" s="225"/>
      <c r="XZ83" s="225"/>
      <c r="YA83" s="225"/>
      <c r="YB83" s="225"/>
      <c r="YC83" s="225"/>
      <c r="YD83" s="225"/>
      <c r="YE83" s="225"/>
      <c r="YF83" s="225"/>
      <c r="YG83" s="225"/>
      <c r="YH83" s="225"/>
      <c r="YI83" s="225"/>
      <c r="YJ83" s="225"/>
      <c r="YK83" s="225"/>
      <c r="YL83" s="225"/>
      <c r="YM83" s="225"/>
      <c r="YN83" s="225"/>
      <c r="YO83" s="225"/>
      <c r="YP83" s="225"/>
      <c r="YQ83" s="225"/>
      <c r="YR83" s="225"/>
      <c r="YS83" s="225"/>
      <c r="YT83" s="225"/>
      <c r="YU83" s="225"/>
      <c r="YV83" s="225"/>
      <c r="YW83" s="225"/>
      <c r="YX83" s="225"/>
      <c r="YY83" s="225"/>
      <c r="YZ83" s="225"/>
      <c r="ZA83" s="225"/>
      <c r="ZB83" s="225"/>
      <c r="ZC83" s="225"/>
      <c r="ZD83" s="225"/>
      <c r="ZE83" s="225"/>
      <c r="ZF83" s="225"/>
      <c r="ZG83" s="225"/>
      <c r="ZH83" s="225"/>
      <c r="ZI83" s="225"/>
      <c r="ZJ83" s="225"/>
      <c r="ZK83" s="225"/>
      <c r="ZL83" s="225"/>
      <c r="ZM83" s="225"/>
      <c r="ZN83" s="225"/>
      <c r="ZO83" s="225"/>
      <c r="ZP83" s="225"/>
      <c r="ZQ83" s="225"/>
      <c r="ZR83" s="225"/>
      <c r="ZS83" s="225"/>
      <c r="ZT83" s="225"/>
      <c r="ZU83" s="225"/>
      <c r="ZV83" s="225"/>
      <c r="ZW83" s="225"/>
      <c r="ZX83" s="225"/>
      <c r="ZY83" s="225"/>
      <c r="ZZ83" s="225"/>
      <c r="AAA83" s="225"/>
      <c r="AAB83" s="225"/>
      <c r="AAC83" s="225"/>
      <c r="AAD83" s="225"/>
      <c r="AAE83" s="225"/>
      <c r="AAF83" s="225"/>
      <c r="AAG83" s="225"/>
      <c r="AAH83" s="225"/>
      <c r="AAI83" s="225"/>
      <c r="AAJ83" s="225"/>
      <c r="AAK83" s="225"/>
      <c r="AAL83" s="225"/>
      <c r="AAM83" s="225"/>
      <c r="AAN83" s="225"/>
      <c r="AAO83" s="225"/>
      <c r="AAP83" s="225"/>
      <c r="AAQ83" s="225"/>
      <c r="AAR83" s="225"/>
      <c r="AAS83" s="225"/>
      <c r="AAT83" s="225"/>
      <c r="AAU83" s="225"/>
      <c r="AAV83" s="225"/>
      <c r="AAW83" s="225"/>
      <c r="AAX83" s="225"/>
      <c r="AAY83" s="225"/>
      <c r="AAZ83" s="225"/>
      <c r="ABA83" s="225"/>
      <c r="ABB83" s="225"/>
      <c r="ABC83" s="225"/>
      <c r="ABD83" s="225"/>
      <c r="ABE83" s="225"/>
      <c r="ABF83" s="225"/>
      <c r="ABG83" s="225"/>
      <c r="ABH83" s="225"/>
      <c r="ABI83" s="225"/>
      <c r="ABJ83" s="225"/>
      <c r="ABK83" s="225"/>
      <c r="ABL83" s="225"/>
      <c r="ABM83" s="225"/>
      <c r="ABN83" s="225"/>
      <c r="ABO83" s="225"/>
      <c r="ABP83" s="225"/>
      <c r="ABQ83" s="225"/>
      <c r="ABR83" s="225"/>
      <c r="ABS83" s="225"/>
      <c r="ABT83" s="225"/>
      <c r="ABU83" s="225"/>
      <c r="ABV83" s="225"/>
      <c r="ABW83" s="225"/>
      <c r="ABX83" s="225"/>
      <c r="ABY83" s="225"/>
      <c r="ABZ83" s="225"/>
      <c r="ACA83" s="225"/>
      <c r="ACB83" s="225"/>
      <c r="ACC83" s="225"/>
      <c r="ACD83" s="225"/>
      <c r="ACE83" s="225"/>
      <c r="ACF83" s="225"/>
      <c r="ACG83" s="225"/>
      <c r="ACH83" s="225"/>
      <c r="ACI83" s="225"/>
      <c r="ACJ83" s="225"/>
      <c r="ACK83" s="225"/>
      <c r="ACL83" s="225"/>
      <c r="ACM83" s="225"/>
      <c r="ACN83" s="225"/>
      <c r="ACO83" s="225"/>
      <c r="ACP83" s="225"/>
      <c r="ACQ83" s="225"/>
      <c r="ACR83" s="225"/>
      <c r="ACS83" s="225"/>
      <c r="ACT83" s="225"/>
      <c r="ACU83" s="225"/>
      <c r="ACV83" s="225"/>
      <c r="ACW83" s="225"/>
      <c r="ACX83" s="225"/>
      <c r="ACY83" s="225"/>
      <c r="ACZ83" s="225"/>
      <c r="ADA83" s="225"/>
      <c r="ADB83" s="225"/>
      <c r="ADC83" s="225"/>
      <c r="ADD83" s="225"/>
      <c r="ADE83" s="225"/>
      <c r="ADF83" s="225"/>
      <c r="ADG83" s="225"/>
      <c r="ADH83" s="225"/>
      <c r="ADI83" s="225"/>
      <c r="ADJ83" s="225"/>
      <c r="ADK83" s="225"/>
      <c r="ADL83" s="225"/>
      <c r="ADM83" s="225"/>
      <c r="ADN83" s="225"/>
      <c r="ADO83" s="225"/>
      <c r="ADP83" s="225"/>
      <c r="ADQ83" s="225"/>
      <c r="ADR83" s="225"/>
      <c r="ADS83" s="225"/>
      <c r="ADT83" s="225"/>
      <c r="ADU83" s="225"/>
      <c r="ADV83" s="225"/>
      <c r="ADW83" s="225"/>
      <c r="ADX83" s="225"/>
      <c r="ADY83" s="225"/>
      <c r="ADZ83" s="225"/>
      <c r="AEA83" s="225"/>
      <c r="AEB83" s="225"/>
      <c r="AEC83" s="225"/>
      <c r="AED83" s="225"/>
      <c r="AEE83" s="225"/>
      <c r="AEF83" s="225"/>
      <c r="AEG83" s="225"/>
      <c r="AEH83" s="225"/>
      <c r="AEI83" s="225"/>
      <c r="AEJ83" s="225"/>
      <c r="AEK83" s="225"/>
      <c r="AEL83" s="225"/>
      <c r="AEM83" s="225"/>
      <c r="AEN83" s="225"/>
      <c r="AEO83" s="225"/>
      <c r="AEP83" s="225"/>
      <c r="AEQ83" s="225"/>
      <c r="AER83" s="225"/>
      <c r="AES83" s="225"/>
      <c r="AET83" s="225"/>
      <c r="AEU83" s="225"/>
      <c r="AEV83" s="225"/>
      <c r="AEW83" s="225"/>
      <c r="AEX83" s="225"/>
      <c r="AEY83" s="225"/>
      <c r="AEZ83" s="225"/>
      <c r="AFA83" s="225"/>
      <c r="AFB83" s="225"/>
      <c r="AFC83" s="225"/>
      <c r="AFD83" s="225"/>
      <c r="AFE83" s="225"/>
      <c r="AFF83" s="225"/>
      <c r="AFG83" s="225"/>
      <c r="AFH83" s="225"/>
      <c r="AFI83" s="225"/>
      <c r="AFJ83" s="225"/>
      <c r="AFK83" s="225"/>
      <c r="AFL83" s="225"/>
      <c r="AFM83" s="225"/>
      <c r="AFN83" s="225"/>
      <c r="AFO83" s="225"/>
      <c r="AFP83" s="225"/>
      <c r="AFQ83" s="225"/>
      <c r="AFR83" s="225"/>
      <c r="AFS83" s="225"/>
      <c r="AFT83" s="225"/>
      <c r="AFU83" s="225"/>
      <c r="AFV83" s="225"/>
      <c r="AFW83" s="225"/>
      <c r="AFX83" s="225"/>
      <c r="AFY83" s="225"/>
      <c r="AFZ83" s="225"/>
      <c r="AGA83" s="225"/>
      <c r="AGB83" s="225"/>
      <c r="AGC83" s="225"/>
      <c r="AGD83" s="225"/>
      <c r="AGE83" s="225"/>
      <c r="AGF83" s="225"/>
      <c r="AGG83" s="225"/>
      <c r="AGH83" s="225"/>
      <c r="AGI83" s="225"/>
      <c r="AGJ83" s="225"/>
      <c r="AGK83" s="225"/>
      <c r="AGL83" s="225"/>
      <c r="AGM83" s="225"/>
      <c r="AGN83" s="225"/>
      <c r="AGO83" s="225"/>
      <c r="AGP83" s="225"/>
      <c r="AGQ83" s="225"/>
      <c r="AGR83" s="225"/>
      <c r="AGS83" s="225"/>
      <c r="AGT83" s="225"/>
      <c r="AGU83" s="225"/>
      <c r="AGV83" s="225"/>
      <c r="AGW83" s="225"/>
      <c r="AGX83" s="225"/>
      <c r="AGY83" s="225"/>
      <c r="AGZ83" s="225"/>
      <c r="AHA83" s="225"/>
      <c r="AHB83" s="225"/>
      <c r="AHC83" s="225"/>
      <c r="AHD83" s="225"/>
      <c r="AHE83" s="225"/>
      <c r="AHF83" s="225"/>
      <c r="AHG83" s="225"/>
      <c r="AHH83" s="225"/>
      <c r="AHI83" s="225"/>
      <c r="AHJ83" s="225"/>
      <c r="AHK83" s="225"/>
      <c r="AHL83" s="225"/>
      <c r="AHM83" s="225"/>
      <c r="AHN83" s="225"/>
      <c r="AHO83" s="225"/>
      <c r="AHP83" s="225"/>
      <c r="AHQ83" s="225"/>
      <c r="AHR83" s="225"/>
      <c r="AHS83" s="225"/>
      <c r="AHT83" s="225"/>
      <c r="AHU83" s="225"/>
      <c r="AHV83" s="225"/>
      <c r="AHW83" s="225"/>
      <c r="AHX83" s="225"/>
      <c r="AHY83" s="225"/>
      <c r="AHZ83" s="225"/>
      <c r="AIA83" s="225"/>
      <c r="AIB83" s="225"/>
      <c r="AIC83" s="225"/>
      <c r="AID83" s="225"/>
      <c r="AIE83" s="225"/>
      <c r="AIF83" s="225"/>
      <c r="AIG83" s="225"/>
      <c r="AIH83" s="225"/>
      <c r="AII83" s="225"/>
      <c r="AIJ83" s="225"/>
      <c r="AIK83" s="225"/>
      <c r="AIL83" s="225"/>
      <c r="AIM83" s="225"/>
      <c r="AIN83" s="225"/>
      <c r="AIO83" s="225"/>
      <c r="AIP83" s="225"/>
      <c r="AIQ83" s="225"/>
      <c r="AIR83" s="225"/>
      <c r="AIS83" s="225"/>
      <c r="AIT83" s="225"/>
      <c r="AIU83" s="225"/>
      <c r="AIV83" s="225"/>
      <c r="AIW83" s="225"/>
      <c r="AIX83" s="225"/>
      <c r="AIY83" s="225"/>
      <c r="AIZ83" s="225"/>
      <c r="AJA83" s="225"/>
      <c r="AJB83" s="225"/>
      <c r="AJC83" s="225"/>
      <c r="AJD83" s="225"/>
      <c r="AJE83" s="225"/>
      <c r="AJF83" s="225"/>
      <c r="AJG83" s="225"/>
      <c r="AJH83" s="225"/>
      <c r="AJI83" s="225"/>
      <c r="AJJ83" s="225"/>
      <c r="AJK83" s="225"/>
      <c r="AJL83" s="225"/>
      <c r="AJM83" s="225"/>
      <c r="AJN83" s="225"/>
      <c r="AJO83" s="225"/>
      <c r="AJP83" s="225"/>
      <c r="AJQ83" s="225"/>
      <c r="AJR83" s="225"/>
      <c r="AJS83" s="225"/>
      <c r="AJT83" s="225"/>
      <c r="AJU83" s="225"/>
      <c r="AJV83" s="225"/>
      <c r="AJW83" s="225"/>
      <c r="AJX83" s="225"/>
      <c r="AJY83" s="225"/>
      <c r="AJZ83" s="225"/>
      <c r="AKA83" s="225"/>
      <c r="AKB83" s="225"/>
      <c r="AKC83" s="225"/>
      <c r="AKD83" s="225"/>
      <c r="AKE83" s="225"/>
      <c r="AKF83" s="225"/>
      <c r="AKG83" s="225"/>
      <c r="AKH83" s="225"/>
      <c r="AKI83" s="225"/>
      <c r="AKJ83" s="225"/>
      <c r="AKK83" s="225"/>
      <c r="AKL83" s="225"/>
      <c r="AKM83" s="225"/>
      <c r="AKN83" s="225"/>
      <c r="AKO83" s="225"/>
      <c r="AKP83" s="225"/>
      <c r="AKQ83" s="225"/>
      <c r="AKR83" s="225"/>
      <c r="AKS83" s="225"/>
      <c r="AKT83" s="225"/>
      <c r="AKU83" s="225"/>
      <c r="AKV83" s="225"/>
      <c r="AKW83" s="225"/>
      <c r="AKX83" s="225"/>
      <c r="AKY83" s="225"/>
      <c r="AKZ83" s="225"/>
      <c r="ALA83" s="225"/>
      <c r="ALB83" s="225"/>
      <c r="ALC83" s="225"/>
      <c r="ALD83" s="225"/>
      <c r="ALE83" s="225"/>
      <c r="ALF83" s="225"/>
      <c r="ALG83" s="225"/>
      <c r="ALH83" s="225"/>
      <c r="ALI83" s="225"/>
      <c r="ALJ83" s="225"/>
      <c r="ALK83" s="225"/>
      <c r="ALL83" s="225"/>
      <c r="ALM83" s="225"/>
      <c r="ALN83" s="225"/>
      <c r="ALO83" s="225"/>
      <c r="ALP83" s="225"/>
      <c r="ALQ83" s="225"/>
      <c r="ALR83" s="225"/>
      <c r="ALS83" s="225"/>
      <c r="ALT83" s="225"/>
      <c r="ALU83" s="225"/>
      <c r="ALV83" s="225"/>
      <c r="ALW83" s="225"/>
      <c r="ALX83" s="225"/>
      <c r="ALY83" s="225"/>
      <c r="ALZ83" s="225"/>
      <c r="AMA83" s="225"/>
      <c r="AMB83" s="225"/>
      <c r="AMC83" s="225"/>
      <c r="AMD83" s="225"/>
      <c r="AME83" s="225"/>
      <c r="AMF83" s="225"/>
      <c r="AMG83" s="225"/>
      <c r="AMH83" s="225"/>
      <c r="AMI83" s="225"/>
      <c r="AMJ83" s="225"/>
      <c r="AMK83" s="225"/>
      <c r="AML83" s="225"/>
      <c r="AMM83" s="225"/>
      <c r="AMN83" s="225"/>
      <c r="AMO83" s="225"/>
      <c r="AMP83" s="225"/>
      <c r="AMQ83" s="225"/>
      <c r="AMR83" s="225"/>
      <c r="AMS83" s="225"/>
      <c r="AMT83" s="225"/>
      <c r="AMU83" s="225"/>
      <c r="AMV83" s="225"/>
      <c r="AMW83" s="225"/>
      <c r="AMX83" s="225"/>
      <c r="AMY83" s="225"/>
      <c r="AMZ83" s="225"/>
      <c r="ANA83" s="225"/>
      <c r="ANB83" s="225"/>
      <c r="ANC83" s="225"/>
      <c r="AND83" s="225"/>
      <c r="ANE83" s="225"/>
      <c r="ANF83" s="225"/>
      <c r="ANG83" s="225"/>
      <c r="ANH83" s="225"/>
      <c r="ANI83" s="225"/>
      <c r="ANJ83" s="225"/>
      <c r="ANK83" s="225"/>
      <c r="ANL83" s="225"/>
      <c r="ANM83" s="225"/>
      <c r="ANN83" s="225"/>
      <c r="ANO83" s="225"/>
      <c r="ANP83" s="225"/>
      <c r="ANQ83" s="225"/>
      <c r="ANR83" s="225"/>
      <c r="ANS83" s="225"/>
      <c r="ANT83" s="225"/>
      <c r="ANU83" s="225"/>
      <c r="ANV83" s="225"/>
      <c r="ANW83" s="225"/>
      <c r="ANX83" s="225"/>
      <c r="ANY83" s="225"/>
      <c r="ANZ83" s="225"/>
      <c r="AOA83" s="225"/>
      <c r="AOB83" s="225"/>
      <c r="AOC83" s="225"/>
      <c r="AOD83" s="225"/>
      <c r="AOE83" s="225"/>
      <c r="AOF83" s="225"/>
      <c r="AOG83" s="225"/>
      <c r="AOH83" s="225"/>
      <c r="AOI83" s="225"/>
      <c r="AOJ83" s="225"/>
      <c r="AOK83" s="225"/>
      <c r="AOL83" s="225"/>
      <c r="AOM83" s="225"/>
      <c r="AON83" s="225"/>
      <c r="AOO83" s="225"/>
      <c r="AOP83" s="225"/>
      <c r="AOQ83" s="225"/>
      <c r="AOR83" s="225"/>
      <c r="AOS83" s="225"/>
      <c r="AOT83" s="225"/>
      <c r="AOU83" s="225"/>
      <c r="AOV83" s="225"/>
      <c r="AOW83" s="225"/>
      <c r="AOX83" s="225"/>
      <c r="AOY83" s="225"/>
      <c r="AOZ83" s="225"/>
      <c r="APA83" s="225"/>
      <c r="APB83" s="225"/>
      <c r="APC83" s="225"/>
      <c r="APD83" s="225"/>
      <c r="APE83" s="225"/>
      <c r="APF83" s="225"/>
      <c r="APG83" s="225"/>
      <c r="APH83" s="225"/>
      <c r="API83" s="225"/>
      <c r="APJ83" s="225"/>
      <c r="APK83" s="225"/>
    </row>
    <row r="84" spans="1:1103" s="225" customFormat="1" ht="13.9" customHeight="1" x14ac:dyDescent="0.2">
      <c r="A84" s="18" t="s">
        <v>22</v>
      </c>
      <c r="B84" s="11">
        <v>1</v>
      </c>
      <c r="C84" s="11">
        <f>D84+E84</f>
        <v>222</v>
      </c>
      <c r="D84" s="11">
        <v>181</v>
      </c>
      <c r="E84" s="226">
        <v>41</v>
      </c>
      <c r="F84" s="11"/>
      <c r="G84" s="27">
        <v>4.3289999999999997</v>
      </c>
      <c r="H84" s="12">
        <f t="shared" ref="H84:H85" si="34">ROUND(G84*E84*2,2)</f>
        <v>354.98</v>
      </c>
      <c r="I84" s="12">
        <f t="shared" si="33"/>
        <v>438.72</v>
      </c>
    </row>
    <row r="85" spans="1:1103" s="225" customFormat="1" ht="14.45" customHeight="1" x14ac:dyDescent="0.2">
      <c r="A85" s="18" t="s">
        <v>22</v>
      </c>
      <c r="B85" s="11">
        <v>1</v>
      </c>
      <c r="C85" s="11">
        <f>D85+E85</f>
        <v>210</v>
      </c>
      <c r="D85" s="11">
        <v>181</v>
      </c>
      <c r="E85" s="226">
        <v>29</v>
      </c>
      <c r="F85" s="11"/>
      <c r="G85" s="27">
        <v>4.3289999999999997</v>
      </c>
      <c r="H85" s="12">
        <f t="shared" si="34"/>
        <v>251.08</v>
      </c>
      <c r="I85" s="12">
        <f t="shared" si="33"/>
        <v>310.31</v>
      </c>
    </row>
    <row r="86" spans="1:1103" ht="14.25" customHeight="1" x14ac:dyDescent="0.2">
      <c r="A86" s="18" t="s">
        <v>22</v>
      </c>
      <c r="B86" s="11">
        <v>1</v>
      </c>
      <c r="C86" s="11">
        <f>D86+E86</f>
        <v>182</v>
      </c>
      <c r="D86" s="11">
        <v>181</v>
      </c>
      <c r="E86" s="226">
        <v>1</v>
      </c>
      <c r="F86" s="11"/>
      <c r="G86" s="27">
        <v>4.3289999999999997</v>
      </c>
      <c r="H86" s="12">
        <f t="shared" si="32"/>
        <v>8.66</v>
      </c>
      <c r="I86" s="12">
        <f t="shared" si="33"/>
        <v>10.7</v>
      </c>
    </row>
    <row r="87" spans="1:1103" ht="27" customHeight="1" x14ac:dyDescent="0.2">
      <c r="A87" s="332" t="s">
        <v>19</v>
      </c>
      <c r="B87" s="10">
        <f>SUM(B88:B89)</f>
        <v>2</v>
      </c>
      <c r="C87" s="10"/>
      <c r="D87" s="10"/>
      <c r="E87" s="10">
        <f t="shared" ref="E87:I87" si="35">SUM(E88:E89)</f>
        <v>16</v>
      </c>
      <c r="F87" s="10"/>
      <c r="G87" s="207"/>
      <c r="H87" s="352">
        <f t="shared" si="35"/>
        <v>129.34</v>
      </c>
      <c r="I87" s="352">
        <f t="shared" si="35"/>
        <v>159.86000000000001</v>
      </c>
    </row>
    <row r="88" spans="1:1103" ht="14.25" customHeight="1" x14ac:dyDescent="0.2">
      <c r="A88" s="9" t="s">
        <v>23</v>
      </c>
      <c r="B88" s="11">
        <v>1</v>
      </c>
      <c r="C88" s="11">
        <f t="shared" ref="C88:C89" si="36">D88+E88</f>
        <v>196</v>
      </c>
      <c r="D88" s="11">
        <v>181</v>
      </c>
      <c r="E88" s="226">
        <v>15</v>
      </c>
      <c r="F88" s="11"/>
      <c r="G88" s="27">
        <v>4.0419999999999998</v>
      </c>
      <c r="H88" s="12">
        <f t="shared" ref="H88:H89" si="37">ROUND(G88*E88*2,2)</f>
        <v>121.26</v>
      </c>
      <c r="I88" s="12">
        <f t="shared" si="33"/>
        <v>149.87</v>
      </c>
    </row>
    <row r="89" spans="1:1103" ht="14.25" customHeight="1" x14ac:dyDescent="0.2">
      <c r="A89" s="9" t="s">
        <v>23</v>
      </c>
      <c r="B89" s="11">
        <v>1</v>
      </c>
      <c r="C89" s="11">
        <f t="shared" si="36"/>
        <v>182</v>
      </c>
      <c r="D89" s="11">
        <v>181</v>
      </c>
      <c r="E89" s="226">
        <v>1</v>
      </c>
      <c r="F89" s="11"/>
      <c r="G89" s="27">
        <v>4.0419999999999998</v>
      </c>
      <c r="H89" s="12">
        <f t="shared" si="37"/>
        <v>8.08</v>
      </c>
      <c r="I89" s="12">
        <f t="shared" si="33"/>
        <v>9.99</v>
      </c>
    </row>
    <row r="90" spans="1:1103" ht="14.25" customHeight="1" x14ac:dyDescent="0.2">
      <c r="A90" s="8" t="s">
        <v>36</v>
      </c>
      <c r="B90" s="208">
        <f>B91+B95+B98+B102</f>
        <v>10</v>
      </c>
      <c r="C90" s="208"/>
      <c r="D90" s="208"/>
      <c r="E90" s="208">
        <f>E91+E95+E98+E102</f>
        <v>327</v>
      </c>
      <c r="F90" s="208"/>
      <c r="G90" s="209"/>
      <c r="H90" s="74">
        <f>H91+H95+H98+H102</f>
        <v>4134.13</v>
      </c>
      <c r="I90" s="74">
        <f t="shared" ref="I90" si="38">I91+I95+I98+I102</f>
        <v>5109.3599999999997</v>
      </c>
    </row>
    <row r="91" spans="1:1103" ht="25.5" x14ac:dyDescent="0.2">
      <c r="A91" s="332" t="s">
        <v>16</v>
      </c>
      <c r="B91" s="10">
        <f>SUM(B92:B94)</f>
        <v>3</v>
      </c>
      <c r="C91" s="10"/>
      <c r="D91" s="10"/>
      <c r="E91" s="10">
        <f>SUM(E92:E94)</f>
        <v>105</v>
      </c>
      <c r="F91" s="10"/>
      <c r="G91" s="207"/>
      <c r="H91" s="352">
        <f>SUM(H92:H94)</f>
        <v>1899.15</v>
      </c>
      <c r="I91" s="352">
        <f t="shared" ref="I91" si="39">SUM(I92:I94)</f>
        <v>2347.1499999999996</v>
      </c>
    </row>
    <row r="92" spans="1:1103" ht="14.25" customHeight="1" x14ac:dyDescent="0.2">
      <c r="A92" s="9" t="s">
        <v>37</v>
      </c>
      <c r="B92" s="11">
        <v>1</v>
      </c>
      <c r="C92" s="11">
        <f>D92+E92</f>
        <v>210</v>
      </c>
      <c r="D92" s="11">
        <v>181</v>
      </c>
      <c r="E92" s="226">
        <v>29</v>
      </c>
      <c r="F92" s="11"/>
      <c r="G92" s="354">
        <v>8.4580000000000002</v>
      </c>
      <c r="H92" s="12">
        <f t="shared" ref="H92:H97" si="40">ROUND(G92*E92*2,2)</f>
        <v>490.56</v>
      </c>
      <c r="I92" s="12">
        <f t="shared" si="33"/>
        <v>606.28</v>
      </c>
    </row>
    <row r="93" spans="1:1103" ht="14.25" customHeight="1" x14ac:dyDescent="0.2">
      <c r="A93" s="9" t="s">
        <v>37</v>
      </c>
      <c r="B93" s="11">
        <v>1</v>
      </c>
      <c r="C93" s="11">
        <f>D93+E93</f>
        <v>210</v>
      </c>
      <c r="D93" s="11">
        <v>181</v>
      </c>
      <c r="E93" s="226">
        <v>29</v>
      </c>
      <c r="F93" s="11"/>
      <c r="G93" s="354">
        <v>9.2669999999999995</v>
      </c>
      <c r="H93" s="12">
        <f t="shared" si="40"/>
        <v>537.49</v>
      </c>
      <c r="I93" s="12">
        <f t="shared" si="33"/>
        <v>664.28</v>
      </c>
    </row>
    <row r="94" spans="1:1103" ht="14.25" customHeight="1" x14ac:dyDescent="0.2">
      <c r="A94" s="9" t="s">
        <v>37</v>
      </c>
      <c r="B94" s="11">
        <v>1</v>
      </c>
      <c r="C94" s="11">
        <f t="shared" ref="C94" si="41">D94+E94</f>
        <v>228</v>
      </c>
      <c r="D94" s="11">
        <v>181</v>
      </c>
      <c r="E94" s="226">
        <v>47</v>
      </c>
      <c r="F94" s="11"/>
      <c r="G94" s="354">
        <v>9.2669999999999995</v>
      </c>
      <c r="H94" s="12">
        <f t="shared" si="40"/>
        <v>871.1</v>
      </c>
      <c r="I94" s="12">
        <f t="shared" si="33"/>
        <v>1076.5899999999999</v>
      </c>
    </row>
    <row r="95" spans="1:1103" ht="38.25" x14ac:dyDescent="0.2">
      <c r="A95" s="332" t="s">
        <v>17</v>
      </c>
      <c r="B95" s="10">
        <f>SUM(B96:B97)</f>
        <v>2</v>
      </c>
      <c r="C95" s="10"/>
      <c r="D95" s="10"/>
      <c r="E95" s="10">
        <f>SUM(E96:E97)</f>
        <v>87</v>
      </c>
      <c r="F95" s="10"/>
      <c r="G95" s="207"/>
      <c r="H95" s="352">
        <f>SUM(H96:H97)</f>
        <v>1087.96</v>
      </c>
      <c r="I95" s="352">
        <f>SUM(I96:I97)</f>
        <v>1344.6100000000001</v>
      </c>
    </row>
    <row r="96" spans="1:1103" ht="14.25" customHeight="1" x14ac:dyDescent="0.2">
      <c r="A96" s="9" t="s">
        <v>33</v>
      </c>
      <c r="B96" s="11">
        <v>1</v>
      </c>
      <c r="C96" s="11">
        <f t="shared" ref="C96:C97" si="42">D96+E96</f>
        <v>232</v>
      </c>
      <c r="D96" s="11">
        <v>181</v>
      </c>
      <c r="E96" s="226">
        <v>51</v>
      </c>
      <c r="F96" s="11"/>
      <c r="G96" s="354">
        <v>6.51</v>
      </c>
      <c r="H96" s="12">
        <f t="shared" si="40"/>
        <v>664.02</v>
      </c>
      <c r="I96" s="12">
        <f t="shared" si="33"/>
        <v>820.66</v>
      </c>
    </row>
    <row r="97" spans="1:9" ht="14.25" customHeight="1" x14ac:dyDescent="0.2">
      <c r="A97" s="9" t="s">
        <v>33</v>
      </c>
      <c r="B97" s="11">
        <v>1</v>
      </c>
      <c r="C97" s="11">
        <f t="shared" si="42"/>
        <v>217</v>
      </c>
      <c r="D97" s="11">
        <v>181</v>
      </c>
      <c r="E97" s="226">
        <v>36</v>
      </c>
      <c r="F97" s="11"/>
      <c r="G97" s="354">
        <v>5.8879999999999999</v>
      </c>
      <c r="H97" s="12">
        <f t="shared" si="40"/>
        <v>423.94</v>
      </c>
      <c r="I97" s="12">
        <f t="shared" si="33"/>
        <v>523.95000000000005</v>
      </c>
    </row>
    <row r="98" spans="1:9" ht="28.5" customHeight="1" x14ac:dyDescent="0.2">
      <c r="A98" s="9" t="s">
        <v>18</v>
      </c>
      <c r="B98" s="10">
        <f>SUM(B99:B101)</f>
        <v>3</v>
      </c>
      <c r="C98" s="10"/>
      <c r="D98" s="10"/>
      <c r="E98" s="10">
        <f t="shared" ref="E98:I98" si="43">SUM(E99:E101)</f>
        <v>97</v>
      </c>
      <c r="F98" s="10"/>
      <c r="G98" s="207"/>
      <c r="H98" s="352">
        <f t="shared" si="43"/>
        <v>839.82999999999993</v>
      </c>
      <c r="I98" s="352">
        <f t="shared" si="43"/>
        <v>1037.94</v>
      </c>
    </row>
    <row r="99" spans="1:9" x14ac:dyDescent="0.2">
      <c r="A99" s="9" t="s">
        <v>22</v>
      </c>
      <c r="B99" s="11">
        <v>1</v>
      </c>
      <c r="C99" s="11">
        <f>D99+E99</f>
        <v>208</v>
      </c>
      <c r="D99" s="11">
        <v>181</v>
      </c>
      <c r="E99" s="226">
        <v>27</v>
      </c>
      <c r="F99" s="11"/>
      <c r="G99" s="27">
        <v>4.3289999999999997</v>
      </c>
      <c r="H99" s="12">
        <f t="shared" ref="H99:H101" si="44">ROUND(G99*E99*2,2)</f>
        <v>233.77</v>
      </c>
      <c r="I99" s="12">
        <f t="shared" si="33"/>
        <v>288.92</v>
      </c>
    </row>
    <row r="100" spans="1:9" x14ac:dyDescent="0.2">
      <c r="A100" s="9" t="s">
        <v>22</v>
      </c>
      <c r="B100" s="11">
        <v>1</v>
      </c>
      <c r="C100" s="11">
        <f t="shared" ref="C100:C101" si="45">D100+E100</f>
        <v>216</v>
      </c>
      <c r="D100" s="11">
        <v>181</v>
      </c>
      <c r="E100" s="226">
        <v>35</v>
      </c>
      <c r="F100" s="11"/>
      <c r="G100" s="27">
        <v>4.3289999999999997</v>
      </c>
      <c r="H100" s="12">
        <f t="shared" si="44"/>
        <v>303.02999999999997</v>
      </c>
      <c r="I100" s="12">
        <f t="shared" si="33"/>
        <v>374.51</v>
      </c>
    </row>
    <row r="101" spans="1:9" x14ac:dyDescent="0.2">
      <c r="A101" s="9" t="s">
        <v>22</v>
      </c>
      <c r="B101" s="11">
        <v>1</v>
      </c>
      <c r="C101" s="11">
        <f t="shared" si="45"/>
        <v>216</v>
      </c>
      <c r="D101" s="11">
        <v>181</v>
      </c>
      <c r="E101" s="226">
        <v>35</v>
      </c>
      <c r="F101" s="11"/>
      <c r="G101" s="27">
        <v>4.3289999999999997</v>
      </c>
      <c r="H101" s="12">
        <f t="shared" si="44"/>
        <v>303.02999999999997</v>
      </c>
      <c r="I101" s="12">
        <f t="shared" si="33"/>
        <v>374.51</v>
      </c>
    </row>
    <row r="102" spans="1:9" ht="25.5" x14ac:dyDescent="0.2">
      <c r="A102" s="332" t="s">
        <v>19</v>
      </c>
      <c r="B102" s="10">
        <f>SUM(B103:B104)</f>
        <v>2</v>
      </c>
      <c r="C102" s="10"/>
      <c r="D102" s="10"/>
      <c r="E102" s="10">
        <f>SUM(E103:E104)</f>
        <v>38</v>
      </c>
      <c r="F102" s="10"/>
      <c r="G102" s="207"/>
      <c r="H102" s="352">
        <f>SUM(H103:H104)</f>
        <v>307.19</v>
      </c>
      <c r="I102" s="352">
        <f>SUM(I103:I104)</f>
        <v>379.65999999999997</v>
      </c>
    </row>
    <row r="103" spans="1:9" x14ac:dyDescent="0.2">
      <c r="A103" s="9" t="s">
        <v>23</v>
      </c>
      <c r="B103" s="11">
        <v>1</v>
      </c>
      <c r="C103" s="11">
        <f>D103+E103</f>
        <v>208</v>
      </c>
      <c r="D103" s="11">
        <v>181</v>
      </c>
      <c r="E103" s="226">
        <v>27</v>
      </c>
      <c r="F103" s="11"/>
      <c r="G103" s="27">
        <v>4.0419999999999998</v>
      </c>
      <c r="H103" s="12">
        <f t="shared" ref="H103:H104" si="46">ROUND(G103*E103*2,2)</f>
        <v>218.27</v>
      </c>
      <c r="I103" s="12">
        <f t="shared" si="33"/>
        <v>269.76</v>
      </c>
    </row>
    <row r="104" spans="1:9" x14ac:dyDescent="0.2">
      <c r="A104" s="9" t="s">
        <v>23</v>
      </c>
      <c r="B104" s="11">
        <v>1</v>
      </c>
      <c r="C104" s="11">
        <f t="shared" ref="C104" si="47">D104+E104</f>
        <v>192</v>
      </c>
      <c r="D104" s="11">
        <v>181</v>
      </c>
      <c r="E104" s="226">
        <v>11</v>
      </c>
      <c r="F104" s="11"/>
      <c r="G104" s="27">
        <v>4.0419999999999998</v>
      </c>
      <c r="H104" s="12">
        <f t="shared" si="46"/>
        <v>88.92</v>
      </c>
      <c r="I104" s="12">
        <f t="shared" si="33"/>
        <v>109.9</v>
      </c>
    </row>
    <row r="105" spans="1:9" ht="16.5" customHeight="1" x14ac:dyDescent="0.2">
      <c r="A105" s="8" t="s">
        <v>38</v>
      </c>
      <c r="B105" s="208">
        <f>B106</f>
        <v>5</v>
      </c>
      <c r="C105" s="208"/>
      <c r="D105" s="208"/>
      <c r="E105" s="208">
        <f t="shared" ref="E105:I105" si="48">E106</f>
        <v>51</v>
      </c>
      <c r="F105" s="208"/>
      <c r="G105" s="208"/>
      <c r="H105" s="74">
        <f t="shared" si="48"/>
        <v>587.08000000000004</v>
      </c>
      <c r="I105" s="74">
        <f t="shared" si="48"/>
        <v>725.56</v>
      </c>
    </row>
    <row r="106" spans="1:9" ht="38.25" x14ac:dyDescent="0.2">
      <c r="A106" s="332" t="s">
        <v>17</v>
      </c>
      <c r="B106" s="10">
        <f>SUM(B107:B111)</f>
        <v>5</v>
      </c>
      <c r="C106" s="10">
        <f>SUM(C107:C111)</f>
        <v>956</v>
      </c>
      <c r="D106" s="10"/>
      <c r="E106" s="10">
        <f>SUM(E107:E111)</f>
        <v>51</v>
      </c>
      <c r="F106" s="10"/>
      <c r="G106" s="207"/>
      <c r="H106" s="352">
        <f>SUM(H107:H111)</f>
        <v>587.08000000000004</v>
      </c>
      <c r="I106" s="352">
        <f>SUM(I107:I111)</f>
        <v>725.56</v>
      </c>
    </row>
    <row r="107" spans="1:9" x14ac:dyDescent="0.2">
      <c r="A107" s="9" t="s">
        <v>33</v>
      </c>
      <c r="B107" s="11">
        <v>1</v>
      </c>
      <c r="C107" s="11">
        <f>D107+E107</f>
        <v>192</v>
      </c>
      <c r="D107" s="11">
        <v>181</v>
      </c>
      <c r="E107" s="226">
        <v>11</v>
      </c>
      <c r="F107" s="11"/>
      <c r="G107" s="354">
        <v>5.3959999999999999</v>
      </c>
      <c r="H107" s="12">
        <f t="shared" ref="H107:H111" si="49">ROUND(G107*E107*2,2)</f>
        <v>118.71</v>
      </c>
      <c r="I107" s="12">
        <f t="shared" si="33"/>
        <v>146.71</v>
      </c>
    </row>
    <row r="108" spans="1:9" x14ac:dyDescent="0.2">
      <c r="A108" s="9" t="s">
        <v>33</v>
      </c>
      <c r="B108" s="11">
        <v>1</v>
      </c>
      <c r="C108" s="11">
        <f t="shared" ref="C108:C111" si="50">D108+E108</f>
        <v>188</v>
      </c>
      <c r="D108" s="11">
        <v>181</v>
      </c>
      <c r="E108" s="226">
        <v>7</v>
      </c>
      <c r="F108" s="11"/>
      <c r="G108" s="354">
        <v>5.3959999999999999</v>
      </c>
      <c r="H108" s="12">
        <f t="shared" si="49"/>
        <v>75.540000000000006</v>
      </c>
      <c r="I108" s="12">
        <f t="shared" si="33"/>
        <v>93.36</v>
      </c>
    </row>
    <row r="109" spans="1:9" x14ac:dyDescent="0.2">
      <c r="A109" s="9" t="s">
        <v>33</v>
      </c>
      <c r="B109" s="11">
        <v>1</v>
      </c>
      <c r="C109" s="11">
        <f t="shared" si="50"/>
        <v>192</v>
      </c>
      <c r="D109" s="11">
        <v>181</v>
      </c>
      <c r="E109" s="226">
        <v>11</v>
      </c>
      <c r="F109" s="11"/>
      <c r="G109" s="354">
        <v>6.23</v>
      </c>
      <c r="H109" s="12">
        <f t="shared" si="49"/>
        <v>137.06</v>
      </c>
      <c r="I109" s="12">
        <f t="shared" si="33"/>
        <v>169.39</v>
      </c>
    </row>
    <row r="110" spans="1:9" x14ac:dyDescent="0.2">
      <c r="A110" s="9" t="s">
        <v>33</v>
      </c>
      <c r="B110" s="11">
        <v>1</v>
      </c>
      <c r="C110" s="11">
        <f t="shared" si="50"/>
        <v>192</v>
      </c>
      <c r="D110" s="11">
        <v>181</v>
      </c>
      <c r="E110" s="226">
        <v>11</v>
      </c>
      <c r="F110" s="11"/>
      <c r="G110" s="354">
        <v>6.23</v>
      </c>
      <c r="H110" s="12">
        <f t="shared" si="49"/>
        <v>137.06</v>
      </c>
      <c r="I110" s="12">
        <f t="shared" si="33"/>
        <v>169.39</v>
      </c>
    </row>
    <row r="111" spans="1:9" x14ac:dyDescent="0.2">
      <c r="A111" s="9" t="s">
        <v>33</v>
      </c>
      <c r="B111" s="11">
        <v>1</v>
      </c>
      <c r="C111" s="11">
        <f t="shared" si="50"/>
        <v>192</v>
      </c>
      <c r="D111" s="11">
        <v>181</v>
      </c>
      <c r="E111" s="226">
        <v>11</v>
      </c>
      <c r="F111" s="11"/>
      <c r="G111" s="354">
        <v>5.3959999999999999</v>
      </c>
      <c r="H111" s="12">
        <f t="shared" si="49"/>
        <v>118.71</v>
      </c>
      <c r="I111" s="12">
        <f t="shared" si="33"/>
        <v>146.71</v>
      </c>
    </row>
    <row r="112" spans="1:9" ht="16.5" customHeight="1" x14ac:dyDescent="0.2">
      <c r="A112" s="15" t="s">
        <v>39</v>
      </c>
      <c r="B112" s="208">
        <f>B113+B115+B121+B124</f>
        <v>10</v>
      </c>
      <c r="C112" s="208"/>
      <c r="D112" s="208"/>
      <c r="E112" s="208">
        <f>E113+E115+E121+E124</f>
        <v>202</v>
      </c>
      <c r="F112" s="208"/>
      <c r="G112" s="209"/>
      <c r="H112" s="74">
        <f>H113+H115+H121+H124</f>
        <v>2342.5099999999993</v>
      </c>
      <c r="I112" s="74">
        <f>I113+I115+I121+I124</f>
        <v>2895.1099999999997</v>
      </c>
    </row>
    <row r="113" spans="1:9" ht="25.5" x14ac:dyDescent="0.2">
      <c r="A113" s="332" t="s">
        <v>16</v>
      </c>
      <c r="B113" s="10">
        <f>B114</f>
        <v>1</v>
      </c>
      <c r="C113" s="10"/>
      <c r="D113" s="10"/>
      <c r="E113" s="10">
        <f t="shared" ref="E113:I113" si="51">E114</f>
        <v>6</v>
      </c>
      <c r="F113" s="10"/>
      <c r="G113" s="227"/>
      <c r="H113" s="352">
        <f t="shared" si="51"/>
        <v>111.2</v>
      </c>
      <c r="I113" s="352">
        <f t="shared" si="51"/>
        <v>137.43</v>
      </c>
    </row>
    <row r="114" spans="1:9" x14ac:dyDescent="0.2">
      <c r="A114" s="9" t="s">
        <v>63</v>
      </c>
      <c r="B114" s="11">
        <v>1</v>
      </c>
      <c r="C114" s="11">
        <f t="shared" ref="C114" si="52">D114+E114</f>
        <v>187</v>
      </c>
      <c r="D114" s="11">
        <v>181</v>
      </c>
      <c r="E114" s="226">
        <v>6</v>
      </c>
      <c r="F114" s="11"/>
      <c r="G114" s="27">
        <v>9.2669999999999995</v>
      </c>
      <c r="H114" s="12">
        <f t="shared" ref="H114" si="53">ROUND(G114*E114*2,2)</f>
        <v>111.2</v>
      </c>
      <c r="I114" s="12">
        <f t="shared" ref="I114:I144" si="54">ROUND(H114*0.2359+H114,2)</f>
        <v>137.43</v>
      </c>
    </row>
    <row r="115" spans="1:9" ht="38.25" x14ac:dyDescent="0.2">
      <c r="A115" s="332" t="s">
        <v>17</v>
      </c>
      <c r="B115" s="10">
        <f>SUM(B116:B120)</f>
        <v>5</v>
      </c>
      <c r="C115" s="10"/>
      <c r="D115" s="10"/>
      <c r="E115" s="10">
        <f>SUM(E116:E120)</f>
        <v>157</v>
      </c>
      <c r="F115" s="10"/>
      <c r="G115" s="207"/>
      <c r="H115" s="352">
        <f>SUM(H116:H120)</f>
        <v>1903.3999999999996</v>
      </c>
      <c r="I115" s="352">
        <f>SUM(I116:I120)</f>
        <v>2352.42</v>
      </c>
    </row>
    <row r="116" spans="1:9" x14ac:dyDescent="0.2">
      <c r="A116" s="9" t="s">
        <v>35</v>
      </c>
      <c r="B116" s="226">
        <v>1</v>
      </c>
      <c r="C116" s="11">
        <f t="shared" ref="C116:C120" si="55">D116+E116</f>
        <v>242</v>
      </c>
      <c r="D116" s="11">
        <v>181</v>
      </c>
      <c r="E116" s="226">
        <v>61</v>
      </c>
      <c r="F116" s="11"/>
      <c r="G116" s="354">
        <v>6.23</v>
      </c>
      <c r="H116" s="12">
        <f t="shared" ref="H116:H120" si="56">ROUND(G116*E116*2,2)</f>
        <v>760.06</v>
      </c>
      <c r="I116" s="12">
        <f t="shared" si="54"/>
        <v>939.36</v>
      </c>
    </row>
    <row r="117" spans="1:9" x14ac:dyDescent="0.2">
      <c r="A117" s="9" t="s">
        <v>35</v>
      </c>
      <c r="B117" s="226">
        <v>1</v>
      </c>
      <c r="C117" s="11">
        <f t="shared" si="55"/>
        <v>204</v>
      </c>
      <c r="D117" s="11">
        <v>181</v>
      </c>
      <c r="E117" s="226">
        <v>23</v>
      </c>
      <c r="F117" s="11"/>
      <c r="G117" s="354">
        <v>5.3959999999999999</v>
      </c>
      <c r="H117" s="12">
        <f t="shared" si="56"/>
        <v>248.22</v>
      </c>
      <c r="I117" s="12">
        <f t="shared" si="54"/>
        <v>306.77999999999997</v>
      </c>
    </row>
    <row r="118" spans="1:9" x14ac:dyDescent="0.2">
      <c r="A118" s="9" t="s">
        <v>35</v>
      </c>
      <c r="B118" s="226">
        <v>1</v>
      </c>
      <c r="C118" s="11">
        <f t="shared" si="55"/>
        <v>192</v>
      </c>
      <c r="D118" s="11">
        <v>181</v>
      </c>
      <c r="E118" s="226">
        <v>11</v>
      </c>
      <c r="F118" s="11"/>
      <c r="G118" s="354">
        <v>6.1310000000000002</v>
      </c>
      <c r="H118" s="12">
        <f t="shared" si="56"/>
        <v>134.88</v>
      </c>
      <c r="I118" s="12">
        <f t="shared" si="54"/>
        <v>166.7</v>
      </c>
    </row>
    <row r="119" spans="1:9" x14ac:dyDescent="0.2">
      <c r="A119" s="9" t="s">
        <v>35</v>
      </c>
      <c r="B119" s="226">
        <v>1</v>
      </c>
      <c r="C119" s="11">
        <f t="shared" si="55"/>
        <v>193</v>
      </c>
      <c r="D119" s="11">
        <v>181</v>
      </c>
      <c r="E119" s="226">
        <v>12</v>
      </c>
      <c r="F119" s="11"/>
      <c r="G119" s="354">
        <v>6.1310000000000002</v>
      </c>
      <c r="H119" s="12">
        <f t="shared" si="56"/>
        <v>147.13999999999999</v>
      </c>
      <c r="I119" s="12">
        <f t="shared" si="54"/>
        <v>181.85</v>
      </c>
    </row>
    <row r="120" spans="1:9" x14ac:dyDescent="0.2">
      <c r="A120" s="9" t="s">
        <v>35</v>
      </c>
      <c r="B120" s="226">
        <v>1</v>
      </c>
      <c r="C120" s="11">
        <f t="shared" si="55"/>
        <v>231</v>
      </c>
      <c r="D120" s="11">
        <v>181</v>
      </c>
      <c r="E120" s="226">
        <v>50</v>
      </c>
      <c r="F120" s="11"/>
      <c r="G120" s="354">
        <v>6.1310000000000002</v>
      </c>
      <c r="H120" s="12">
        <f t="shared" si="56"/>
        <v>613.1</v>
      </c>
      <c r="I120" s="12">
        <f t="shared" si="54"/>
        <v>757.73</v>
      </c>
    </row>
    <row r="121" spans="1:9" ht="28.5" customHeight="1" x14ac:dyDescent="0.2">
      <c r="A121" s="332" t="s">
        <v>18</v>
      </c>
      <c r="B121" s="10">
        <f>SUM(B122:B123)</f>
        <v>2</v>
      </c>
      <c r="C121" s="10"/>
      <c r="D121" s="10"/>
      <c r="E121" s="10">
        <f>SUM(E122:E123)</f>
        <v>22</v>
      </c>
      <c r="F121" s="10"/>
      <c r="G121" s="207"/>
      <c r="H121" s="352">
        <f>SUM(H122:H123)</f>
        <v>190.48</v>
      </c>
      <c r="I121" s="352">
        <f>SUM(I122:I123)</f>
        <v>235.41</v>
      </c>
    </row>
    <row r="122" spans="1:9" x14ac:dyDescent="0.2">
      <c r="A122" s="18" t="s">
        <v>22</v>
      </c>
      <c r="B122" s="11">
        <v>1</v>
      </c>
      <c r="C122" s="11">
        <f>D122+E122</f>
        <v>186</v>
      </c>
      <c r="D122" s="11">
        <v>181</v>
      </c>
      <c r="E122" s="226">
        <v>5</v>
      </c>
      <c r="F122" s="11"/>
      <c r="G122" s="27">
        <v>4.3289999999999997</v>
      </c>
      <c r="H122" s="12">
        <f t="shared" ref="H122:H123" si="57">ROUND(G122*E122*2,2)</f>
        <v>43.29</v>
      </c>
      <c r="I122" s="12">
        <f t="shared" si="54"/>
        <v>53.5</v>
      </c>
    </row>
    <row r="123" spans="1:9" x14ac:dyDescent="0.2">
      <c r="A123" s="18" t="s">
        <v>22</v>
      </c>
      <c r="B123" s="11">
        <v>1</v>
      </c>
      <c r="C123" s="11">
        <f>D123+E123</f>
        <v>198</v>
      </c>
      <c r="D123" s="11">
        <v>181</v>
      </c>
      <c r="E123" s="226">
        <v>17</v>
      </c>
      <c r="F123" s="11"/>
      <c r="G123" s="27">
        <v>4.3289999999999997</v>
      </c>
      <c r="H123" s="12">
        <f t="shared" si="57"/>
        <v>147.19</v>
      </c>
      <c r="I123" s="12">
        <f t="shared" si="54"/>
        <v>181.91</v>
      </c>
    </row>
    <row r="124" spans="1:9" ht="25.15" customHeight="1" x14ac:dyDescent="0.2">
      <c r="A124" s="332" t="s">
        <v>19</v>
      </c>
      <c r="B124" s="10">
        <f>SUM(B125:B126)</f>
        <v>2</v>
      </c>
      <c r="C124" s="10"/>
      <c r="D124" s="10"/>
      <c r="E124" s="10">
        <f>SUM(E125:E126)</f>
        <v>17</v>
      </c>
      <c r="F124" s="10"/>
      <c r="G124" s="207"/>
      <c r="H124" s="352">
        <f>SUM(H125:H126)</f>
        <v>137.43</v>
      </c>
      <c r="I124" s="352">
        <f>SUM(I125:I126)</f>
        <v>169.85</v>
      </c>
    </row>
    <row r="125" spans="1:9" x14ac:dyDescent="0.2">
      <c r="A125" s="9" t="s">
        <v>23</v>
      </c>
      <c r="B125" s="11">
        <v>1</v>
      </c>
      <c r="C125" s="11">
        <f t="shared" ref="C125:C126" si="58">D125+E125</f>
        <v>186</v>
      </c>
      <c r="D125" s="11">
        <v>181</v>
      </c>
      <c r="E125" s="226">
        <v>5</v>
      </c>
      <c r="F125" s="11"/>
      <c r="G125" s="27">
        <v>4.0419999999999998</v>
      </c>
      <c r="H125" s="12">
        <f t="shared" ref="H125:H126" si="59">ROUND(G125*E125*2,2)</f>
        <v>40.42</v>
      </c>
      <c r="I125" s="12">
        <f t="shared" si="54"/>
        <v>49.96</v>
      </c>
    </row>
    <row r="126" spans="1:9" x14ac:dyDescent="0.2">
      <c r="A126" s="9" t="s">
        <v>23</v>
      </c>
      <c r="B126" s="11">
        <v>1</v>
      </c>
      <c r="C126" s="11">
        <f t="shared" si="58"/>
        <v>193</v>
      </c>
      <c r="D126" s="11">
        <v>181</v>
      </c>
      <c r="E126" s="226">
        <v>12</v>
      </c>
      <c r="F126" s="11"/>
      <c r="G126" s="27">
        <v>4.0419999999999998</v>
      </c>
      <c r="H126" s="12">
        <f t="shared" si="59"/>
        <v>97.01</v>
      </c>
      <c r="I126" s="12">
        <f t="shared" si="54"/>
        <v>119.89</v>
      </c>
    </row>
    <row r="127" spans="1:9" ht="16.5" customHeight="1" x14ac:dyDescent="0.2">
      <c r="A127" s="8" t="s">
        <v>40</v>
      </c>
      <c r="B127" s="208">
        <f>B128</f>
        <v>1</v>
      </c>
      <c r="C127" s="208"/>
      <c r="D127" s="208"/>
      <c r="E127" s="208">
        <f t="shared" ref="E127:I127" si="60">E128</f>
        <v>66</v>
      </c>
      <c r="F127" s="208"/>
      <c r="G127" s="209"/>
      <c r="H127" s="74">
        <f t="shared" si="60"/>
        <v>1267.73</v>
      </c>
      <c r="I127" s="74">
        <f t="shared" si="60"/>
        <v>1566.79</v>
      </c>
    </row>
    <row r="128" spans="1:9" ht="25.5" x14ac:dyDescent="0.2">
      <c r="A128" s="332" t="s">
        <v>16</v>
      </c>
      <c r="B128" s="10">
        <f>SUM(B129:B129)</f>
        <v>1</v>
      </c>
      <c r="C128" s="10"/>
      <c r="D128" s="10"/>
      <c r="E128" s="10">
        <f>SUM(E129:E129)</f>
        <v>66</v>
      </c>
      <c r="F128" s="10"/>
      <c r="G128" s="207"/>
      <c r="H128" s="352">
        <f>SUM(H129:H129)</f>
        <v>1267.73</v>
      </c>
      <c r="I128" s="352">
        <f t="shared" ref="I128" si="61">SUM(I129:I129)</f>
        <v>1566.79</v>
      </c>
    </row>
    <row r="129" spans="1:9" ht="16.5" customHeight="1" x14ac:dyDescent="0.2">
      <c r="A129" s="9" t="s">
        <v>66</v>
      </c>
      <c r="B129" s="11">
        <v>1</v>
      </c>
      <c r="C129" s="11">
        <f t="shared" ref="C129" si="62">D129+E129</f>
        <v>247</v>
      </c>
      <c r="D129" s="11">
        <v>181</v>
      </c>
      <c r="E129" s="226">
        <v>66</v>
      </c>
      <c r="F129" s="11"/>
      <c r="G129" s="27">
        <v>9.6039999999999992</v>
      </c>
      <c r="H129" s="12">
        <f t="shared" ref="H129" si="63">ROUND(G129*E129*2,2)</f>
        <v>1267.73</v>
      </c>
      <c r="I129" s="12">
        <f t="shared" si="54"/>
        <v>1566.79</v>
      </c>
    </row>
    <row r="130" spans="1:9" ht="16.5" customHeight="1" x14ac:dyDescent="0.2">
      <c r="A130" s="8" t="s">
        <v>69</v>
      </c>
      <c r="B130" s="208">
        <f>B131+B135</f>
        <v>12</v>
      </c>
      <c r="C130" s="208"/>
      <c r="D130" s="208"/>
      <c r="E130" s="208">
        <f t="shared" ref="E130:I130" si="64">E131+E135</f>
        <v>231</v>
      </c>
      <c r="F130" s="208"/>
      <c r="G130" s="208"/>
      <c r="H130" s="74">
        <f t="shared" si="64"/>
        <v>3031.1399999999994</v>
      </c>
      <c r="I130" s="74">
        <f t="shared" si="64"/>
        <v>3746.17</v>
      </c>
    </row>
    <row r="131" spans="1:9" ht="24.6" customHeight="1" x14ac:dyDescent="0.2">
      <c r="A131" s="332" t="s">
        <v>16</v>
      </c>
      <c r="B131" s="10">
        <f>SUM(B132:B134)</f>
        <v>3</v>
      </c>
      <c r="C131" s="10"/>
      <c r="D131" s="10"/>
      <c r="E131" s="10">
        <f>SUM(E132:E134)</f>
        <v>57</v>
      </c>
      <c r="F131" s="10"/>
      <c r="G131" s="207"/>
      <c r="H131" s="352">
        <f>SUM(H132:H134)</f>
        <v>1057.79</v>
      </c>
      <c r="I131" s="352">
        <f>SUM(I132:I134)</f>
        <v>1307.32</v>
      </c>
    </row>
    <row r="132" spans="1:9" x14ac:dyDescent="0.2">
      <c r="A132" s="9" t="s">
        <v>70</v>
      </c>
      <c r="B132" s="11">
        <v>1</v>
      </c>
      <c r="C132" s="11">
        <f t="shared" ref="C132:C134" si="65">D132+E132</f>
        <v>183</v>
      </c>
      <c r="D132" s="11">
        <v>181</v>
      </c>
      <c r="E132" s="226">
        <v>2</v>
      </c>
      <c r="F132" s="11"/>
      <c r="G132" s="354">
        <v>9.6039999999999992</v>
      </c>
      <c r="H132" s="12">
        <f t="shared" ref="H132:H134" si="66">ROUND(G132*E132*2,2)</f>
        <v>38.42</v>
      </c>
      <c r="I132" s="12">
        <f t="shared" si="54"/>
        <v>47.48</v>
      </c>
    </row>
    <row r="133" spans="1:9" x14ac:dyDescent="0.2">
      <c r="A133" s="9" t="s">
        <v>70</v>
      </c>
      <c r="B133" s="11">
        <v>1</v>
      </c>
      <c r="C133" s="11">
        <f t="shared" si="65"/>
        <v>194</v>
      </c>
      <c r="D133" s="11">
        <v>181</v>
      </c>
      <c r="E133" s="226">
        <v>13</v>
      </c>
      <c r="F133" s="11"/>
      <c r="G133" s="354">
        <v>9.2669999999999995</v>
      </c>
      <c r="H133" s="12">
        <f t="shared" si="66"/>
        <v>240.94</v>
      </c>
      <c r="I133" s="12">
        <f t="shared" si="54"/>
        <v>297.77999999999997</v>
      </c>
    </row>
    <row r="134" spans="1:9" x14ac:dyDescent="0.2">
      <c r="A134" s="9" t="s">
        <v>70</v>
      </c>
      <c r="B134" s="11">
        <v>1</v>
      </c>
      <c r="C134" s="11">
        <f t="shared" si="65"/>
        <v>223</v>
      </c>
      <c r="D134" s="11">
        <v>181</v>
      </c>
      <c r="E134" s="226">
        <v>42</v>
      </c>
      <c r="F134" s="11"/>
      <c r="G134" s="354">
        <v>9.2669999999999995</v>
      </c>
      <c r="H134" s="12">
        <f t="shared" si="66"/>
        <v>778.43</v>
      </c>
      <c r="I134" s="12">
        <f t="shared" si="54"/>
        <v>962.06</v>
      </c>
    </row>
    <row r="135" spans="1:9" ht="38.25" x14ac:dyDescent="0.2">
      <c r="A135" s="332" t="s">
        <v>17</v>
      </c>
      <c r="B135" s="10">
        <f>SUM(B136:B144)</f>
        <v>9</v>
      </c>
      <c r="C135" s="10"/>
      <c r="D135" s="10"/>
      <c r="E135" s="10">
        <f t="shared" ref="E135:I135" si="67">SUM(E136:E144)</f>
        <v>174</v>
      </c>
      <c r="F135" s="10"/>
      <c r="G135" s="207"/>
      <c r="H135" s="352">
        <f t="shared" si="67"/>
        <v>1973.3499999999997</v>
      </c>
      <c r="I135" s="352">
        <f t="shared" si="67"/>
        <v>2438.85</v>
      </c>
    </row>
    <row r="136" spans="1:9" x14ac:dyDescent="0.2">
      <c r="A136" s="9" t="s">
        <v>35</v>
      </c>
      <c r="B136" s="11">
        <v>1</v>
      </c>
      <c r="C136" s="11">
        <f t="shared" ref="C136:C144" si="68">D136+E136</f>
        <v>187</v>
      </c>
      <c r="D136" s="11">
        <v>181</v>
      </c>
      <c r="E136" s="226">
        <v>6</v>
      </c>
      <c r="F136" s="11"/>
      <c r="G136" s="354">
        <v>6.1310000000000002</v>
      </c>
      <c r="H136" s="12">
        <f t="shared" ref="H136:H144" si="69">ROUND(G136*E136*2,2)</f>
        <v>73.569999999999993</v>
      </c>
      <c r="I136" s="12">
        <f t="shared" si="54"/>
        <v>90.93</v>
      </c>
    </row>
    <row r="137" spans="1:9" x14ac:dyDescent="0.2">
      <c r="A137" s="9" t="s">
        <v>35</v>
      </c>
      <c r="B137" s="11">
        <v>1</v>
      </c>
      <c r="C137" s="11">
        <f t="shared" si="68"/>
        <v>200</v>
      </c>
      <c r="D137" s="11">
        <v>181</v>
      </c>
      <c r="E137" s="226">
        <v>19</v>
      </c>
      <c r="F137" s="11"/>
      <c r="G137" s="354">
        <v>6.1310000000000002</v>
      </c>
      <c r="H137" s="12">
        <f t="shared" si="69"/>
        <v>232.98</v>
      </c>
      <c r="I137" s="12">
        <f t="shared" si="54"/>
        <v>287.94</v>
      </c>
    </row>
    <row r="138" spans="1:9" x14ac:dyDescent="0.2">
      <c r="A138" s="9" t="s">
        <v>35</v>
      </c>
      <c r="B138" s="11">
        <v>1</v>
      </c>
      <c r="C138" s="11">
        <f t="shared" si="68"/>
        <v>218</v>
      </c>
      <c r="D138" s="11">
        <v>181</v>
      </c>
      <c r="E138" s="226">
        <v>37</v>
      </c>
      <c r="F138" s="11"/>
      <c r="G138" s="354">
        <v>5.3959999999999999</v>
      </c>
      <c r="H138" s="12">
        <f t="shared" si="69"/>
        <v>399.3</v>
      </c>
      <c r="I138" s="12">
        <f t="shared" si="54"/>
        <v>493.49</v>
      </c>
    </row>
    <row r="139" spans="1:9" x14ac:dyDescent="0.2">
      <c r="A139" s="9" t="s">
        <v>35</v>
      </c>
      <c r="B139" s="11">
        <v>1</v>
      </c>
      <c r="C139" s="11">
        <f t="shared" si="68"/>
        <v>202</v>
      </c>
      <c r="D139" s="11">
        <v>181</v>
      </c>
      <c r="E139" s="226">
        <v>21</v>
      </c>
      <c r="F139" s="11"/>
      <c r="G139" s="354">
        <v>5.3959999999999999</v>
      </c>
      <c r="H139" s="12">
        <f t="shared" si="69"/>
        <v>226.63</v>
      </c>
      <c r="I139" s="12">
        <f t="shared" si="54"/>
        <v>280.08999999999997</v>
      </c>
    </row>
    <row r="140" spans="1:9" x14ac:dyDescent="0.2">
      <c r="A140" s="9" t="s">
        <v>35</v>
      </c>
      <c r="B140" s="11">
        <v>1</v>
      </c>
      <c r="C140" s="11">
        <f t="shared" si="68"/>
        <v>192</v>
      </c>
      <c r="D140" s="11">
        <v>181</v>
      </c>
      <c r="E140" s="226">
        <v>11</v>
      </c>
      <c r="F140" s="11"/>
      <c r="G140" s="354">
        <v>5.3959999999999999</v>
      </c>
      <c r="H140" s="12">
        <f t="shared" si="69"/>
        <v>118.71</v>
      </c>
      <c r="I140" s="12">
        <f t="shared" si="54"/>
        <v>146.71</v>
      </c>
    </row>
    <row r="141" spans="1:9" x14ac:dyDescent="0.2">
      <c r="A141" s="9" t="s">
        <v>35</v>
      </c>
      <c r="B141" s="11">
        <v>1</v>
      </c>
      <c r="C141" s="11">
        <f t="shared" si="68"/>
        <v>197</v>
      </c>
      <c r="D141" s="11">
        <v>181</v>
      </c>
      <c r="E141" s="226">
        <v>16</v>
      </c>
      <c r="F141" s="11"/>
      <c r="G141" s="354">
        <v>6.1310000000000002</v>
      </c>
      <c r="H141" s="12">
        <f t="shared" si="69"/>
        <v>196.19</v>
      </c>
      <c r="I141" s="12">
        <f t="shared" si="54"/>
        <v>242.47</v>
      </c>
    </row>
    <row r="142" spans="1:9" x14ac:dyDescent="0.2">
      <c r="A142" s="9" t="s">
        <v>35</v>
      </c>
      <c r="B142" s="11">
        <v>1</v>
      </c>
      <c r="C142" s="11">
        <f t="shared" si="68"/>
        <v>202</v>
      </c>
      <c r="D142" s="11">
        <v>181</v>
      </c>
      <c r="E142" s="226">
        <v>21</v>
      </c>
      <c r="F142" s="11"/>
      <c r="G142" s="354">
        <v>5.3959999999999999</v>
      </c>
      <c r="H142" s="12">
        <f t="shared" si="69"/>
        <v>226.63</v>
      </c>
      <c r="I142" s="12">
        <f t="shared" si="54"/>
        <v>280.08999999999997</v>
      </c>
    </row>
    <row r="143" spans="1:9" x14ac:dyDescent="0.2">
      <c r="A143" s="9" t="s">
        <v>35</v>
      </c>
      <c r="B143" s="11">
        <v>1</v>
      </c>
      <c r="C143" s="11">
        <f t="shared" si="68"/>
        <v>205</v>
      </c>
      <c r="D143" s="11">
        <v>181</v>
      </c>
      <c r="E143" s="226">
        <v>24</v>
      </c>
      <c r="F143" s="11"/>
      <c r="G143" s="354">
        <v>6.1310000000000002</v>
      </c>
      <c r="H143" s="12">
        <f t="shared" si="69"/>
        <v>294.29000000000002</v>
      </c>
      <c r="I143" s="12">
        <f t="shared" si="54"/>
        <v>363.71</v>
      </c>
    </row>
    <row r="144" spans="1:9" x14ac:dyDescent="0.2">
      <c r="A144" s="9" t="s">
        <v>35</v>
      </c>
      <c r="B144" s="11">
        <v>1</v>
      </c>
      <c r="C144" s="11">
        <f t="shared" si="68"/>
        <v>200</v>
      </c>
      <c r="D144" s="11">
        <v>181</v>
      </c>
      <c r="E144" s="226">
        <v>19</v>
      </c>
      <c r="F144" s="11"/>
      <c r="G144" s="354">
        <v>5.3959999999999999</v>
      </c>
      <c r="H144" s="12">
        <f t="shared" si="69"/>
        <v>205.05</v>
      </c>
      <c r="I144" s="12">
        <f t="shared" si="54"/>
        <v>253.42</v>
      </c>
    </row>
    <row r="145" spans="1:9" ht="16.5" customHeight="1" x14ac:dyDescent="0.2">
      <c r="A145" s="8" t="s">
        <v>67</v>
      </c>
      <c r="B145" s="208">
        <f>B146+B148</f>
        <v>2</v>
      </c>
      <c r="C145" s="208"/>
      <c r="D145" s="208"/>
      <c r="E145" s="208">
        <f>E146+E148</f>
        <v>27</v>
      </c>
      <c r="F145" s="208"/>
      <c r="G145" s="228"/>
      <c r="H145" s="74">
        <f>H146+H148</f>
        <v>451.28999999999996</v>
      </c>
      <c r="I145" s="74">
        <f>I146+I148</f>
        <v>557.75</v>
      </c>
    </row>
    <row r="146" spans="1:9" ht="25.5" x14ac:dyDescent="0.2">
      <c r="A146" s="332" t="s">
        <v>16</v>
      </c>
      <c r="B146" s="10">
        <f>SUM(B147:B147)</f>
        <v>1</v>
      </c>
      <c r="C146" s="10"/>
      <c r="D146" s="10"/>
      <c r="E146" s="10">
        <f>SUM(E147:E147)</f>
        <v>19</v>
      </c>
      <c r="F146" s="10"/>
      <c r="G146" s="207"/>
      <c r="H146" s="352">
        <f>SUM(H147:H147)</f>
        <v>364.95</v>
      </c>
      <c r="I146" s="352">
        <f>SUM(I147:I147)</f>
        <v>451.04</v>
      </c>
    </row>
    <row r="147" spans="1:9" x14ac:dyDescent="0.2">
      <c r="A147" s="9" t="s">
        <v>68</v>
      </c>
      <c r="B147" s="11">
        <v>1</v>
      </c>
      <c r="C147" s="11">
        <f t="shared" ref="C147" si="70">D147+E147</f>
        <v>200</v>
      </c>
      <c r="D147" s="11">
        <v>181</v>
      </c>
      <c r="E147" s="226">
        <v>19</v>
      </c>
      <c r="F147" s="11"/>
      <c r="G147" s="27">
        <v>9.6039999999999992</v>
      </c>
      <c r="H147" s="12">
        <f t="shared" ref="H147" si="71">ROUND(G147*E147*2,2)</f>
        <v>364.95</v>
      </c>
      <c r="I147" s="12">
        <f t="shared" ref="I147:I178" si="72">ROUND(H147*0.2359+H147,2)</f>
        <v>451.04</v>
      </c>
    </row>
    <row r="148" spans="1:9" ht="38.25" x14ac:dyDescent="0.2">
      <c r="A148" s="332" t="s">
        <v>17</v>
      </c>
      <c r="B148" s="10">
        <f>SUM(B149:B149)</f>
        <v>1</v>
      </c>
      <c r="C148" s="10">
        <f>SUM(C149:C149)</f>
        <v>189</v>
      </c>
      <c r="D148" s="10"/>
      <c r="E148" s="10">
        <f>SUM(E149:E149)</f>
        <v>8</v>
      </c>
      <c r="F148" s="10"/>
      <c r="G148" s="227"/>
      <c r="H148" s="352">
        <f>SUM(H149:H149)</f>
        <v>86.34</v>
      </c>
      <c r="I148" s="352">
        <f>SUM(I149:I149)</f>
        <v>106.71</v>
      </c>
    </row>
    <row r="149" spans="1:9" x14ac:dyDescent="0.2">
      <c r="A149" s="9" t="s">
        <v>35</v>
      </c>
      <c r="B149" s="11">
        <v>1</v>
      </c>
      <c r="C149" s="11">
        <f t="shared" ref="C149" si="73">D149+E149</f>
        <v>189</v>
      </c>
      <c r="D149" s="11">
        <v>181</v>
      </c>
      <c r="E149" s="226">
        <v>8</v>
      </c>
      <c r="F149" s="11"/>
      <c r="G149" s="354">
        <v>5.3959999999999999</v>
      </c>
      <c r="H149" s="12">
        <f t="shared" ref="H149" si="74">ROUND(G149*E149*2,2)</f>
        <v>86.34</v>
      </c>
      <c r="I149" s="12">
        <f t="shared" si="72"/>
        <v>106.71</v>
      </c>
    </row>
    <row r="150" spans="1:9" ht="16.5" customHeight="1" x14ac:dyDescent="0.2">
      <c r="A150" s="229" t="s">
        <v>632</v>
      </c>
      <c r="B150" s="230">
        <f>B151+B155</f>
        <v>6</v>
      </c>
      <c r="C150" s="230"/>
      <c r="D150" s="230"/>
      <c r="E150" s="230">
        <f t="shared" ref="E150:I150" si="75">E151+E155</f>
        <v>177</v>
      </c>
      <c r="F150" s="230"/>
      <c r="G150" s="230"/>
      <c r="H150" s="353">
        <f t="shared" si="75"/>
        <v>1730.69</v>
      </c>
      <c r="I150" s="353">
        <f t="shared" si="75"/>
        <v>2138.96</v>
      </c>
    </row>
    <row r="151" spans="1:9" ht="24.6" customHeight="1" x14ac:dyDescent="0.2">
      <c r="A151" s="231" t="s">
        <v>633</v>
      </c>
      <c r="B151" s="10">
        <f>SUM(B152:B154)</f>
        <v>3</v>
      </c>
      <c r="C151" s="10"/>
      <c r="D151" s="10"/>
      <c r="E151" s="10">
        <f>SUM(E152:E154)</f>
        <v>55</v>
      </c>
      <c r="F151" s="10"/>
      <c r="G151" s="227"/>
      <c r="H151" s="352">
        <f>SUM(H152:H154)</f>
        <v>674.41</v>
      </c>
      <c r="I151" s="352">
        <f>SUM(I152:I154)</f>
        <v>833.5</v>
      </c>
    </row>
    <row r="152" spans="1:9" x14ac:dyDescent="0.2">
      <c r="A152" s="231" t="s">
        <v>35</v>
      </c>
      <c r="B152" s="11">
        <v>1</v>
      </c>
      <c r="C152" s="11">
        <f t="shared" ref="C152:C154" si="76">D152+E152</f>
        <v>188</v>
      </c>
      <c r="D152" s="11">
        <v>181</v>
      </c>
      <c r="E152" s="226">
        <v>7</v>
      </c>
      <c r="F152" s="11"/>
      <c r="G152" s="354">
        <v>6.1310000000000002</v>
      </c>
      <c r="H152" s="12">
        <f t="shared" ref="H152:H154" si="77">ROUND(G152*E152*2,2)</f>
        <v>85.83</v>
      </c>
      <c r="I152" s="12">
        <f t="shared" si="72"/>
        <v>106.08</v>
      </c>
    </row>
    <row r="153" spans="1:9" x14ac:dyDescent="0.2">
      <c r="A153" s="231" t="s">
        <v>35</v>
      </c>
      <c r="B153" s="11">
        <v>1</v>
      </c>
      <c r="C153" s="11">
        <f t="shared" si="76"/>
        <v>216</v>
      </c>
      <c r="D153" s="11">
        <v>181</v>
      </c>
      <c r="E153" s="226">
        <v>35</v>
      </c>
      <c r="F153" s="11"/>
      <c r="G153" s="354">
        <v>6.1310000000000002</v>
      </c>
      <c r="H153" s="12">
        <f t="shared" si="77"/>
        <v>429.17</v>
      </c>
      <c r="I153" s="12">
        <f t="shared" si="72"/>
        <v>530.41</v>
      </c>
    </row>
    <row r="154" spans="1:9" x14ac:dyDescent="0.2">
      <c r="A154" s="231" t="s">
        <v>35</v>
      </c>
      <c r="B154" s="11">
        <v>1</v>
      </c>
      <c r="C154" s="11">
        <f t="shared" si="76"/>
        <v>194</v>
      </c>
      <c r="D154" s="11">
        <v>181</v>
      </c>
      <c r="E154" s="226">
        <v>13</v>
      </c>
      <c r="F154" s="11"/>
      <c r="G154" s="354">
        <v>6.1310000000000002</v>
      </c>
      <c r="H154" s="12">
        <f t="shared" si="77"/>
        <v>159.41</v>
      </c>
      <c r="I154" s="12">
        <f t="shared" si="72"/>
        <v>197.01</v>
      </c>
    </row>
    <row r="155" spans="1:9" ht="36" x14ac:dyDescent="0.2">
      <c r="A155" s="355" t="s">
        <v>634</v>
      </c>
      <c r="B155" s="10">
        <f>SUM(B156:B158)</f>
        <v>3</v>
      </c>
      <c r="C155" s="10"/>
      <c r="D155" s="10"/>
      <c r="E155" s="10">
        <f>SUM(E156:E158)</f>
        <v>122</v>
      </c>
      <c r="F155" s="10"/>
      <c r="G155" s="227"/>
      <c r="H155" s="352">
        <f>SUM(H156:H158)</f>
        <v>1056.2800000000002</v>
      </c>
      <c r="I155" s="352">
        <f>SUM(I156:I158)</f>
        <v>1305.46</v>
      </c>
    </row>
    <row r="156" spans="1:9" x14ac:dyDescent="0.2">
      <c r="A156" s="231" t="s">
        <v>635</v>
      </c>
      <c r="B156" s="11">
        <v>1</v>
      </c>
      <c r="C156" s="11">
        <f t="shared" ref="C156:C158" si="78">D156+E156</f>
        <v>241</v>
      </c>
      <c r="D156" s="11">
        <v>181</v>
      </c>
      <c r="E156" s="226">
        <v>60</v>
      </c>
      <c r="F156" s="11"/>
      <c r="G156" s="354">
        <v>4.3289999999999997</v>
      </c>
      <c r="H156" s="12">
        <f t="shared" ref="H156:H158" si="79">ROUND(G156*E156*2,2)</f>
        <v>519.48</v>
      </c>
      <c r="I156" s="12">
        <f t="shared" si="72"/>
        <v>642.03</v>
      </c>
    </row>
    <row r="157" spans="1:9" x14ac:dyDescent="0.2">
      <c r="A157" s="231" t="s">
        <v>635</v>
      </c>
      <c r="B157" s="11">
        <v>1</v>
      </c>
      <c r="C157" s="11">
        <f t="shared" si="78"/>
        <v>228</v>
      </c>
      <c r="D157" s="11">
        <v>181</v>
      </c>
      <c r="E157" s="226">
        <v>47</v>
      </c>
      <c r="F157" s="11"/>
      <c r="G157" s="354">
        <v>4.3289999999999997</v>
      </c>
      <c r="H157" s="12">
        <f t="shared" si="79"/>
        <v>406.93</v>
      </c>
      <c r="I157" s="12">
        <f t="shared" si="72"/>
        <v>502.92</v>
      </c>
    </row>
    <row r="158" spans="1:9" x14ac:dyDescent="0.2">
      <c r="A158" s="231" t="s">
        <v>635</v>
      </c>
      <c r="B158" s="11">
        <v>1</v>
      </c>
      <c r="C158" s="11">
        <f t="shared" si="78"/>
        <v>196</v>
      </c>
      <c r="D158" s="11">
        <v>181</v>
      </c>
      <c r="E158" s="226">
        <v>15</v>
      </c>
      <c r="F158" s="11"/>
      <c r="G158" s="354">
        <v>4.3289999999999997</v>
      </c>
      <c r="H158" s="12">
        <f t="shared" si="79"/>
        <v>129.87</v>
      </c>
      <c r="I158" s="12">
        <f t="shared" si="72"/>
        <v>160.51</v>
      </c>
    </row>
    <row r="159" spans="1:9" ht="28.15" customHeight="1" x14ac:dyDescent="0.2">
      <c r="A159" s="15" t="s">
        <v>636</v>
      </c>
      <c r="B159" s="208">
        <f>B160+B162</f>
        <v>3</v>
      </c>
      <c r="C159" s="208"/>
      <c r="D159" s="208"/>
      <c r="E159" s="208">
        <f t="shared" ref="E159:H159" si="80">E160+E162</f>
        <v>38</v>
      </c>
      <c r="F159" s="208"/>
      <c r="G159" s="228"/>
      <c r="H159" s="74">
        <f t="shared" si="80"/>
        <v>805.20999999999992</v>
      </c>
      <c r="I159" s="74">
        <f t="shared" ref="I159" si="81">I160+I162</f>
        <v>995.16</v>
      </c>
    </row>
    <row r="160" spans="1:9" ht="36" x14ac:dyDescent="0.2">
      <c r="A160" s="355" t="s">
        <v>633</v>
      </c>
      <c r="B160" s="10">
        <f>B161</f>
        <v>1</v>
      </c>
      <c r="C160" s="10"/>
      <c r="D160" s="10"/>
      <c r="E160" s="10">
        <f t="shared" ref="E160:I160" si="82">E161</f>
        <v>26</v>
      </c>
      <c r="F160" s="10"/>
      <c r="G160" s="227"/>
      <c r="H160" s="352">
        <f t="shared" si="82"/>
        <v>619.41999999999996</v>
      </c>
      <c r="I160" s="352">
        <f t="shared" si="82"/>
        <v>765.54</v>
      </c>
    </row>
    <row r="161" spans="1:9" ht="16.5" customHeight="1" x14ac:dyDescent="0.2">
      <c r="A161" s="9" t="s">
        <v>420</v>
      </c>
      <c r="B161" s="11">
        <v>1</v>
      </c>
      <c r="C161" s="11">
        <f t="shared" ref="C161" si="83">D161+E161</f>
        <v>184</v>
      </c>
      <c r="D161" s="11">
        <v>158</v>
      </c>
      <c r="E161" s="226">
        <v>26</v>
      </c>
      <c r="F161" s="11"/>
      <c r="G161" s="354">
        <v>11.912000000000001</v>
      </c>
      <c r="H161" s="12">
        <f t="shared" ref="H161" si="84">ROUND(G161*E161*2,2)</f>
        <v>619.41999999999996</v>
      </c>
      <c r="I161" s="12">
        <f t="shared" si="72"/>
        <v>765.54</v>
      </c>
    </row>
    <row r="162" spans="1:9" ht="38.25" x14ac:dyDescent="0.2">
      <c r="A162" s="332" t="s">
        <v>17</v>
      </c>
      <c r="B162" s="10">
        <f>SUM(B163:B164)</f>
        <v>2</v>
      </c>
      <c r="C162" s="10"/>
      <c r="D162" s="10"/>
      <c r="E162" s="10">
        <f t="shared" ref="E162:I162" si="85">SUM(E163:E164)</f>
        <v>12</v>
      </c>
      <c r="F162" s="10"/>
      <c r="G162" s="227"/>
      <c r="H162" s="352">
        <f t="shared" si="85"/>
        <v>185.79</v>
      </c>
      <c r="I162" s="352">
        <f t="shared" si="85"/>
        <v>229.62</v>
      </c>
    </row>
    <row r="163" spans="1:9" x14ac:dyDescent="0.2">
      <c r="A163" s="9" t="s">
        <v>73</v>
      </c>
      <c r="B163" s="11">
        <v>1</v>
      </c>
      <c r="C163" s="11">
        <f t="shared" ref="C163:C164" si="86">D163+E163</f>
        <v>168</v>
      </c>
      <c r="D163" s="11">
        <v>158</v>
      </c>
      <c r="E163" s="226">
        <v>10</v>
      </c>
      <c r="F163" s="11"/>
      <c r="G163" s="354">
        <v>7.88</v>
      </c>
      <c r="H163" s="12">
        <f t="shared" ref="H163:H164" si="87">ROUND(G163*E163*2,2)</f>
        <v>157.6</v>
      </c>
      <c r="I163" s="12">
        <f t="shared" si="72"/>
        <v>194.78</v>
      </c>
    </row>
    <row r="164" spans="1:9" x14ac:dyDescent="0.2">
      <c r="A164" s="9" t="s">
        <v>73</v>
      </c>
      <c r="B164" s="11">
        <v>1</v>
      </c>
      <c r="C164" s="11">
        <f t="shared" si="86"/>
        <v>160</v>
      </c>
      <c r="D164" s="11">
        <v>158</v>
      </c>
      <c r="E164" s="226">
        <v>2</v>
      </c>
      <c r="F164" s="11"/>
      <c r="G164" s="354">
        <v>7.048</v>
      </c>
      <c r="H164" s="12">
        <f t="shared" si="87"/>
        <v>28.19</v>
      </c>
      <c r="I164" s="12">
        <f t="shared" si="72"/>
        <v>34.840000000000003</v>
      </c>
    </row>
    <row r="165" spans="1:9" ht="27.6" customHeight="1" x14ac:dyDescent="0.2">
      <c r="A165" s="15" t="s">
        <v>76</v>
      </c>
      <c r="B165" s="208">
        <f>B166</f>
        <v>1</v>
      </c>
      <c r="C165" s="208"/>
      <c r="D165" s="208"/>
      <c r="E165" s="208">
        <f t="shared" ref="E165:I165" si="88">E166</f>
        <v>10</v>
      </c>
      <c r="F165" s="208"/>
      <c r="G165" s="209"/>
      <c r="H165" s="74">
        <f t="shared" si="88"/>
        <v>120.68</v>
      </c>
      <c r="I165" s="74">
        <f t="shared" si="88"/>
        <v>149.15</v>
      </c>
    </row>
    <row r="166" spans="1:9" ht="38.25" x14ac:dyDescent="0.2">
      <c r="A166" s="332" t="s">
        <v>17</v>
      </c>
      <c r="B166" s="10">
        <f>SUM(B167:B167)</f>
        <v>1</v>
      </c>
      <c r="C166" s="10"/>
      <c r="D166" s="10"/>
      <c r="E166" s="10">
        <f>SUM(E167:E167)</f>
        <v>10</v>
      </c>
      <c r="F166" s="10"/>
      <c r="G166" s="207"/>
      <c r="H166" s="352">
        <f>SUM(H167:H167)</f>
        <v>120.68</v>
      </c>
      <c r="I166" s="352">
        <f t="shared" ref="I166" si="89">SUM(I167:I167)</f>
        <v>149.15</v>
      </c>
    </row>
    <row r="167" spans="1:9" x14ac:dyDescent="0.2">
      <c r="A167" s="9" t="s">
        <v>73</v>
      </c>
      <c r="B167" s="11">
        <v>1</v>
      </c>
      <c r="C167" s="11">
        <f t="shared" ref="C167" si="90">D167+E167</f>
        <v>168</v>
      </c>
      <c r="D167" s="11">
        <v>158</v>
      </c>
      <c r="E167" s="226">
        <v>10</v>
      </c>
      <c r="F167" s="11"/>
      <c r="G167" s="27">
        <v>6.0339999999999998</v>
      </c>
      <c r="H167" s="12">
        <f t="shared" ref="H167" si="91">ROUND(G167*E167*2,2)</f>
        <v>120.68</v>
      </c>
      <c r="I167" s="12">
        <f t="shared" si="72"/>
        <v>149.15</v>
      </c>
    </row>
    <row r="168" spans="1:9" ht="16.5" customHeight="1" x14ac:dyDescent="0.2">
      <c r="A168" s="8" t="s">
        <v>41</v>
      </c>
      <c r="B168" s="208">
        <f>B169+B172+B176</f>
        <v>7</v>
      </c>
      <c r="C168" s="208"/>
      <c r="D168" s="208"/>
      <c r="E168" s="208">
        <f t="shared" ref="E168:I168" si="92">E169+E172+E176</f>
        <v>254.5</v>
      </c>
      <c r="F168" s="208"/>
      <c r="G168" s="208"/>
      <c r="H168" s="74">
        <f t="shared" si="92"/>
        <v>3447.75</v>
      </c>
      <c r="I168" s="74">
        <f t="shared" si="92"/>
        <v>4261.09</v>
      </c>
    </row>
    <row r="169" spans="1:9" ht="27.75" customHeight="1" x14ac:dyDescent="0.2">
      <c r="A169" s="9" t="s">
        <v>16</v>
      </c>
      <c r="B169" s="10">
        <f>SUM(B170:B171)</f>
        <v>2</v>
      </c>
      <c r="C169" s="10"/>
      <c r="D169" s="10"/>
      <c r="E169" s="10">
        <f>SUM(E170:E171)</f>
        <v>76</v>
      </c>
      <c r="F169" s="10"/>
      <c r="G169" s="207"/>
      <c r="H169" s="352">
        <f>SUM(H170:H171)</f>
        <v>1417.83</v>
      </c>
      <c r="I169" s="352">
        <f>SUM(I170:I171)</f>
        <v>1752.3000000000002</v>
      </c>
    </row>
    <row r="170" spans="1:9" x14ac:dyDescent="0.2">
      <c r="A170" s="226" t="s">
        <v>74</v>
      </c>
      <c r="B170" s="11">
        <v>1</v>
      </c>
      <c r="C170" s="11">
        <f t="shared" ref="C170:C171" si="93">D170+E170</f>
        <v>190</v>
      </c>
      <c r="D170" s="11">
        <v>181</v>
      </c>
      <c r="E170" s="226">
        <v>9</v>
      </c>
      <c r="F170" s="11"/>
      <c r="G170" s="354">
        <v>9.2669999999999995</v>
      </c>
      <c r="H170" s="12">
        <f t="shared" ref="H170:H171" si="94">ROUND(G170*E170*2,2)</f>
        <v>166.81</v>
      </c>
      <c r="I170" s="12">
        <f t="shared" si="72"/>
        <v>206.16</v>
      </c>
    </row>
    <row r="171" spans="1:9" x14ac:dyDescent="0.2">
      <c r="A171" s="226" t="s">
        <v>42</v>
      </c>
      <c r="B171" s="11">
        <v>1</v>
      </c>
      <c r="C171" s="11">
        <f t="shared" si="93"/>
        <v>248</v>
      </c>
      <c r="D171" s="11">
        <v>181</v>
      </c>
      <c r="E171" s="226">
        <v>67</v>
      </c>
      <c r="F171" s="11"/>
      <c r="G171" s="27">
        <v>9.3360000000000003</v>
      </c>
      <c r="H171" s="12">
        <f t="shared" si="94"/>
        <v>1251.02</v>
      </c>
      <c r="I171" s="12">
        <f t="shared" si="72"/>
        <v>1546.14</v>
      </c>
    </row>
    <row r="172" spans="1:9" ht="38.25" x14ac:dyDescent="0.2">
      <c r="A172" s="332" t="s">
        <v>17</v>
      </c>
      <c r="B172" s="10">
        <f>SUM(B173:B175)</f>
        <v>3</v>
      </c>
      <c r="C172" s="10"/>
      <c r="D172" s="10"/>
      <c r="E172" s="10">
        <f>SUM(E173:E175)</f>
        <v>132.5</v>
      </c>
      <c r="F172" s="10"/>
      <c r="G172" s="207"/>
      <c r="H172" s="352">
        <f>SUM(H173:H175)</f>
        <v>1631.65</v>
      </c>
      <c r="I172" s="352">
        <f t="shared" ref="I172" si="95">SUM(I173:I175)</f>
        <v>2016.56</v>
      </c>
    </row>
    <row r="173" spans="1:9" x14ac:dyDescent="0.2">
      <c r="A173" s="9" t="s">
        <v>33</v>
      </c>
      <c r="B173" s="11">
        <v>1</v>
      </c>
      <c r="C173" s="11">
        <f t="shared" ref="C173:C175" si="96">D173+E173</f>
        <v>216</v>
      </c>
      <c r="D173" s="11">
        <v>181</v>
      </c>
      <c r="E173" s="226">
        <v>35</v>
      </c>
      <c r="F173" s="11"/>
      <c r="G173" s="354">
        <v>6.23</v>
      </c>
      <c r="H173" s="12">
        <f t="shared" ref="H173:H175" si="97">ROUND(G173*E173*2,2)</f>
        <v>436.1</v>
      </c>
      <c r="I173" s="12">
        <f t="shared" si="72"/>
        <v>538.98</v>
      </c>
    </row>
    <row r="174" spans="1:9" x14ac:dyDescent="0.2">
      <c r="A174" s="9" t="s">
        <v>33</v>
      </c>
      <c r="B174" s="11">
        <v>1</v>
      </c>
      <c r="C174" s="11">
        <f t="shared" si="96"/>
        <v>263.5</v>
      </c>
      <c r="D174" s="11">
        <v>181</v>
      </c>
      <c r="E174" s="226">
        <v>82.5</v>
      </c>
      <c r="F174" s="11"/>
      <c r="G174" s="354">
        <v>6.1310000000000002</v>
      </c>
      <c r="H174" s="12">
        <f t="shared" si="97"/>
        <v>1011.62</v>
      </c>
      <c r="I174" s="12">
        <f t="shared" si="72"/>
        <v>1250.26</v>
      </c>
    </row>
    <row r="175" spans="1:9" x14ac:dyDescent="0.2">
      <c r="A175" s="9" t="s">
        <v>33</v>
      </c>
      <c r="B175" s="11">
        <v>1</v>
      </c>
      <c r="C175" s="11">
        <f t="shared" si="96"/>
        <v>196</v>
      </c>
      <c r="D175" s="11">
        <v>181</v>
      </c>
      <c r="E175" s="226">
        <v>15</v>
      </c>
      <c r="F175" s="11"/>
      <c r="G175" s="354">
        <v>6.1310000000000002</v>
      </c>
      <c r="H175" s="12">
        <f t="shared" si="97"/>
        <v>183.93</v>
      </c>
      <c r="I175" s="12">
        <f t="shared" si="72"/>
        <v>227.32</v>
      </c>
    </row>
    <row r="176" spans="1:9" ht="29.25" customHeight="1" x14ac:dyDescent="0.2">
      <c r="A176" s="332" t="s">
        <v>18</v>
      </c>
      <c r="B176" s="10">
        <f>SUM(B177:B178)</f>
        <v>2</v>
      </c>
      <c r="C176" s="10"/>
      <c r="D176" s="10"/>
      <c r="E176" s="10">
        <f t="shared" ref="E176:I176" si="98">SUM(E177:E178)</f>
        <v>46</v>
      </c>
      <c r="F176" s="10"/>
      <c r="G176" s="207"/>
      <c r="H176" s="352">
        <f t="shared" si="98"/>
        <v>398.27</v>
      </c>
      <c r="I176" s="352">
        <f t="shared" si="98"/>
        <v>492.23</v>
      </c>
    </row>
    <row r="177" spans="1:9" x14ac:dyDescent="0.2">
      <c r="A177" s="9" t="s">
        <v>22</v>
      </c>
      <c r="B177" s="11">
        <v>1</v>
      </c>
      <c r="C177" s="11">
        <f>D177+E177</f>
        <v>200</v>
      </c>
      <c r="D177" s="11">
        <v>181</v>
      </c>
      <c r="E177" s="226">
        <v>19</v>
      </c>
      <c r="F177" s="11"/>
      <c r="G177" s="27">
        <v>4.3289999999999997</v>
      </c>
      <c r="H177" s="12">
        <f t="shared" ref="H177:H178" si="99">ROUND(G177*E177*2,2)</f>
        <v>164.5</v>
      </c>
      <c r="I177" s="12">
        <f t="shared" si="72"/>
        <v>203.31</v>
      </c>
    </row>
    <row r="178" spans="1:9" x14ac:dyDescent="0.2">
      <c r="A178" s="9" t="s">
        <v>22</v>
      </c>
      <c r="B178" s="22">
        <v>1</v>
      </c>
      <c r="C178" s="22">
        <f t="shared" ref="C178" si="100">D178+E178</f>
        <v>208</v>
      </c>
      <c r="D178" s="22">
        <v>181</v>
      </c>
      <c r="E178" s="226">
        <v>27</v>
      </c>
      <c r="F178" s="11"/>
      <c r="G178" s="27">
        <v>4.3289999999999997</v>
      </c>
      <c r="H178" s="23">
        <f t="shared" si="99"/>
        <v>233.77</v>
      </c>
      <c r="I178" s="12">
        <f t="shared" si="72"/>
        <v>288.92</v>
      </c>
    </row>
    <row r="179" spans="1:9" x14ac:dyDescent="0.2">
      <c r="A179" s="334"/>
      <c r="B179" s="327"/>
      <c r="C179" s="327"/>
      <c r="D179" s="327"/>
      <c r="E179" s="2"/>
      <c r="F179" s="13"/>
      <c r="G179" s="340"/>
      <c r="H179" s="329"/>
      <c r="I179" s="328"/>
    </row>
    <row r="180" spans="1:9" x14ac:dyDescent="0.2">
      <c r="A180" s="568" t="s">
        <v>637</v>
      </c>
      <c r="B180" s="568"/>
      <c r="C180" s="568"/>
      <c r="D180" s="568"/>
      <c r="E180" s="568"/>
      <c r="F180" s="568"/>
      <c r="G180" s="568"/>
      <c r="H180" s="568"/>
      <c r="I180" s="568"/>
    </row>
    <row r="181" spans="1:9" x14ac:dyDescent="0.2">
      <c r="A181" s="568"/>
      <c r="B181" s="568"/>
      <c r="C181" s="568"/>
      <c r="D181" s="568"/>
      <c r="E181" s="568"/>
      <c r="F181" s="568"/>
      <c r="G181" s="568"/>
      <c r="H181" s="568"/>
      <c r="I181" s="568"/>
    </row>
    <row r="182" spans="1:9" ht="15.75" customHeight="1" x14ac:dyDescent="0.2">
      <c r="A182" s="19"/>
      <c r="B182" s="19"/>
      <c r="C182" s="19"/>
      <c r="D182" s="19"/>
      <c r="E182" s="19"/>
      <c r="F182" s="20"/>
      <c r="G182" s="20"/>
      <c r="H182" s="19"/>
      <c r="I182" s="19"/>
    </row>
  </sheetData>
  <mergeCells count="13">
    <mergeCell ref="A180:I181"/>
    <mergeCell ref="H1:I1"/>
    <mergeCell ref="A2:I2"/>
    <mergeCell ref="A7:A9"/>
    <mergeCell ref="B7:B9"/>
    <mergeCell ref="C7:E7"/>
    <mergeCell ref="F7:F9"/>
    <mergeCell ref="G7:G9"/>
    <mergeCell ref="H7:H9"/>
    <mergeCell ref="I7:I9"/>
    <mergeCell ref="C8:C9"/>
    <mergeCell ref="D8:D9"/>
    <mergeCell ref="E8:E9"/>
  </mergeCells>
  <pageMargins left="0.70866141732283472" right="0.70866141732283472" top="0.35433070866141736" bottom="0.35433070866141736"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B484-5639-45B0-8F82-95DD1D149BDB}">
  <sheetPr>
    <tabColor theme="7" tint="0.59999389629810485"/>
  </sheetPr>
  <dimension ref="A1:I68"/>
  <sheetViews>
    <sheetView zoomScale="70" zoomScaleNormal="70" workbookViewId="0">
      <selection activeCell="H1" sqref="H1:I1"/>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6" width="19.28515625" style="32" customWidth="1"/>
    <col min="7" max="7" width="20.140625" style="32" customWidth="1"/>
    <col min="8" max="8" width="23.42578125" style="32" customWidth="1"/>
    <col min="9" max="9" width="24" style="32" customWidth="1"/>
    <col min="10" max="16384" width="9.140625" style="32"/>
  </cols>
  <sheetData>
    <row r="1" spans="1:9" x14ac:dyDescent="0.25">
      <c r="H1" s="579" t="s">
        <v>904</v>
      </c>
      <c r="I1" s="579"/>
    </row>
    <row r="2" spans="1:9" s="33" customFormat="1" ht="39.75" customHeight="1" x14ac:dyDescent="0.25">
      <c r="A2" s="521" t="s">
        <v>13</v>
      </c>
      <c r="B2" s="521"/>
      <c r="C2" s="521"/>
      <c r="D2" s="521"/>
      <c r="E2" s="521"/>
      <c r="F2" s="521"/>
      <c r="G2" s="521"/>
      <c r="H2" s="521"/>
      <c r="I2" s="521"/>
    </row>
    <row r="4" spans="1:9" x14ac:dyDescent="0.25">
      <c r="A4" s="32" t="s">
        <v>839</v>
      </c>
    </row>
    <row r="5" spans="1:9" x14ac:dyDescent="0.25">
      <c r="A5" s="32" t="s">
        <v>821</v>
      </c>
    </row>
    <row r="6" spans="1:9" x14ac:dyDescent="0.25">
      <c r="E6" s="34"/>
      <c r="H6" s="358"/>
      <c r="I6" s="359"/>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B12+B14+B40+B45</f>
        <v>41</v>
      </c>
      <c r="C11" s="38"/>
      <c r="D11" s="38"/>
      <c r="E11" s="38">
        <f t="shared" ref="E11:I11" si="0">E12+E14+E40+E45</f>
        <v>1368</v>
      </c>
      <c r="F11" s="38"/>
      <c r="G11" s="38"/>
      <c r="H11" s="39">
        <f t="shared" si="0"/>
        <v>16639.860000000004</v>
      </c>
      <c r="I11" s="39">
        <f t="shared" si="0"/>
        <v>20565.199999999997</v>
      </c>
    </row>
    <row r="12" spans="1:9" ht="37.5" customHeight="1" x14ac:dyDescent="0.25">
      <c r="A12" s="364" t="s">
        <v>16</v>
      </c>
      <c r="B12" s="365">
        <f>B13</f>
        <v>1</v>
      </c>
      <c r="C12" s="365"/>
      <c r="D12" s="365"/>
      <c r="E12" s="365">
        <f t="shared" ref="E12:I12" si="1">E13</f>
        <v>76</v>
      </c>
      <c r="F12" s="365"/>
      <c r="G12" s="365"/>
      <c r="H12" s="366">
        <f t="shared" si="1"/>
        <v>1349.76</v>
      </c>
      <c r="I12" s="366">
        <f t="shared" si="1"/>
        <v>1668.17</v>
      </c>
    </row>
    <row r="13" spans="1:9" ht="18.75" customHeight="1" x14ac:dyDescent="0.25">
      <c r="A13" s="40" t="s">
        <v>724</v>
      </c>
      <c r="B13" s="41">
        <v>1</v>
      </c>
      <c r="C13" s="41">
        <v>236</v>
      </c>
      <c r="D13" s="41">
        <v>160</v>
      </c>
      <c r="E13" s="41">
        <f>C13-D13</f>
        <v>76</v>
      </c>
      <c r="F13" s="42">
        <v>8.8800000000000008</v>
      </c>
      <c r="G13" s="42">
        <v>8.8800000000000008</v>
      </c>
      <c r="H13" s="360">
        <f>ROUND(E13*G13*2,2)</f>
        <v>1349.76</v>
      </c>
      <c r="I13" s="360">
        <f>ROUND(H13*1.2359,2)</f>
        <v>1668.17</v>
      </c>
    </row>
    <row r="14" spans="1:9" ht="49.5" customHeight="1" x14ac:dyDescent="0.25">
      <c r="A14" s="364" t="s">
        <v>17</v>
      </c>
      <c r="B14" s="365">
        <f>SUM(B15:B39)</f>
        <v>25</v>
      </c>
      <c r="C14" s="365"/>
      <c r="D14" s="365"/>
      <c r="E14" s="365">
        <f t="shared" ref="E14:I14" si="2">SUM(E15:E39)</f>
        <v>1012</v>
      </c>
      <c r="F14" s="365"/>
      <c r="G14" s="365"/>
      <c r="H14" s="366">
        <f t="shared" si="2"/>
        <v>12645.100000000002</v>
      </c>
      <c r="I14" s="366">
        <f t="shared" si="2"/>
        <v>15628.07</v>
      </c>
    </row>
    <row r="15" spans="1:9" x14ac:dyDescent="0.25">
      <c r="A15" s="40" t="s">
        <v>35</v>
      </c>
      <c r="B15" s="41">
        <v>1</v>
      </c>
      <c r="C15" s="41">
        <v>220</v>
      </c>
      <c r="D15" s="41">
        <v>160</v>
      </c>
      <c r="E15" s="41">
        <f t="shared" ref="E15:E44" si="3">C15-D15</f>
        <v>60</v>
      </c>
      <c r="F15" s="42">
        <v>1030</v>
      </c>
      <c r="G15" s="42">
        <f>F15/160</f>
        <v>6.4375</v>
      </c>
      <c r="H15" s="360">
        <f>ROUND(E15*G15*2,2)</f>
        <v>772.5</v>
      </c>
      <c r="I15" s="360">
        <f t="shared" ref="I15:I44" si="4">ROUND(H15*1.2359,2)</f>
        <v>954.73</v>
      </c>
    </row>
    <row r="16" spans="1:9" x14ac:dyDescent="0.25">
      <c r="A16" s="40" t="s">
        <v>35</v>
      </c>
      <c r="B16" s="41">
        <v>1</v>
      </c>
      <c r="C16" s="41">
        <v>208</v>
      </c>
      <c r="D16" s="41">
        <v>160</v>
      </c>
      <c r="E16" s="41">
        <f t="shared" si="3"/>
        <v>48</v>
      </c>
      <c r="F16" s="42">
        <v>1030</v>
      </c>
      <c r="G16" s="42">
        <f t="shared" ref="G16:G44" si="5">F16/160</f>
        <v>6.4375</v>
      </c>
      <c r="H16" s="360">
        <f t="shared" ref="H16:H56" si="6">ROUND(E16*G16*2,2)</f>
        <v>618</v>
      </c>
      <c r="I16" s="360">
        <f t="shared" si="4"/>
        <v>763.79</v>
      </c>
    </row>
    <row r="17" spans="1:9" x14ac:dyDescent="0.25">
      <c r="A17" s="40" t="s">
        <v>35</v>
      </c>
      <c r="B17" s="41">
        <v>1</v>
      </c>
      <c r="C17" s="41">
        <v>200</v>
      </c>
      <c r="D17" s="41">
        <v>160</v>
      </c>
      <c r="E17" s="41">
        <f t="shared" si="3"/>
        <v>40</v>
      </c>
      <c r="F17" s="42">
        <v>1030</v>
      </c>
      <c r="G17" s="42">
        <f t="shared" si="5"/>
        <v>6.4375</v>
      </c>
      <c r="H17" s="360">
        <f t="shared" si="6"/>
        <v>515</v>
      </c>
      <c r="I17" s="360">
        <f t="shared" si="4"/>
        <v>636.49</v>
      </c>
    </row>
    <row r="18" spans="1:9" x14ac:dyDescent="0.25">
      <c r="A18" s="40" t="s">
        <v>35</v>
      </c>
      <c r="B18" s="41">
        <v>1</v>
      </c>
      <c r="C18" s="41">
        <v>200</v>
      </c>
      <c r="D18" s="41">
        <v>160</v>
      </c>
      <c r="E18" s="41">
        <f t="shared" si="3"/>
        <v>40</v>
      </c>
      <c r="F18" s="42">
        <v>1030</v>
      </c>
      <c r="G18" s="42">
        <f t="shared" si="5"/>
        <v>6.4375</v>
      </c>
      <c r="H18" s="360">
        <f t="shared" si="6"/>
        <v>515</v>
      </c>
      <c r="I18" s="360">
        <f t="shared" si="4"/>
        <v>636.49</v>
      </c>
    </row>
    <row r="19" spans="1:9" x14ac:dyDescent="0.25">
      <c r="A19" s="40" t="s">
        <v>35</v>
      </c>
      <c r="B19" s="41">
        <v>1</v>
      </c>
      <c r="C19" s="41">
        <v>192</v>
      </c>
      <c r="D19" s="41">
        <v>160</v>
      </c>
      <c r="E19" s="41">
        <f t="shared" si="3"/>
        <v>32</v>
      </c>
      <c r="F19" s="42">
        <v>1030</v>
      </c>
      <c r="G19" s="42">
        <f t="shared" si="5"/>
        <v>6.4375</v>
      </c>
      <c r="H19" s="360">
        <f t="shared" si="6"/>
        <v>412</v>
      </c>
      <c r="I19" s="360">
        <f t="shared" si="4"/>
        <v>509.19</v>
      </c>
    </row>
    <row r="20" spans="1:9" x14ac:dyDescent="0.25">
      <c r="A20" s="40" t="s">
        <v>35</v>
      </c>
      <c r="B20" s="41">
        <v>1</v>
      </c>
      <c r="C20" s="41">
        <v>184</v>
      </c>
      <c r="D20" s="41">
        <v>160</v>
      </c>
      <c r="E20" s="41">
        <f t="shared" si="3"/>
        <v>24</v>
      </c>
      <c r="F20" s="42">
        <v>1030</v>
      </c>
      <c r="G20" s="42">
        <f t="shared" si="5"/>
        <v>6.4375</v>
      </c>
      <c r="H20" s="360">
        <f t="shared" si="6"/>
        <v>309</v>
      </c>
      <c r="I20" s="360">
        <f t="shared" si="4"/>
        <v>381.89</v>
      </c>
    </row>
    <row r="21" spans="1:9" x14ac:dyDescent="0.25">
      <c r="A21" s="40" t="s">
        <v>35</v>
      </c>
      <c r="B21" s="41">
        <v>1</v>
      </c>
      <c r="C21" s="41">
        <v>192</v>
      </c>
      <c r="D21" s="41">
        <v>160</v>
      </c>
      <c r="E21" s="41">
        <f t="shared" si="3"/>
        <v>32</v>
      </c>
      <c r="F21" s="42">
        <v>1030</v>
      </c>
      <c r="G21" s="42">
        <f t="shared" si="5"/>
        <v>6.4375</v>
      </c>
      <c r="H21" s="360">
        <f t="shared" si="6"/>
        <v>412</v>
      </c>
      <c r="I21" s="360">
        <f t="shared" si="4"/>
        <v>509.19</v>
      </c>
    </row>
    <row r="22" spans="1:9" x14ac:dyDescent="0.25">
      <c r="A22" s="40" t="s">
        <v>35</v>
      </c>
      <c r="B22" s="41">
        <v>1</v>
      </c>
      <c r="C22" s="41">
        <v>192</v>
      </c>
      <c r="D22" s="41">
        <v>160</v>
      </c>
      <c r="E22" s="41">
        <f t="shared" si="3"/>
        <v>32</v>
      </c>
      <c r="F22" s="42">
        <v>1030</v>
      </c>
      <c r="G22" s="42">
        <f t="shared" si="5"/>
        <v>6.4375</v>
      </c>
      <c r="H22" s="360">
        <f t="shared" si="6"/>
        <v>412</v>
      </c>
      <c r="I22" s="360">
        <f t="shared" si="4"/>
        <v>509.19</v>
      </c>
    </row>
    <row r="23" spans="1:9" x14ac:dyDescent="0.25">
      <c r="A23" s="40" t="s">
        <v>35</v>
      </c>
      <c r="B23" s="41">
        <v>1</v>
      </c>
      <c r="C23" s="41">
        <v>192</v>
      </c>
      <c r="D23" s="41">
        <v>160</v>
      </c>
      <c r="E23" s="41">
        <f t="shared" si="3"/>
        <v>32</v>
      </c>
      <c r="F23" s="42">
        <v>1030</v>
      </c>
      <c r="G23" s="42">
        <f t="shared" si="5"/>
        <v>6.4375</v>
      </c>
      <c r="H23" s="360">
        <f t="shared" si="6"/>
        <v>412</v>
      </c>
      <c r="I23" s="360">
        <f t="shared" si="4"/>
        <v>509.19</v>
      </c>
    </row>
    <row r="24" spans="1:9" x14ac:dyDescent="0.25">
      <c r="A24" s="40" t="s">
        <v>35</v>
      </c>
      <c r="B24" s="41">
        <v>1</v>
      </c>
      <c r="C24" s="41">
        <v>192</v>
      </c>
      <c r="D24" s="41">
        <v>160</v>
      </c>
      <c r="E24" s="41">
        <f t="shared" si="3"/>
        <v>32</v>
      </c>
      <c r="F24" s="42">
        <v>1030</v>
      </c>
      <c r="G24" s="42">
        <f t="shared" si="5"/>
        <v>6.4375</v>
      </c>
      <c r="H24" s="360">
        <f t="shared" si="6"/>
        <v>412</v>
      </c>
      <c r="I24" s="360">
        <f t="shared" si="4"/>
        <v>509.19</v>
      </c>
    </row>
    <row r="25" spans="1:9" x14ac:dyDescent="0.25">
      <c r="A25" s="40" t="s">
        <v>35</v>
      </c>
      <c r="B25" s="41">
        <v>1</v>
      </c>
      <c r="C25" s="41">
        <v>188</v>
      </c>
      <c r="D25" s="41">
        <v>160</v>
      </c>
      <c r="E25" s="41">
        <f t="shared" si="3"/>
        <v>28</v>
      </c>
      <c r="F25" s="42">
        <v>1030</v>
      </c>
      <c r="G25" s="42">
        <f t="shared" si="5"/>
        <v>6.4375</v>
      </c>
      <c r="H25" s="360">
        <f t="shared" si="6"/>
        <v>360.5</v>
      </c>
      <c r="I25" s="360">
        <f t="shared" si="4"/>
        <v>445.54</v>
      </c>
    </row>
    <row r="26" spans="1:9" x14ac:dyDescent="0.25">
      <c r="A26" s="40" t="s">
        <v>35</v>
      </c>
      <c r="B26" s="41">
        <v>1</v>
      </c>
      <c r="C26" s="41">
        <v>184</v>
      </c>
      <c r="D26" s="41">
        <v>160</v>
      </c>
      <c r="E26" s="41">
        <f t="shared" si="3"/>
        <v>24</v>
      </c>
      <c r="F26" s="42">
        <v>1030</v>
      </c>
      <c r="G26" s="42">
        <f t="shared" si="5"/>
        <v>6.4375</v>
      </c>
      <c r="H26" s="360">
        <f t="shared" si="6"/>
        <v>309</v>
      </c>
      <c r="I26" s="360">
        <f t="shared" si="4"/>
        <v>381.89</v>
      </c>
    </row>
    <row r="27" spans="1:9" x14ac:dyDescent="0.25">
      <c r="A27" s="40" t="s">
        <v>35</v>
      </c>
      <c r="B27" s="41">
        <v>1</v>
      </c>
      <c r="C27" s="41">
        <v>180</v>
      </c>
      <c r="D27" s="41">
        <v>160</v>
      </c>
      <c r="E27" s="41">
        <f t="shared" si="3"/>
        <v>20</v>
      </c>
      <c r="F27" s="42">
        <v>1030</v>
      </c>
      <c r="G27" s="42">
        <f t="shared" si="5"/>
        <v>6.4375</v>
      </c>
      <c r="H27" s="360">
        <f t="shared" si="6"/>
        <v>257.5</v>
      </c>
      <c r="I27" s="360">
        <f t="shared" si="4"/>
        <v>318.24</v>
      </c>
    </row>
    <row r="28" spans="1:9" x14ac:dyDescent="0.25">
      <c r="A28" s="40" t="s">
        <v>35</v>
      </c>
      <c r="B28" s="41">
        <v>1</v>
      </c>
      <c r="C28" s="41">
        <v>240</v>
      </c>
      <c r="D28" s="41">
        <v>160</v>
      </c>
      <c r="E28" s="41">
        <f t="shared" si="3"/>
        <v>80</v>
      </c>
      <c r="F28" s="42">
        <v>1030</v>
      </c>
      <c r="G28" s="42">
        <f t="shared" si="5"/>
        <v>6.4375</v>
      </c>
      <c r="H28" s="360">
        <f t="shared" si="6"/>
        <v>1030</v>
      </c>
      <c r="I28" s="360">
        <f t="shared" si="4"/>
        <v>1272.98</v>
      </c>
    </row>
    <row r="29" spans="1:9" x14ac:dyDescent="0.25">
      <c r="A29" s="40" t="s">
        <v>35</v>
      </c>
      <c r="B29" s="41">
        <v>1</v>
      </c>
      <c r="C29" s="41">
        <v>240</v>
      </c>
      <c r="D29" s="41">
        <v>160</v>
      </c>
      <c r="E29" s="41">
        <f t="shared" si="3"/>
        <v>80</v>
      </c>
      <c r="F29" s="42">
        <v>1030</v>
      </c>
      <c r="G29" s="42">
        <f t="shared" si="5"/>
        <v>6.4375</v>
      </c>
      <c r="H29" s="360">
        <f t="shared" si="6"/>
        <v>1030</v>
      </c>
      <c r="I29" s="360">
        <f t="shared" si="4"/>
        <v>1272.98</v>
      </c>
    </row>
    <row r="30" spans="1:9" x14ac:dyDescent="0.25">
      <c r="A30" s="40" t="s">
        <v>35</v>
      </c>
      <c r="B30" s="41">
        <v>1</v>
      </c>
      <c r="C30" s="41">
        <v>188</v>
      </c>
      <c r="D30" s="41">
        <v>160</v>
      </c>
      <c r="E30" s="41">
        <f t="shared" si="3"/>
        <v>28</v>
      </c>
      <c r="F30" s="42">
        <v>1030</v>
      </c>
      <c r="G30" s="42">
        <f t="shared" si="5"/>
        <v>6.4375</v>
      </c>
      <c r="H30" s="360">
        <f t="shared" si="6"/>
        <v>360.5</v>
      </c>
      <c r="I30" s="360">
        <f t="shared" si="4"/>
        <v>445.54</v>
      </c>
    </row>
    <row r="31" spans="1:9" x14ac:dyDescent="0.25">
      <c r="A31" s="40" t="s">
        <v>35</v>
      </c>
      <c r="B31" s="41">
        <v>1</v>
      </c>
      <c r="C31" s="41">
        <v>214</v>
      </c>
      <c r="D31" s="41">
        <v>160</v>
      </c>
      <c r="E31" s="41">
        <f t="shared" si="3"/>
        <v>54</v>
      </c>
      <c r="F31" s="42">
        <v>1030</v>
      </c>
      <c r="G31" s="42">
        <f t="shared" si="5"/>
        <v>6.4375</v>
      </c>
      <c r="H31" s="360">
        <f t="shared" si="6"/>
        <v>695.25</v>
      </c>
      <c r="I31" s="360">
        <f t="shared" si="4"/>
        <v>859.26</v>
      </c>
    </row>
    <row r="32" spans="1:9" x14ac:dyDescent="0.25">
      <c r="A32" s="40" t="s">
        <v>35</v>
      </c>
      <c r="B32" s="41">
        <v>1</v>
      </c>
      <c r="C32" s="41">
        <v>208</v>
      </c>
      <c r="D32" s="41">
        <v>160</v>
      </c>
      <c r="E32" s="41">
        <f t="shared" si="3"/>
        <v>48</v>
      </c>
      <c r="F32" s="42">
        <v>1030</v>
      </c>
      <c r="G32" s="42">
        <f t="shared" si="5"/>
        <v>6.4375</v>
      </c>
      <c r="H32" s="360">
        <f t="shared" si="6"/>
        <v>618</v>
      </c>
      <c r="I32" s="360">
        <f t="shared" si="4"/>
        <v>763.79</v>
      </c>
    </row>
    <row r="33" spans="1:9" x14ac:dyDescent="0.25">
      <c r="A33" s="40" t="s">
        <v>35</v>
      </c>
      <c r="B33" s="41">
        <v>1</v>
      </c>
      <c r="C33" s="41">
        <v>190</v>
      </c>
      <c r="D33" s="41">
        <v>160</v>
      </c>
      <c r="E33" s="41">
        <f t="shared" si="3"/>
        <v>30</v>
      </c>
      <c r="F33" s="42">
        <v>1030</v>
      </c>
      <c r="G33" s="42">
        <f t="shared" si="5"/>
        <v>6.4375</v>
      </c>
      <c r="H33" s="360">
        <f t="shared" si="6"/>
        <v>386.25</v>
      </c>
      <c r="I33" s="360">
        <f t="shared" si="4"/>
        <v>477.37</v>
      </c>
    </row>
    <row r="34" spans="1:9" x14ac:dyDescent="0.25">
      <c r="A34" s="40" t="s">
        <v>35</v>
      </c>
      <c r="B34" s="41">
        <v>1</v>
      </c>
      <c r="C34" s="41">
        <v>188</v>
      </c>
      <c r="D34" s="41">
        <v>160</v>
      </c>
      <c r="E34" s="41">
        <f t="shared" si="3"/>
        <v>28</v>
      </c>
      <c r="F34" s="42">
        <v>906</v>
      </c>
      <c r="G34" s="42">
        <f t="shared" si="5"/>
        <v>5.6624999999999996</v>
      </c>
      <c r="H34" s="360">
        <f t="shared" si="6"/>
        <v>317.10000000000002</v>
      </c>
      <c r="I34" s="360">
        <f t="shared" si="4"/>
        <v>391.9</v>
      </c>
    </row>
    <row r="35" spans="1:9" x14ac:dyDescent="0.25">
      <c r="A35" s="40" t="s">
        <v>35</v>
      </c>
      <c r="B35" s="41">
        <v>1</v>
      </c>
      <c r="C35" s="41">
        <v>220</v>
      </c>
      <c r="D35" s="41">
        <v>160</v>
      </c>
      <c r="E35" s="41">
        <f t="shared" si="3"/>
        <v>60</v>
      </c>
      <c r="F35" s="42">
        <v>906</v>
      </c>
      <c r="G35" s="42">
        <f t="shared" si="5"/>
        <v>5.6624999999999996</v>
      </c>
      <c r="H35" s="360">
        <f t="shared" si="6"/>
        <v>679.5</v>
      </c>
      <c r="I35" s="360">
        <f t="shared" si="4"/>
        <v>839.79</v>
      </c>
    </row>
    <row r="36" spans="1:9" x14ac:dyDescent="0.25">
      <c r="A36" s="40" t="s">
        <v>35</v>
      </c>
      <c r="B36" s="41">
        <v>1</v>
      </c>
      <c r="C36" s="41">
        <v>256</v>
      </c>
      <c r="D36" s="41">
        <v>160</v>
      </c>
      <c r="E36" s="41">
        <f t="shared" si="3"/>
        <v>96</v>
      </c>
      <c r="F36" s="42">
        <v>906</v>
      </c>
      <c r="G36" s="42">
        <f t="shared" si="5"/>
        <v>5.6624999999999996</v>
      </c>
      <c r="H36" s="360">
        <f t="shared" si="6"/>
        <v>1087.2</v>
      </c>
      <c r="I36" s="360">
        <f t="shared" si="4"/>
        <v>1343.67</v>
      </c>
    </row>
    <row r="37" spans="1:9" x14ac:dyDescent="0.25">
      <c r="A37" s="40" t="s">
        <v>35</v>
      </c>
      <c r="B37" s="41">
        <v>1</v>
      </c>
      <c r="C37" s="41">
        <v>176</v>
      </c>
      <c r="D37" s="41">
        <v>160</v>
      </c>
      <c r="E37" s="41">
        <f t="shared" si="3"/>
        <v>16</v>
      </c>
      <c r="F37" s="42">
        <v>906</v>
      </c>
      <c r="G37" s="42">
        <f t="shared" si="5"/>
        <v>5.6624999999999996</v>
      </c>
      <c r="H37" s="360">
        <f t="shared" si="6"/>
        <v>181.2</v>
      </c>
      <c r="I37" s="360">
        <f t="shared" si="4"/>
        <v>223.95</v>
      </c>
    </row>
    <row r="38" spans="1:9" x14ac:dyDescent="0.25">
      <c r="A38" s="40" t="s">
        <v>35</v>
      </c>
      <c r="B38" s="41">
        <v>1</v>
      </c>
      <c r="C38" s="41">
        <v>200</v>
      </c>
      <c r="D38" s="41">
        <v>160</v>
      </c>
      <c r="E38" s="41">
        <f t="shared" si="3"/>
        <v>40</v>
      </c>
      <c r="F38" s="42">
        <v>906</v>
      </c>
      <c r="G38" s="42">
        <f t="shared" si="5"/>
        <v>5.6624999999999996</v>
      </c>
      <c r="H38" s="360">
        <f t="shared" si="6"/>
        <v>453</v>
      </c>
      <c r="I38" s="360">
        <f t="shared" si="4"/>
        <v>559.86</v>
      </c>
    </row>
    <row r="39" spans="1:9" x14ac:dyDescent="0.25">
      <c r="A39" s="40" t="s">
        <v>35</v>
      </c>
      <c r="B39" s="41">
        <v>1</v>
      </c>
      <c r="C39" s="41">
        <v>168</v>
      </c>
      <c r="D39" s="41">
        <v>160</v>
      </c>
      <c r="E39" s="41">
        <f t="shared" si="3"/>
        <v>8</v>
      </c>
      <c r="F39" s="42">
        <v>906</v>
      </c>
      <c r="G39" s="42">
        <f t="shared" si="5"/>
        <v>5.6624999999999996</v>
      </c>
      <c r="H39" s="360">
        <f t="shared" si="6"/>
        <v>90.6</v>
      </c>
      <c r="I39" s="360">
        <f t="shared" si="4"/>
        <v>111.97</v>
      </c>
    </row>
    <row r="40" spans="1:9" ht="49.5" x14ac:dyDescent="0.25">
      <c r="A40" s="364" t="s">
        <v>18</v>
      </c>
      <c r="B40" s="365">
        <f>SUM(B41:B44)</f>
        <v>4</v>
      </c>
      <c r="C40" s="365"/>
      <c r="D40" s="365"/>
      <c r="E40" s="365">
        <f t="shared" ref="E40:I40" si="7">SUM(E41:E44)</f>
        <v>48</v>
      </c>
      <c r="F40" s="365"/>
      <c r="G40" s="365"/>
      <c r="H40" s="366">
        <f t="shared" si="7"/>
        <v>454.2</v>
      </c>
      <c r="I40" s="366">
        <f t="shared" si="7"/>
        <v>561.34999999999991</v>
      </c>
    </row>
    <row r="41" spans="1:9" x14ac:dyDescent="0.25">
      <c r="A41" s="40" t="s">
        <v>497</v>
      </c>
      <c r="B41" s="41">
        <v>1</v>
      </c>
      <c r="C41" s="41">
        <v>164</v>
      </c>
      <c r="D41" s="41">
        <v>160</v>
      </c>
      <c r="E41" s="41">
        <f t="shared" si="3"/>
        <v>4</v>
      </c>
      <c r="F41" s="42">
        <v>757</v>
      </c>
      <c r="G41" s="42">
        <f t="shared" si="5"/>
        <v>4.7312500000000002</v>
      </c>
      <c r="H41" s="360">
        <f t="shared" si="6"/>
        <v>37.85</v>
      </c>
      <c r="I41" s="360">
        <f t="shared" si="4"/>
        <v>46.78</v>
      </c>
    </row>
    <row r="42" spans="1:9" x14ac:dyDescent="0.25">
      <c r="A42" s="40" t="s">
        <v>497</v>
      </c>
      <c r="B42" s="41">
        <v>1</v>
      </c>
      <c r="C42" s="41">
        <v>168</v>
      </c>
      <c r="D42" s="41">
        <v>160</v>
      </c>
      <c r="E42" s="41">
        <f t="shared" si="3"/>
        <v>8</v>
      </c>
      <c r="F42" s="42">
        <v>757</v>
      </c>
      <c r="G42" s="42">
        <f t="shared" si="5"/>
        <v>4.7312500000000002</v>
      </c>
      <c r="H42" s="360">
        <f t="shared" si="6"/>
        <v>75.7</v>
      </c>
      <c r="I42" s="360">
        <f t="shared" si="4"/>
        <v>93.56</v>
      </c>
    </row>
    <row r="43" spans="1:9" x14ac:dyDescent="0.25">
      <c r="A43" s="40" t="s">
        <v>497</v>
      </c>
      <c r="B43" s="41">
        <v>1</v>
      </c>
      <c r="C43" s="41">
        <v>188</v>
      </c>
      <c r="D43" s="41">
        <v>160</v>
      </c>
      <c r="E43" s="41">
        <f t="shared" si="3"/>
        <v>28</v>
      </c>
      <c r="F43" s="42">
        <v>757</v>
      </c>
      <c r="G43" s="42">
        <f t="shared" si="5"/>
        <v>4.7312500000000002</v>
      </c>
      <c r="H43" s="360">
        <f t="shared" si="6"/>
        <v>264.95</v>
      </c>
      <c r="I43" s="360">
        <f t="shared" si="4"/>
        <v>327.45</v>
      </c>
    </row>
    <row r="44" spans="1:9" x14ac:dyDescent="0.25">
      <c r="A44" s="40" t="s">
        <v>497</v>
      </c>
      <c r="B44" s="41">
        <v>1</v>
      </c>
      <c r="C44" s="41">
        <v>168</v>
      </c>
      <c r="D44" s="41">
        <v>160</v>
      </c>
      <c r="E44" s="41">
        <f t="shared" si="3"/>
        <v>8</v>
      </c>
      <c r="F44" s="42">
        <v>757</v>
      </c>
      <c r="G44" s="42">
        <f t="shared" si="5"/>
        <v>4.7312500000000002</v>
      </c>
      <c r="H44" s="360">
        <f t="shared" si="6"/>
        <v>75.7</v>
      </c>
      <c r="I44" s="360">
        <f t="shared" si="4"/>
        <v>93.56</v>
      </c>
    </row>
    <row r="45" spans="1:9" ht="36" customHeight="1" x14ac:dyDescent="0.25">
      <c r="A45" s="364" t="s">
        <v>19</v>
      </c>
      <c r="B45" s="365">
        <f>SUM(B46:B56)</f>
        <v>11</v>
      </c>
      <c r="C45" s="365"/>
      <c r="D45" s="365"/>
      <c r="E45" s="365">
        <f t="shared" ref="E45:I45" si="8">SUM(E46:E56)</f>
        <v>232</v>
      </c>
      <c r="F45" s="365"/>
      <c r="G45" s="365"/>
      <c r="H45" s="366">
        <f t="shared" si="8"/>
        <v>2190.8000000000002</v>
      </c>
      <c r="I45" s="366">
        <f t="shared" si="8"/>
        <v>2707.6099999999997</v>
      </c>
    </row>
    <row r="46" spans="1:9" x14ac:dyDescent="0.25">
      <c r="A46" s="44" t="s">
        <v>725</v>
      </c>
      <c r="B46" s="41">
        <v>1</v>
      </c>
      <c r="C46" s="41">
        <v>216</v>
      </c>
      <c r="D46" s="41">
        <v>160</v>
      </c>
      <c r="E46" s="41">
        <f t="shared" ref="E46:E56" si="9">C46-D46</f>
        <v>56</v>
      </c>
      <c r="F46" s="42">
        <v>705</v>
      </c>
      <c r="G46" s="42">
        <f t="shared" ref="G46:G56" si="10">F46/160</f>
        <v>4.40625</v>
      </c>
      <c r="H46" s="360">
        <f t="shared" si="6"/>
        <v>493.5</v>
      </c>
      <c r="I46" s="360">
        <f t="shared" ref="I46:I56" si="11">ROUND(H46*1.2359,2)</f>
        <v>609.91999999999996</v>
      </c>
    </row>
    <row r="47" spans="1:9" x14ac:dyDescent="0.25">
      <c r="A47" s="44" t="s">
        <v>23</v>
      </c>
      <c r="B47" s="41">
        <v>1</v>
      </c>
      <c r="C47" s="41">
        <v>180</v>
      </c>
      <c r="D47" s="41">
        <v>160</v>
      </c>
      <c r="E47" s="41">
        <f t="shared" si="9"/>
        <v>20</v>
      </c>
      <c r="F47" s="42">
        <v>705</v>
      </c>
      <c r="G47" s="42">
        <f t="shared" si="10"/>
        <v>4.40625</v>
      </c>
      <c r="H47" s="360">
        <f t="shared" si="6"/>
        <v>176.25</v>
      </c>
      <c r="I47" s="360">
        <f t="shared" si="11"/>
        <v>217.83</v>
      </c>
    </row>
    <row r="48" spans="1:9" x14ac:dyDescent="0.25">
      <c r="A48" s="44" t="s">
        <v>23</v>
      </c>
      <c r="B48" s="41">
        <v>1</v>
      </c>
      <c r="C48" s="41">
        <v>168</v>
      </c>
      <c r="D48" s="41">
        <v>160</v>
      </c>
      <c r="E48" s="41">
        <f t="shared" si="9"/>
        <v>8</v>
      </c>
      <c r="F48" s="42">
        <v>705</v>
      </c>
      <c r="G48" s="42">
        <f t="shared" si="10"/>
        <v>4.40625</v>
      </c>
      <c r="H48" s="360">
        <f t="shared" si="6"/>
        <v>70.5</v>
      </c>
      <c r="I48" s="360">
        <f t="shared" si="11"/>
        <v>87.13</v>
      </c>
    </row>
    <row r="49" spans="1:9" x14ac:dyDescent="0.25">
      <c r="A49" s="44" t="s">
        <v>23</v>
      </c>
      <c r="B49" s="41">
        <v>1</v>
      </c>
      <c r="C49" s="41">
        <v>168</v>
      </c>
      <c r="D49" s="41">
        <v>160</v>
      </c>
      <c r="E49" s="41">
        <f t="shared" si="9"/>
        <v>8</v>
      </c>
      <c r="F49" s="42">
        <v>705</v>
      </c>
      <c r="G49" s="42">
        <f t="shared" si="10"/>
        <v>4.40625</v>
      </c>
      <c r="H49" s="360">
        <f t="shared" si="6"/>
        <v>70.5</v>
      </c>
      <c r="I49" s="360">
        <f t="shared" si="11"/>
        <v>87.13</v>
      </c>
    </row>
    <row r="50" spans="1:9" x14ac:dyDescent="0.25">
      <c r="A50" s="44" t="s">
        <v>23</v>
      </c>
      <c r="B50" s="41">
        <v>1</v>
      </c>
      <c r="C50" s="41">
        <v>168</v>
      </c>
      <c r="D50" s="41">
        <v>160</v>
      </c>
      <c r="E50" s="41">
        <f t="shared" si="9"/>
        <v>8</v>
      </c>
      <c r="F50" s="42">
        <v>705</v>
      </c>
      <c r="G50" s="42">
        <f t="shared" si="10"/>
        <v>4.40625</v>
      </c>
      <c r="H50" s="360">
        <f t="shared" si="6"/>
        <v>70.5</v>
      </c>
      <c r="I50" s="360">
        <f t="shared" si="11"/>
        <v>87.13</v>
      </c>
    </row>
    <row r="51" spans="1:9" x14ac:dyDescent="0.25">
      <c r="A51" s="44" t="s">
        <v>23</v>
      </c>
      <c r="B51" s="41">
        <v>1</v>
      </c>
      <c r="C51" s="41">
        <v>192</v>
      </c>
      <c r="D51" s="41">
        <v>160</v>
      </c>
      <c r="E51" s="41">
        <f t="shared" si="9"/>
        <v>32</v>
      </c>
      <c r="F51" s="42">
        <v>705</v>
      </c>
      <c r="G51" s="42">
        <f t="shared" si="10"/>
        <v>4.40625</v>
      </c>
      <c r="H51" s="360">
        <f t="shared" si="6"/>
        <v>282</v>
      </c>
      <c r="I51" s="360">
        <f t="shared" si="11"/>
        <v>348.52</v>
      </c>
    </row>
    <row r="52" spans="1:9" x14ac:dyDescent="0.25">
      <c r="A52" s="44" t="s">
        <v>23</v>
      </c>
      <c r="B52" s="41">
        <v>1</v>
      </c>
      <c r="C52" s="41">
        <v>176</v>
      </c>
      <c r="D52" s="41">
        <v>160</v>
      </c>
      <c r="E52" s="41">
        <f t="shared" si="9"/>
        <v>16</v>
      </c>
      <c r="F52" s="42">
        <v>705</v>
      </c>
      <c r="G52" s="42">
        <f t="shared" si="10"/>
        <v>4.40625</v>
      </c>
      <c r="H52" s="360">
        <f t="shared" si="6"/>
        <v>141</v>
      </c>
      <c r="I52" s="360">
        <f t="shared" si="11"/>
        <v>174.26</v>
      </c>
    </row>
    <row r="53" spans="1:9" x14ac:dyDescent="0.25">
      <c r="A53" s="44" t="s">
        <v>23</v>
      </c>
      <c r="B53" s="41">
        <v>1</v>
      </c>
      <c r="C53" s="41">
        <v>176</v>
      </c>
      <c r="D53" s="41">
        <v>160</v>
      </c>
      <c r="E53" s="41">
        <f t="shared" si="9"/>
        <v>16</v>
      </c>
      <c r="F53" s="42">
        <v>705</v>
      </c>
      <c r="G53" s="42">
        <f t="shared" si="10"/>
        <v>4.40625</v>
      </c>
      <c r="H53" s="360">
        <f t="shared" si="6"/>
        <v>141</v>
      </c>
      <c r="I53" s="360">
        <f t="shared" si="11"/>
        <v>174.26</v>
      </c>
    </row>
    <row r="54" spans="1:9" x14ac:dyDescent="0.25">
      <c r="A54" s="44" t="s">
        <v>23</v>
      </c>
      <c r="B54" s="41">
        <v>1</v>
      </c>
      <c r="C54" s="41">
        <v>184</v>
      </c>
      <c r="D54" s="41">
        <v>160</v>
      </c>
      <c r="E54" s="41">
        <f t="shared" si="9"/>
        <v>24</v>
      </c>
      <c r="F54" s="42">
        <v>705</v>
      </c>
      <c r="G54" s="42">
        <f t="shared" si="10"/>
        <v>4.40625</v>
      </c>
      <c r="H54" s="360">
        <f t="shared" si="6"/>
        <v>211.5</v>
      </c>
      <c r="I54" s="360">
        <f t="shared" si="11"/>
        <v>261.39</v>
      </c>
    </row>
    <row r="55" spans="1:9" x14ac:dyDescent="0.25">
      <c r="A55" s="44" t="s">
        <v>726</v>
      </c>
      <c r="B55" s="41">
        <v>1</v>
      </c>
      <c r="C55" s="41">
        <v>171</v>
      </c>
      <c r="D55" s="41">
        <v>160</v>
      </c>
      <c r="E55" s="41">
        <f t="shared" si="9"/>
        <v>11</v>
      </c>
      <c r="F55" s="42">
        <v>971</v>
      </c>
      <c r="G55" s="42">
        <f t="shared" si="10"/>
        <v>6.0687499999999996</v>
      </c>
      <c r="H55" s="360">
        <f t="shared" si="6"/>
        <v>133.51</v>
      </c>
      <c r="I55" s="360">
        <f t="shared" si="11"/>
        <v>165.01</v>
      </c>
    </row>
    <row r="56" spans="1:9" x14ac:dyDescent="0.25">
      <c r="A56" s="44" t="s">
        <v>726</v>
      </c>
      <c r="B56" s="41">
        <v>1</v>
      </c>
      <c r="C56" s="41">
        <v>193</v>
      </c>
      <c r="D56" s="41">
        <v>160</v>
      </c>
      <c r="E56" s="41">
        <f t="shared" si="9"/>
        <v>33</v>
      </c>
      <c r="F56" s="42">
        <v>971</v>
      </c>
      <c r="G56" s="42">
        <f t="shared" si="10"/>
        <v>6.0687499999999996</v>
      </c>
      <c r="H56" s="360">
        <f t="shared" si="6"/>
        <v>400.54</v>
      </c>
      <c r="I56" s="360">
        <f t="shared" si="11"/>
        <v>495.03</v>
      </c>
    </row>
    <row r="57" spans="1:9" x14ac:dyDescent="0.25">
      <c r="A57" s="361"/>
      <c r="B57" s="118"/>
      <c r="C57" s="118"/>
      <c r="D57" s="118"/>
      <c r="E57" s="118"/>
      <c r="F57" s="362"/>
      <c r="G57" s="362"/>
      <c r="H57" s="363"/>
      <c r="I57" s="363"/>
    </row>
    <row r="58" spans="1:9" x14ac:dyDescent="0.25">
      <c r="A58" s="47" t="s">
        <v>1</v>
      </c>
      <c r="B58" s="48"/>
      <c r="C58" s="48"/>
      <c r="D58" s="48"/>
      <c r="E58" s="48"/>
      <c r="F58" s="48"/>
      <c r="G58" s="48"/>
      <c r="H58" s="48"/>
      <c r="I58" s="48"/>
    </row>
    <row r="59" spans="1:9" ht="36" customHeight="1" x14ac:dyDescent="0.25">
      <c r="A59" s="576" t="s">
        <v>85</v>
      </c>
      <c r="B59" s="576"/>
      <c r="C59" s="576"/>
      <c r="D59" s="576"/>
      <c r="E59" s="576"/>
      <c r="F59" s="576"/>
      <c r="G59" s="576"/>
      <c r="H59" s="576"/>
      <c r="I59" s="576"/>
    </row>
    <row r="60" spans="1:9" ht="18" customHeight="1" x14ac:dyDescent="0.25">
      <c r="A60" s="49" t="s">
        <v>3</v>
      </c>
      <c r="D60" s="48"/>
      <c r="E60" s="48"/>
      <c r="F60" s="48"/>
      <c r="G60" s="48"/>
      <c r="H60" s="48"/>
      <c r="I60" s="48"/>
    </row>
    <row r="61" spans="1:9" ht="18" customHeight="1" x14ac:dyDescent="0.25">
      <c r="A61" s="48"/>
      <c r="B61" s="49"/>
      <c r="C61" s="49"/>
      <c r="D61" s="48"/>
      <c r="E61" s="48"/>
      <c r="F61" s="48"/>
      <c r="G61" s="48"/>
      <c r="H61" s="48"/>
      <c r="I61" s="48"/>
    </row>
    <row r="62" spans="1:9" ht="18" customHeight="1" x14ac:dyDescent="0.3">
      <c r="A62" s="48" t="s">
        <v>86</v>
      </c>
      <c r="B62" s="49"/>
      <c r="C62" s="49"/>
      <c r="D62" s="48"/>
      <c r="E62" s="48"/>
      <c r="F62" s="48"/>
      <c r="G62" s="48"/>
      <c r="H62" s="48"/>
      <c r="I62" s="48"/>
    </row>
    <row r="63" spans="1:9" ht="18" customHeight="1" x14ac:dyDescent="0.25">
      <c r="A63" s="48"/>
      <c r="B63" s="49"/>
      <c r="C63" s="49"/>
      <c r="D63" s="48"/>
      <c r="E63" s="48"/>
      <c r="F63" s="48"/>
      <c r="G63" s="48"/>
      <c r="H63" s="48"/>
      <c r="I63" s="48"/>
    </row>
    <row r="64" spans="1:9" s="98" customFormat="1" ht="18" customHeight="1" x14ac:dyDescent="0.25">
      <c r="A64" s="124" t="s">
        <v>15</v>
      </c>
      <c r="B64" s="82"/>
      <c r="C64" s="82"/>
      <c r="D64" s="124"/>
      <c r="E64" s="124"/>
      <c r="F64" s="124"/>
      <c r="G64" s="124"/>
      <c r="H64" s="124"/>
      <c r="I64" s="124"/>
    </row>
    <row r="65" spans="1:9" s="98" customFormat="1" ht="37.5" customHeight="1" x14ac:dyDescent="0.25">
      <c r="A65" s="577" t="s">
        <v>5</v>
      </c>
      <c r="B65" s="577"/>
      <c r="C65" s="577"/>
      <c r="D65" s="577"/>
      <c r="E65" s="577"/>
      <c r="F65" s="577"/>
      <c r="G65" s="577"/>
      <c r="H65" s="577"/>
      <c r="I65" s="577"/>
    </row>
    <row r="66" spans="1:9" s="98" customFormat="1" ht="18" customHeight="1" x14ac:dyDescent="0.25">
      <c r="A66" s="578" t="s">
        <v>7</v>
      </c>
      <c r="B66" s="578"/>
      <c r="C66" s="578"/>
      <c r="D66" s="578"/>
      <c r="E66" s="578"/>
      <c r="F66" s="578"/>
      <c r="G66" s="578"/>
      <c r="H66" s="578"/>
      <c r="I66" s="578"/>
    </row>
    <row r="67" spans="1:9" s="98" customFormat="1" x14ac:dyDescent="0.25">
      <c r="A67" s="125"/>
      <c r="B67" s="125"/>
      <c r="C67" s="125"/>
      <c r="D67" s="125"/>
      <c r="E67" s="125"/>
      <c r="F67" s="125"/>
      <c r="G67" s="125"/>
      <c r="H67" s="125"/>
      <c r="I67" s="125"/>
    </row>
    <row r="68" spans="1:9" s="98" customFormat="1" x14ac:dyDescent="0.25"/>
  </sheetData>
  <mergeCells count="15">
    <mergeCell ref="A59:I59"/>
    <mergeCell ref="A65:I65"/>
    <mergeCell ref="A66:I66"/>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D6424-D743-4D8D-ADED-7A6A6A9C456A}">
  <sheetPr>
    <tabColor theme="7" tint="0.59999389629810485"/>
  </sheetPr>
  <dimension ref="A1:I55"/>
  <sheetViews>
    <sheetView zoomScale="70" zoomScaleNormal="70" workbookViewId="0">
      <selection activeCell="A2" sqref="A2:I2"/>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6" width="19.28515625" style="32" customWidth="1"/>
    <col min="7" max="7" width="20.140625" style="32" customWidth="1"/>
    <col min="8" max="8" width="23.42578125" style="32" customWidth="1"/>
    <col min="9" max="9" width="24" style="32" customWidth="1"/>
    <col min="10" max="11" width="15.85546875" style="32" customWidth="1"/>
    <col min="12" max="16384" width="9.140625" style="32"/>
  </cols>
  <sheetData>
    <row r="1" spans="1:9" x14ac:dyDescent="0.25">
      <c r="H1" s="579" t="s">
        <v>905</v>
      </c>
      <c r="I1" s="579"/>
    </row>
    <row r="2" spans="1:9" s="33" customFormat="1" ht="39.75" customHeight="1" x14ac:dyDescent="0.25">
      <c r="A2" s="521" t="s">
        <v>13</v>
      </c>
      <c r="B2" s="521"/>
      <c r="C2" s="521"/>
      <c r="D2" s="521"/>
      <c r="E2" s="521"/>
      <c r="F2" s="521"/>
      <c r="G2" s="521"/>
      <c r="H2" s="521"/>
      <c r="I2" s="521"/>
    </row>
    <row r="4" spans="1:9" x14ac:dyDescent="0.25">
      <c r="A4" s="32" t="s">
        <v>839</v>
      </c>
    </row>
    <row r="5" spans="1:9" x14ac:dyDescent="0.25">
      <c r="A5" s="32" t="s">
        <v>823</v>
      </c>
    </row>
    <row r="6" spans="1:9" x14ac:dyDescent="0.25">
      <c r="E6" s="34"/>
      <c r="H6" s="35"/>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B12+B14+B38+B42</f>
        <v>29</v>
      </c>
      <c r="C11" s="38"/>
      <c r="D11" s="38"/>
      <c r="E11" s="38">
        <f t="shared" ref="E11:I11" si="0">E12+E14+E38+E42</f>
        <v>520</v>
      </c>
      <c r="F11" s="38"/>
      <c r="G11" s="38"/>
      <c r="H11" s="39">
        <f t="shared" si="0"/>
        <v>6475.1299999999992</v>
      </c>
      <c r="I11" s="39">
        <f t="shared" si="0"/>
        <v>8002.6300000000019</v>
      </c>
    </row>
    <row r="12" spans="1:9" ht="37.5" customHeight="1" x14ac:dyDescent="0.25">
      <c r="A12" s="364" t="s">
        <v>16</v>
      </c>
      <c r="B12" s="365">
        <f>B13</f>
        <v>1</v>
      </c>
      <c r="C12" s="365"/>
      <c r="D12" s="365"/>
      <c r="E12" s="365">
        <f t="shared" ref="E12:I12" si="1">E13</f>
        <v>8</v>
      </c>
      <c r="F12" s="365"/>
      <c r="G12" s="365"/>
      <c r="H12" s="366">
        <f t="shared" si="1"/>
        <v>161.28</v>
      </c>
      <c r="I12" s="366">
        <f t="shared" si="1"/>
        <v>199.33</v>
      </c>
    </row>
    <row r="13" spans="1:9" ht="18.75" customHeight="1" x14ac:dyDescent="0.25">
      <c r="A13" s="40" t="s">
        <v>724</v>
      </c>
      <c r="B13" s="41">
        <v>1</v>
      </c>
      <c r="C13" s="41">
        <v>168</v>
      </c>
      <c r="D13" s="41">
        <v>160</v>
      </c>
      <c r="E13" s="41">
        <f>C13-D13</f>
        <v>8</v>
      </c>
      <c r="F13" s="42">
        <v>10.08</v>
      </c>
      <c r="G13" s="42">
        <v>10.08</v>
      </c>
      <c r="H13" s="360">
        <f t="shared" ref="H13" si="2">ROUND(E13*G13*2,2)</f>
        <v>161.28</v>
      </c>
      <c r="I13" s="360">
        <f>ROUND(H13*1.2359,2)</f>
        <v>199.33</v>
      </c>
    </row>
    <row r="14" spans="1:9" ht="49.5" customHeight="1" x14ac:dyDescent="0.25">
      <c r="A14" s="364" t="s">
        <v>17</v>
      </c>
      <c r="B14" s="365">
        <f>SUM(B15:B37)</f>
        <v>23</v>
      </c>
      <c r="C14" s="365"/>
      <c r="D14" s="365"/>
      <c r="E14" s="365">
        <f t="shared" ref="E14:I14" si="3">SUM(E15:E37)</f>
        <v>436</v>
      </c>
      <c r="F14" s="366"/>
      <c r="G14" s="366"/>
      <c r="H14" s="366">
        <f t="shared" si="3"/>
        <v>5514.3</v>
      </c>
      <c r="I14" s="366">
        <f t="shared" si="3"/>
        <v>6815.1300000000019</v>
      </c>
    </row>
    <row r="15" spans="1:9" x14ac:dyDescent="0.25">
      <c r="A15" s="40" t="s">
        <v>35</v>
      </c>
      <c r="B15" s="41">
        <v>1</v>
      </c>
      <c r="C15" s="41">
        <v>216</v>
      </c>
      <c r="D15" s="41">
        <v>160</v>
      </c>
      <c r="E15" s="41">
        <f t="shared" ref="E15:E41" si="4">C15-D15</f>
        <v>56</v>
      </c>
      <c r="F15" s="42">
        <v>1030</v>
      </c>
      <c r="G15" s="42">
        <f t="shared" ref="G15:G41" si="5">F15/160</f>
        <v>6.4375</v>
      </c>
      <c r="H15" s="360">
        <f t="shared" ref="H15:H41" si="6">ROUND(E15*G15*2,2)</f>
        <v>721</v>
      </c>
      <c r="I15" s="360">
        <f t="shared" ref="I15:I41" si="7">ROUND(H15*1.2359,2)</f>
        <v>891.08</v>
      </c>
    </row>
    <row r="16" spans="1:9" x14ac:dyDescent="0.25">
      <c r="A16" s="40" t="s">
        <v>35</v>
      </c>
      <c r="B16" s="41">
        <v>1</v>
      </c>
      <c r="C16" s="41">
        <v>200</v>
      </c>
      <c r="D16" s="41">
        <v>160</v>
      </c>
      <c r="E16" s="41">
        <f t="shared" si="4"/>
        <v>40</v>
      </c>
      <c r="F16" s="42">
        <v>1030</v>
      </c>
      <c r="G16" s="42">
        <f t="shared" si="5"/>
        <v>6.4375</v>
      </c>
      <c r="H16" s="360">
        <f t="shared" si="6"/>
        <v>515</v>
      </c>
      <c r="I16" s="360">
        <f t="shared" si="7"/>
        <v>636.49</v>
      </c>
    </row>
    <row r="17" spans="1:9" x14ac:dyDescent="0.25">
      <c r="A17" s="40" t="s">
        <v>35</v>
      </c>
      <c r="B17" s="41">
        <v>1</v>
      </c>
      <c r="C17" s="41">
        <v>192</v>
      </c>
      <c r="D17" s="41">
        <v>160</v>
      </c>
      <c r="E17" s="41">
        <f t="shared" si="4"/>
        <v>32</v>
      </c>
      <c r="F17" s="42">
        <v>1030</v>
      </c>
      <c r="G17" s="42">
        <f t="shared" si="5"/>
        <v>6.4375</v>
      </c>
      <c r="H17" s="360">
        <f t="shared" si="6"/>
        <v>412</v>
      </c>
      <c r="I17" s="360">
        <f t="shared" si="7"/>
        <v>509.19</v>
      </c>
    </row>
    <row r="18" spans="1:9" x14ac:dyDescent="0.25">
      <c r="A18" s="40" t="s">
        <v>35</v>
      </c>
      <c r="B18" s="41">
        <v>1</v>
      </c>
      <c r="C18" s="41">
        <v>180</v>
      </c>
      <c r="D18" s="41">
        <v>160</v>
      </c>
      <c r="E18" s="41">
        <f t="shared" si="4"/>
        <v>20</v>
      </c>
      <c r="F18" s="42">
        <v>1030</v>
      </c>
      <c r="G18" s="42">
        <f t="shared" si="5"/>
        <v>6.4375</v>
      </c>
      <c r="H18" s="360">
        <f t="shared" si="6"/>
        <v>257.5</v>
      </c>
      <c r="I18" s="360">
        <f t="shared" si="7"/>
        <v>318.24</v>
      </c>
    </row>
    <row r="19" spans="1:9" x14ac:dyDescent="0.25">
      <c r="A19" s="40" t="s">
        <v>35</v>
      </c>
      <c r="B19" s="41">
        <v>1</v>
      </c>
      <c r="C19" s="41">
        <v>164</v>
      </c>
      <c r="D19" s="41">
        <v>160</v>
      </c>
      <c r="E19" s="41">
        <f t="shared" si="4"/>
        <v>4</v>
      </c>
      <c r="F19" s="42">
        <v>1030</v>
      </c>
      <c r="G19" s="42">
        <f t="shared" si="5"/>
        <v>6.4375</v>
      </c>
      <c r="H19" s="360">
        <f t="shared" si="6"/>
        <v>51.5</v>
      </c>
      <c r="I19" s="360">
        <f t="shared" si="7"/>
        <v>63.65</v>
      </c>
    </row>
    <row r="20" spans="1:9" x14ac:dyDescent="0.25">
      <c r="A20" s="40" t="s">
        <v>35</v>
      </c>
      <c r="B20" s="41">
        <v>1</v>
      </c>
      <c r="C20" s="41">
        <v>188</v>
      </c>
      <c r="D20" s="41">
        <v>160</v>
      </c>
      <c r="E20" s="41">
        <f t="shared" si="4"/>
        <v>28</v>
      </c>
      <c r="F20" s="42">
        <v>1030</v>
      </c>
      <c r="G20" s="42">
        <f t="shared" si="5"/>
        <v>6.4375</v>
      </c>
      <c r="H20" s="360">
        <f t="shared" si="6"/>
        <v>360.5</v>
      </c>
      <c r="I20" s="360">
        <f t="shared" si="7"/>
        <v>445.54</v>
      </c>
    </row>
    <row r="21" spans="1:9" x14ac:dyDescent="0.25">
      <c r="A21" s="40" t="s">
        <v>35</v>
      </c>
      <c r="B21" s="41">
        <v>1</v>
      </c>
      <c r="C21" s="41">
        <v>180</v>
      </c>
      <c r="D21" s="41">
        <v>160</v>
      </c>
      <c r="E21" s="41">
        <f t="shared" si="4"/>
        <v>20</v>
      </c>
      <c r="F21" s="42">
        <v>1030</v>
      </c>
      <c r="G21" s="42">
        <f t="shared" si="5"/>
        <v>6.4375</v>
      </c>
      <c r="H21" s="360">
        <f t="shared" si="6"/>
        <v>257.5</v>
      </c>
      <c r="I21" s="360">
        <f t="shared" si="7"/>
        <v>318.24</v>
      </c>
    </row>
    <row r="22" spans="1:9" x14ac:dyDescent="0.25">
      <c r="A22" s="40" t="s">
        <v>35</v>
      </c>
      <c r="B22" s="41">
        <v>1</v>
      </c>
      <c r="C22" s="41">
        <v>174</v>
      </c>
      <c r="D22" s="41">
        <v>160</v>
      </c>
      <c r="E22" s="41">
        <f t="shared" si="4"/>
        <v>14</v>
      </c>
      <c r="F22" s="42">
        <v>1030</v>
      </c>
      <c r="G22" s="42">
        <f t="shared" si="5"/>
        <v>6.4375</v>
      </c>
      <c r="H22" s="360">
        <f t="shared" si="6"/>
        <v>180.25</v>
      </c>
      <c r="I22" s="360">
        <f t="shared" si="7"/>
        <v>222.77</v>
      </c>
    </row>
    <row r="23" spans="1:9" x14ac:dyDescent="0.25">
      <c r="A23" s="40" t="s">
        <v>35</v>
      </c>
      <c r="B23" s="41">
        <v>1</v>
      </c>
      <c r="C23" s="41">
        <v>174</v>
      </c>
      <c r="D23" s="41">
        <v>160</v>
      </c>
      <c r="E23" s="41">
        <f t="shared" si="4"/>
        <v>14</v>
      </c>
      <c r="F23" s="42">
        <v>1030</v>
      </c>
      <c r="G23" s="42">
        <f t="shared" si="5"/>
        <v>6.4375</v>
      </c>
      <c r="H23" s="360">
        <f t="shared" si="6"/>
        <v>180.25</v>
      </c>
      <c r="I23" s="360">
        <f t="shared" si="7"/>
        <v>222.77</v>
      </c>
    </row>
    <row r="24" spans="1:9" x14ac:dyDescent="0.25">
      <c r="A24" s="40" t="s">
        <v>35</v>
      </c>
      <c r="B24" s="41">
        <v>1</v>
      </c>
      <c r="C24" s="41">
        <v>174</v>
      </c>
      <c r="D24" s="41">
        <v>160</v>
      </c>
      <c r="E24" s="41">
        <f t="shared" si="4"/>
        <v>14</v>
      </c>
      <c r="F24" s="42">
        <v>1030</v>
      </c>
      <c r="G24" s="42">
        <f t="shared" si="5"/>
        <v>6.4375</v>
      </c>
      <c r="H24" s="360">
        <f t="shared" si="6"/>
        <v>180.25</v>
      </c>
      <c r="I24" s="360">
        <f t="shared" si="7"/>
        <v>222.77</v>
      </c>
    </row>
    <row r="25" spans="1:9" x14ac:dyDescent="0.25">
      <c r="A25" s="40" t="s">
        <v>35</v>
      </c>
      <c r="B25" s="41">
        <v>1</v>
      </c>
      <c r="C25" s="41">
        <v>168</v>
      </c>
      <c r="D25" s="41">
        <v>160</v>
      </c>
      <c r="E25" s="41">
        <f t="shared" si="4"/>
        <v>8</v>
      </c>
      <c r="F25" s="42">
        <v>1030</v>
      </c>
      <c r="G25" s="42">
        <f t="shared" si="5"/>
        <v>6.4375</v>
      </c>
      <c r="H25" s="360">
        <f t="shared" si="6"/>
        <v>103</v>
      </c>
      <c r="I25" s="360">
        <f t="shared" si="7"/>
        <v>127.3</v>
      </c>
    </row>
    <row r="26" spans="1:9" x14ac:dyDescent="0.25">
      <c r="A26" s="40" t="s">
        <v>35</v>
      </c>
      <c r="B26" s="41">
        <v>1</v>
      </c>
      <c r="C26" s="41">
        <v>162</v>
      </c>
      <c r="D26" s="41">
        <v>160</v>
      </c>
      <c r="E26" s="41">
        <f t="shared" si="4"/>
        <v>2</v>
      </c>
      <c r="F26" s="42">
        <v>1030</v>
      </c>
      <c r="G26" s="42">
        <f t="shared" si="5"/>
        <v>6.4375</v>
      </c>
      <c r="H26" s="360">
        <f t="shared" si="6"/>
        <v>25.75</v>
      </c>
      <c r="I26" s="360">
        <f t="shared" si="7"/>
        <v>31.82</v>
      </c>
    </row>
    <row r="27" spans="1:9" x14ac:dyDescent="0.25">
      <c r="A27" s="40" t="s">
        <v>35</v>
      </c>
      <c r="B27" s="41">
        <v>1</v>
      </c>
      <c r="C27" s="41">
        <v>200</v>
      </c>
      <c r="D27" s="41">
        <v>160</v>
      </c>
      <c r="E27" s="41">
        <f t="shared" si="4"/>
        <v>40</v>
      </c>
      <c r="F27" s="42">
        <v>1030</v>
      </c>
      <c r="G27" s="42">
        <f t="shared" si="5"/>
        <v>6.4375</v>
      </c>
      <c r="H27" s="360">
        <f t="shared" si="6"/>
        <v>515</v>
      </c>
      <c r="I27" s="360">
        <f t="shared" si="7"/>
        <v>636.49</v>
      </c>
    </row>
    <row r="28" spans="1:9" x14ac:dyDescent="0.25">
      <c r="A28" s="40" t="s">
        <v>35</v>
      </c>
      <c r="B28" s="41">
        <v>1</v>
      </c>
      <c r="C28" s="41">
        <v>184</v>
      </c>
      <c r="D28" s="41">
        <v>160</v>
      </c>
      <c r="E28" s="41">
        <f t="shared" si="4"/>
        <v>24</v>
      </c>
      <c r="F28" s="42">
        <v>1030</v>
      </c>
      <c r="G28" s="42">
        <f t="shared" si="5"/>
        <v>6.4375</v>
      </c>
      <c r="H28" s="360">
        <f t="shared" si="6"/>
        <v>309</v>
      </c>
      <c r="I28" s="360">
        <f t="shared" si="7"/>
        <v>381.89</v>
      </c>
    </row>
    <row r="29" spans="1:9" x14ac:dyDescent="0.25">
      <c r="A29" s="40" t="s">
        <v>35</v>
      </c>
      <c r="B29" s="41">
        <v>1</v>
      </c>
      <c r="C29" s="41">
        <v>176</v>
      </c>
      <c r="D29" s="41">
        <v>160</v>
      </c>
      <c r="E29" s="41">
        <f t="shared" si="4"/>
        <v>16</v>
      </c>
      <c r="F29" s="42">
        <v>1030</v>
      </c>
      <c r="G29" s="42">
        <f t="shared" si="5"/>
        <v>6.4375</v>
      </c>
      <c r="H29" s="360">
        <f t="shared" si="6"/>
        <v>206</v>
      </c>
      <c r="I29" s="360">
        <f t="shared" si="7"/>
        <v>254.6</v>
      </c>
    </row>
    <row r="30" spans="1:9" x14ac:dyDescent="0.25">
      <c r="A30" s="40" t="s">
        <v>35</v>
      </c>
      <c r="B30" s="41">
        <v>1</v>
      </c>
      <c r="C30" s="41">
        <v>176</v>
      </c>
      <c r="D30" s="41">
        <v>160</v>
      </c>
      <c r="E30" s="41">
        <f t="shared" si="4"/>
        <v>16</v>
      </c>
      <c r="F30" s="42">
        <v>1030</v>
      </c>
      <c r="G30" s="42">
        <f t="shared" si="5"/>
        <v>6.4375</v>
      </c>
      <c r="H30" s="360">
        <f t="shared" si="6"/>
        <v>206</v>
      </c>
      <c r="I30" s="360">
        <f t="shared" si="7"/>
        <v>254.6</v>
      </c>
    </row>
    <row r="31" spans="1:9" x14ac:dyDescent="0.25">
      <c r="A31" s="40" t="s">
        <v>35</v>
      </c>
      <c r="B31" s="41">
        <v>1</v>
      </c>
      <c r="C31" s="41">
        <v>176</v>
      </c>
      <c r="D31" s="41">
        <v>160</v>
      </c>
      <c r="E31" s="41">
        <f t="shared" si="4"/>
        <v>16</v>
      </c>
      <c r="F31" s="42">
        <v>1030</v>
      </c>
      <c r="G31" s="42">
        <f t="shared" si="5"/>
        <v>6.4375</v>
      </c>
      <c r="H31" s="360">
        <f t="shared" si="6"/>
        <v>206</v>
      </c>
      <c r="I31" s="360">
        <f t="shared" si="7"/>
        <v>254.6</v>
      </c>
    </row>
    <row r="32" spans="1:9" x14ac:dyDescent="0.25">
      <c r="A32" s="40" t="s">
        <v>35</v>
      </c>
      <c r="B32" s="41">
        <v>1</v>
      </c>
      <c r="C32" s="41">
        <v>168</v>
      </c>
      <c r="D32" s="41">
        <v>160</v>
      </c>
      <c r="E32" s="41">
        <f t="shared" si="4"/>
        <v>8</v>
      </c>
      <c r="F32" s="42">
        <v>1030</v>
      </c>
      <c r="G32" s="42">
        <f t="shared" si="5"/>
        <v>6.4375</v>
      </c>
      <c r="H32" s="360">
        <f t="shared" si="6"/>
        <v>103</v>
      </c>
      <c r="I32" s="360">
        <f t="shared" si="7"/>
        <v>127.3</v>
      </c>
    </row>
    <row r="33" spans="1:9" x14ac:dyDescent="0.25">
      <c r="A33" s="40" t="s">
        <v>35</v>
      </c>
      <c r="B33" s="41">
        <v>1</v>
      </c>
      <c r="C33" s="41">
        <v>168</v>
      </c>
      <c r="D33" s="41">
        <v>160</v>
      </c>
      <c r="E33" s="41">
        <f t="shared" si="4"/>
        <v>8</v>
      </c>
      <c r="F33" s="42">
        <v>906</v>
      </c>
      <c r="G33" s="42">
        <f t="shared" si="5"/>
        <v>5.6624999999999996</v>
      </c>
      <c r="H33" s="360">
        <f t="shared" si="6"/>
        <v>90.6</v>
      </c>
      <c r="I33" s="360">
        <f t="shared" si="7"/>
        <v>111.97</v>
      </c>
    </row>
    <row r="34" spans="1:9" x14ac:dyDescent="0.25">
      <c r="A34" s="40" t="s">
        <v>35</v>
      </c>
      <c r="B34" s="41">
        <v>1</v>
      </c>
      <c r="C34" s="41">
        <v>176</v>
      </c>
      <c r="D34" s="41">
        <v>160</v>
      </c>
      <c r="E34" s="41">
        <f t="shared" si="4"/>
        <v>16</v>
      </c>
      <c r="F34" s="42">
        <v>906</v>
      </c>
      <c r="G34" s="42">
        <f t="shared" si="5"/>
        <v>5.6624999999999996</v>
      </c>
      <c r="H34" s="360">
        <f t="shared" si="6"/>
        <v>181.2</v>
      </c>
      <c r="I34" s="360">
        <f t="shared" si="7"/>
        <v>223.95</v>
      </c>
    </row>
    <row r="35" spans="1:9" x14ac:dyDescent="0.25">
      <c r="A35" s="40" t="s">
        <v>35</v>
      </c>
      <c r="B35" s="41">
        <v>1</v>
      </c>
      <c r="C35" s="41">
        <v>176</v>
      </c>
      <c r="D35" s="41">
        <v>160</v>
      </c>
      <c r="E35" s="41">
        <f t="shared" si="4"/>
        <v>16</v>
      </c>
      <c r="F35" s="42">
        <v>906</v>
      </c>
      <c r="G35" s="42">
        <f t="shared" si="5"/>
        <v>5.6624999999999996</v>
      </c>
      <c r="H35" s="360">
        <f t="shared" si="6"/>
        <v>181.2</v>
      </c>
      <c r="I35" s="360">
        <f t="shared" si="7"/>
        <v>223.95</v>
      </c>
    </row>
    <row r="36" spans="1:9" x14ac:dyDescent="0.25">
      <c r="A36" s="40" t="s">
        <v>35</v>
      </c>
      <c r="B36" s="41">
        <v>1</v>
      </c>
      <c r="C36" s="41">
        <v>168</v>
      </c>
      <c r="D36" s="41">
        <v>160</v>
      </c>
      <c r="E36" s="41">
        <f t="shared" si="4"/>
        <v>8</v>
      </c>
      <c r="F36" s="42">
        <v>906</v>
      </c>
      <c r="G36" s="42">
        <f t="shared" si="5"/>
        <v>5.6624999999999996</v>
      </c>
      <c r="H36" s="360">
        <f t="shared" si="6"/>
        <v>90.6</v>
      </c>
      <c r="I36" s="360">
        <f t="shared" si="7"/>
        <v>111.97</v>
      </c>
    </row>
    <row r="37" spans="1:9" x14ac:dyDescent="0.25">
      <c r="A37" s="40" t="s">
        <v>35</v>
      </c>
      <c r="B37" s="41">
        <v>1</v>
      </c>
      <c r="C37" s="41">
        <v>176</v>
      </c>
      <c r="D37" s="41">
        <v>160</v>
      </c>
      <c r="E37" s="41">
        <f t="shared" si="4"/>
        <v>16</v>
      </c>
      <c r="F37" s="42">
        <v>906</v>
      </c>
      <c r="G37" s="42">
        <f t="shared" si="5"/>
        <v>5.6624999999999996</v>
      </c>
      <c r="H37" s="360">
        <f t="shared" si="6"/>
        <v>181.2</v>
      </c>
      <c r="I37" s="360">
        <f t="shared" si="7"/>
        <v>223.95</v>
      </c>
    </row>
    <row r="38" spans="1:9" ht="49.5" x14ac:dyDescent="0.25">
      <c r="A38" s="364" t="s">
        <v>18</v>
      </c>
      <c r="B38" s="365">
        <f>SUM(B39:B41)</f>
        <v>3</v>
      </c>
      <c r="C38" s="365"/>
      <c r="D38" s="365"/>
      <c r="E38" s="365">
        <f t="shared" ref="E38:I38" si="8">SUM(E39:E41)</f>
        <v>36</v>
      </c>
      <c r="F38" s="365"/>
      <c r="G38" s="365"/>
      <c r="H38" s="366">
        <f t="shared" si="8"/>
        <v>340.65</v>
      </c>
      <c r="I38" s="366">
        <f t="shared" si="8"/>
        <v>421.02000000000004</v>
      </c>
    </row>
    <row r="39" spans="1:9" x14ac:dyDescent="0.25">
      <c r="A39" s="40" t="s">
        <v>497</v>
      </c>
      <c r="B39" s="41">
        <v>1</v>
      </c>
      <c r="C39" s="41">
        <v>172</v>
      </c>
      <c r="D39" s="41">
        <v>160</v>
      </c>
      <c r="E39" s="41">
        <f t="shared" si="4"/>
        <v>12</v>
      </c>
      <c r="F39" s="42">
        <v>757</v>
      </c>
      <c r="G39" s="42">
        <f t="shared" si="5"/>
        <v>4.7312500000000002</v>
      </c>
      <c r="H39" s="360">
        <f t="shared" si="6"/>
        <v>113.55</v>
      </c>
      <c r="I39" s="360">
        <f t="shared" si="7"/>
        <v>140.34</v>
      </c>
    </row>
    <row r="40" spans="1:9" x14ac:dyDescent="0.25">
      <c r="A40" s="40" t="s">
        <v>497</v>
      </c>
      <c r="B40" s="41">
        <v>1</v>
      </c>
      <c r="C40" s="41">
        <v>176</v>
      </c>
      <c r="D40" s="41">
        <v>160</v>
      </c>
      <c r="E40" s="41">
        <f t="shared" si="4"/>
        <v>16</v>
      </c>
      <c r="F40" s="42">
        <v>757</v>
      </c>
      <c r="G40" s="42">
        <f t="shared" si="5"/>
        <v>4.7312500000000002</v>
      </c>
      <c r="H40" s="360">
        <f t="shared" si="6"/>
        <v>151.4</v>
      </c>
      <c r="I40" s="360">
        <f t="shared" si="7"/>
        <v>187.12</v>
      </c>
    </row>
    <row r="41" spans="1:9" x14ac:dyDescent="0.25">
      <c r="A41" s="40" t="s">
        <v>497</v>
      </c>
      <c r="B41" s="41">
        <v>1</v>
      </c>
      <c r="C41" s="41">
        <v>168</v>
      </c>
      <c r="D41" s="41">
        <v>160</v>
      </c>
      <c r="E41" s="41">
        <f t="shared" si="4"/>
        <v>8</v>
      </c>
      <c r="F41" s="42">
        <v>757</v>
      </c>
      <c r="G41" s="42">
        <f t="shared" si="5"/>
        <v>4.7312500000000002</v>
      </c>
      <c r="H41" s="360">
        <f t="shared" si="6"/>
        <v>75.7</v>
      </c>
      <c r="I41" s="360">
        <f t="shared" si="7"/>
        <v>93.56</v>
      </c>
    </row>
    <row r="42" spans="1:9" ht="36" customHeight="1" x14ac:dyDescent="0.25">
      <c r="A42" s="364" t="s">
        <v>19</v>
      </c>
      <c r="B42" s="365">
        <f>SUM(B43:B44)</f>
        <v>2</v>
      </c>
      <c r="C42" s="365"/>
      <c r="D42" s="365"/>
      <c r="E42" s="365">
        <f t="shared" ref="E42:I42" si="9">SUM(E43:E44)</f>
        <v>40</v>
      </c>
      <c r="F42" s="365"/>
      <c r="G42" s="365"/>
      <c r="H42" s="366">
        <f t="shared" si="9"/>
        <v>458.9</v>
      </c>
      <c r="I42" s="366">
        <f t="shared" si="9"/>
        <v>567.15</v>
      </c>
    </row>
    <row r="43" spans="1:9" x14ac:dyDescent="0.25">
      <c r="A43" s="44" t="s">
        <v>23</v>
      </c>
      <c r="B43" s="41">
        <v>1</v>
      </c>
      <c r="C43" s="41">
        <v>168</v>
      </c>
      <c r="D43" s="41">
        <v>160</v>
      </c>
      <c r="E43" s="41">
        <f t="shared" ref="E43:E44" si="10">C43-D43</f>
        <v>8</v>
      </c>
      <c r="F43" s="42">
        <v>705</v>
      </c>
      <c r="G43" s="42">
        <f t="shared" ref="G43:G44" si="11">F43/160</f>
        <v>4.40625</v>
      </c>
      <c r="H43" s="360">
        <f t="shared" ref="H43:H44" si="12">ROUND(E43*G43*2,2)</f>
        <v>70.5</v>
      </c>
      <c r="I43" s="360">
        <f t="shared" ref="I43:I44" si="13">ROUND(H43*1.2359,2)</f>
        <v>87.13</v>
      </c>
    </row>
    <row r="44" spans="1:9" x14ac:dyDescent="0.25">
      <c r="A44" s="44" t="s">
        <v>726</v>
      </c>
      <c r="B44" s="41">
        <v>1</v>
      </c>
      <c r="C44" s="41">
        <v>192</v>
      </c>
      <c r="D44" s="41">
        <v>160</v>
      </c>
      <c r="E44" s="41">
        <f t="shared" si="10"/>
        <v>32</v>
      </c>
      <c r="F44" s="42">
        <v>971</v>
      </c>
      <c r="G44" s="42">
        <f t="shared" si="11"/>
        <v>6.0687499999999996</v>
      </c>
      <c r="H44" s="360">
        <f t="shared" si="12"/>
        <v>388.4</v>
      </c>
      <c r="I44" s="360">
        <f t="shared" si="13"/>
        <v>480.02</v>
      </c>
    </row>
    <row r="46" spans="1:9" x14ac:dyDescent="0.25">
      <c r="A46" s="47" t="s">
        <v>1</v>
      </c>
      <c r="B46" s="48"/>
      <c r="C46" s="48"/>
      <c r="D46" s="48"/>
      <c r="E46" s="48"/>
      <c r="F46" s="48"/>
      <c r="G46" s="48"/>
      <c r="H46" s="48"/>
      <c r="I46" s="48"/>
    </row>
    <row r="47" spans="1:9" ht="36" customHeight="1" x14ac:dyDescent="0.25">
      <c r="A47" s="576" t="s">
        <v>85</v>
      </c>
      <c r="B47" s="576"/>
      <c r="C47" s="576"/>
      <c r="D47" s="576"/>
      <c r="E47" s="576"/>
      <c r="F47" s="576"/>
      <c r="G47" s="576"/>
      <c r="H47" s="576"/>
      <c r="I47" s="576"/>
    </row>
    <row r="48" spans="1:9" ht="18" customHeight="1" x14ac:dyDescent="0.25">
      <c r="A48" s="49" t="s">
        <v>3</v>
      </c>
      <c r="D48" s="48"/>
      <c r="E48" s="48"/>
      <c r="F48" s="48"/>
      <c r="G48" s="48"/>
      <c r="H48" s="48"/>
      <c r="I48" s="48"/>
    </row>
    <row r="49" spans="1:9" ht="18" customHeight="1" x14ac:dyDescent="0.25">
      <c r="A49" s="48"/>
      <c r="B49" s="49"/>
      <c r="C49" s="49"/>
      <c r="D49" s="48"/>
      <c r="E49" s="48"/>
      <c r="F49" s="48"/>
      <c r="G49" s="48"/>
      <c r="H49" s="48"/>
      <c r="I49" s="48"/>
    </row>
    <row r="50" spans="1:9" ht="18" customHeight="1" x14ac:dyDescent="0.3">
      <c r="A50" s="48" t="s">
        <v>86</v>
      </c>
      <c r="B50" s="49"/>
      <c r="C50" s="49"/>
      <c r="D50" s="48"/>
      <c r="E50" s="48"/>
      <c r="F50" s="48"/>
      <c r="G50" s="48"/>
      <c r="H50" s="48"/>
      <c r="I50" s="48"/>
    </row>
    <row r="51" spans="1:9" ht="18" customHeight="1" x14ac:dyDescent="0.25">
      <c r="A51" s="48"/>
      <c r="B51" s="49"/>
      <c r="C51" s="49"/>
      <c r="D51" s="48"/>
      <c r="E51" s="48"/>
      <c r="F51" s="48"/>
      <c r="G51" s="48"/>
      <c r="H51" s="48"/>
      <c r="I51" s="48"/>
    </row>
    <row r="52" spans="1:9" s="369" customFormat="1" ht="18" customHeight="1" x14ac:dyDescent="0.25">
      <c r="A52" s="367" t="s">
        <v>15</v>
      </c>
      <c r="B52" s="368"/>
      <c r="C52" s="368"/>
      <c r="D52" s="367"/>
      <c r="E52" s="367"/>
      <c r="F52" s="367"/>
      <c r="G52" s="367"/>
      <c r="H52" s="367"/>
      <c r="I52" s="367"/>
    </row>
    <row r="53" spans="1:9" s="369" customFormat="1" ht="37.5" customHeight="1" x14ac:dyDescent="0.25">
      <c r="A53" s="580" t="s">
        <v>5</v>
      </c>
      <c r="B53" s="580"/>
      <c r="C53" s="580"/>
      <c r="D53" s="580"/>
      <c r="E53" s="580"/>
      <c r="F53" s="580"/>
      <c r="G53" s="580"/>
      <c r="H53" s="580"/>
      <c r="I53" s="580"/>
    </row>
    <row r="54" spans="1:9" s="369" customFormat="1" ht="18" customHeight="1" x14ac:dyDescent="0.25">
      <c r="A54" s="581" t="s">
        <v>7</v>
      </c>
      <c r="B54" s="581"/>
      <c r="C54" s="581"/>
      <c r="D54" s="581"/>
      <c r="E54" s="581"/>
      <c r="F54" s="581"/>
      <c r="G54" s="581"/>
      <c r="H54" s="581"/>
      <c r="I54" s="581"/>
    </row>
    <row r="55" spans="1:9" x14ac:dyDescent="0.25">
      <c r="A55" s="50"/>
      <c r="B55" s="50"/>
      <c r="C55" s="50"/>
      <c r="D55" s="50"/>
      <c r="E55" s="50"/>
      <c r="F55" s="50"/>
      <c r="G55" s="50"/>
      <c r="H55" s="50"/>
      <c r="I55" s="50"/>
    </row>
  </sheetData>
  <mergeCells count="15">
    <mergeCell ref="A47:I47"/>
    <mergeCell ref="A53:I53"/>
    <mergeCell ref="A54:I54"/>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3B21-A6B4-4DC9-BD72-C7F1517DA89E}">
  <sheetPr>
    <tabColor theme="7" tint="0.59999389629810485"/>
  </sheetPr>
  <dimension ref="A1:I42"/>
  <sheetViews>
    <sheetView zoomScale="70" zoomScaleNormal="70" workbookViewId="0">
      <selection activeCell="H1" sqref="H1:I1"/>
    </sheetView>
  </sheetViews>
  <sheetFormatPr defaultColWidth="9.140625" defaultRowHeight="16.5" x14ac:dyDescent="0.25"/>
  <cols>
    <col min="1" max="1" width="51.140625" style="32" customWidth="1"/>
    <col min="2" max="2" width="15.28515625" style="32" customWidth="1"/>
    <col min="3" max="3" width="14.5703125" style="32" customWidth="1"/>
    <col min="4" max="4" width="14.7109375" style="32" customWidth="1"/>
    <col min="5" max="5" width="18.42578125" style="32" customWidth="1"/>
    <col min="6" max="6" width="19.28515625" style="32" customWidth="1"/>
    <col min="7" max="7" width="15" style="32" customWidth="1"/>
    <col min="8" max="8" width="23.42578125" style="32" customWidth="1"/>
    <col min="9" max="9" width="24" style="32" customWidth="1"/>
    <col min="10" max="11" width="15.85546875" style="32" customWidth="1"/>
    <col min="12" max="16384" width="9.140625" style="32"/>
  </cols>
  <sheetData>
    <row r="1" spans="1:9" x14ac:dyDescent="0.25">
      <c r="H1" s="579" t="s">
        <v>906</v>
      </c>
      <c r="I1" s="579"/>
    </row>
    <row r="2" spans="1:9" s="33" customFormat="1" ht="39.75" customHeight="1" x14ac:dyDescent="0.25">
      <c r="A2" s="521" t="s">
        <v>13</v>
      </c>
      <c r="B2" s="521"/>
      <c r="C2" s="521"/>
      <c r="D2" s="521"/>
      <c r="E2" s="521"/>
      <c r="F2" s="521"/>
      <c r="G2" s="521"/>
      <c r="H2" s="521"/>
      <c r="I2" s="521"/>
    </row>
    <row r="4" spans="1:9" x14ac:dyDescent="0.25">
      <c r="A4" s="32" t="s">
        <v>839</v>
      </c>
    </row>
    <row r="5" spans="1:9" x14ac:dyDescent="0.25">
      <c r="A5" s="32" t="s">
        <v>840</v>
      </c>
    </row>
    <row r="6" spans="1:9" x14ac:dyDescent="0.25">
      <c r="E6" s="34"/>
      <c r="H6" s="358"/>
      <c r="I6" s="359"/>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71.2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x14ac:dyDescent="0.25">
      <c r="A11" s="37" t="s">
        <v>0</v>
      </c>
      <c r="B11" s="38">
        <f>B12+B14+B26+B29</f>
        <v>16</v>
      </c>
      <c r="C11" s="38"/>
      <c r="D11" s="38"/>
      <c r="E11" s="38">
        <f t="shared" ref="E11:I11" si="0">E12+E14+E26+E29</f>
        <v>262</v>
      </c>
      <c r="F11" s="38"/>
      <c r="G11" s="38"/>
      <c r="H11" s="39">
        <f t="shared" si="0"/>
        <v>3040.48</v>
      </c>
      <c r="I11" s="39">
        <f t="shared" si="0"/>
        <v>3757.7300000000005</v>
      </c>
    </row>
    <row r="12" spans="1:9" ht="37.5" customHeight="1" x14ac:dyDescent="0.25">
      <c r="A12" s="364" t="s">
        <v>16</v>
      </c>
      <c r="B12" s="365">
        <f>B13</f>
        <v>1</v>
      </c>
      <c r="C12" s="365"/>
      <c r="D12" s="365"/>
      <c r="E12" s="365">
        <f t="shared" ref="E12:I12" si="1">E13</f>
        <v>24</v>
      </c>
      <c r="F12" s="365"/>
      <c r="G12" s="365"/>
      <c r="H12" s="366">
        <f t="shared" si="1"/>
        <v>483.84</v>
      </c>
      <c r="I12" s="366">
        <f t="shared" si="1"/>
        <v>597.98</v>
      </c>
    </row>
    <row r="13" spans="1:9" ht="18.75" customHeight="1" x14ac:dyDescent="0.25">
      <c r="A13" s="40" t="s">
        <v>724</v>
      </c>
      <c r="B13" s="41">
        <v>1</v>
      </c>
      <c r="C13" s="41">
        <v>208</v>
      </c>
      <c r="D13" s="41">
        <v>184</v>
      </c>
      <c r="E13" s="41">
        <v>24</v>
      </c>
      <c r="F13" s="42">
        <v>10.08</v>
      </c>
      <c r="G13" s="233">
        <v>10.08</v>
      </c>
      <c r="H13" s="360">
        <f>ROUND(E13*G13*2,2)</f>
        <v>483.84</v>
      </c>
      <c r="I13" s="360">
        <f>ROUND(H13*1.2359,2)</f>
        <v>597.98</v>
      </c>
    </row>
    <row r="14" spans="1:9" ht="49.5" customHeight="1" x14ac:dyDescent="0.25">
      <c r="A14" s="364" t="s">
        <v>17</v>
      </c>
      <c r="B14" s="365">
        <f>SUM(B15:B25)</f>
        <v>11</v>
      </c>
      <c r="C14" s="365"/>
      <c r="D14" s="365"/>
      <c r="E14" s="365">
        <f t="shared" ref="E14:I14" si="2">SUM(E15:E25)</f>
        <v>206</v>
      </c>
      <c r="F14" s="365"/>
      <c r="G14" s="365"/>
      <c r="H14" s="366">
        <f t="shared" si="2"/>
        <v>2306.33</v>
      </c>
      <c r="I14" s="366">
        <f t="shared" si="2"/>
        <v>2850.4</v>
      </c>
    </row>
    <row r="15" spans="1:9" x14ac:dyDescent="0.25">
      <c r="A15" s="40" t="s">
        <v>35</v>
      </c>
      <c r="B15" s="41">
        <v>1</v>
      </c>
      <c r="C15" s="41">
        <f>E15+D15</f>
        <v>216</v>
      </c>
      <c r="D15" s="41">
        <v>184</v>
      </c>
      <c r="E15" s="41">
        <v>32</v>
      </c>
      <c r="F15" s="42">
        <v>1030</v>
      </c>
      <c r="G15" s="233">
        <f t="shared" ref="G15:G25" si="3">F15/184</f>
        <v>5.5978260869565215</v>
      </c>
      <c r="H15" s="360">
        <f t="shared" ref="H15:H25" si="4">ROUND(E15*G15*2,2)</f>
        <v>358.26</v>
      </c>
      <c r="I15" s="360">
        <f t="shared" ref="I15:I25" si="5">ROUND(H15*1.2359,2)</f>
        <v>442.77</v>
      </c>
    </row>
    <row r="16" spans="1:9" x14ac:dyDescent="0.25">
      <c r="A16" s="40" t="s">
        <v>35</v>
      </c>
      <c r="B16" s="41">
        <v>1</v>
      </c>
      <c r="C16" s="41">
        <f t="shared" ref="C16:C25" si="6">E16+D16</f>
        <v>211</v>
      </c>
      <c r="D16" s="41">
        <v>184</v>
      </c>
      <c r="E16" s="41">
        <v>27</v>
      </c>
      <c r="F16" s="42">
        <v>1030</v>
      </c>
      <c r="G16" s="233">
        <f t="shared" si="3"/>
        <v>5.5978260869565215</v>
      </c>
      <c r="H16" s="360">
        <f t="shared" si="4"/>
        <v>302.27999999999997</v>
      </c>
      <c r="I16" s="360">
        <f t="shared" si="5"/>
        <v>373.59</v>
      </c>
    </row>
    <row r="17" spans="1:9" x14ac:dyDescent="0.25">
      <c r="A17" s="40" t="s">
        <v>35</v>
      </c>
      <c r="B17" s="41">
        <v>1</v>
      </c>
      <c r="C17" s="41">
        <f t="shared" si="6"/>
        <v>208</v>
      </c>
      <c r="D17" s="41">
        <v>184</v>
      </c>
      <c r="E17" s="41">
        <v>24</v>
      </c>
      <c r="F17" s="42">
        <v>1030</v>
      </c>
      <c r="G17" s="233">
        <f t="shared" si="3"/>
        <v>5.5978260869565215</v>
      </c>
      <c r="H17" s="360">
        <f t="shared" si="4"/>
        <v>268.7</v>
      </c>
      <c r="I17" s="360">
        <f t="shared" si="5"/>
        <v>332.09</v>
      </c>
    </row>
    <row r="18" spans="1:9" x14ac:dyDescent="0.25">
      <c r="A18" s="40" t="s">
        <v>35</v>
      </c>
      <c r="B18" s="41">
        <v>1</v>
      </c>
      <c r="C18" s="41">
        <f t="shared" si="6"/>
        <v>207</v>
      </c>
      <c r="D18" s="41">
        <v>184</v>
      </c>
      <c r="E18" s="41">
        <v>23</v>
      </c>
      <c r="F18" s="42">
        <v>1030</v>
      </c>
      <c r="G18" s="233">
        <f t="shared" si="3"/>
        <v>5.5978260869565215</v>
      </c>
      <c r="H18" s="360">
        <f t="shared" si="4"/>
        <v>257.5</v>
      </c>
      <c r="I18" s="360">
        <f t="shared" si="5"/>
        <v>318.24</v>
      </c>
    </row>
    <row r="19" spans="1:9" x14ac:dyDescent="0.25">
      <c r="A19" s="40" t="s">
        <v>35</v>
      </c>
      <c r="B19" s="41">
        <v>1</v>
      </c>
      <c r="C19" s="41">
        <f t="shared" si="6"/>
        <v>192</v>
      </c>
      <c r="D19" s="41">
        <v>184</v>
      </c>
      <c r="E19" s="41">
        <v>8</v>
      </c>
      <c r="F19" s="42">
        <v>1030</v>
      </c>
      <c r="G19" s="233">
        <f t="shared" si="3"/>
        <v>5.5978260869565215</v>
      </c>
      <c r="H19" s="360">
        <f t="shared" si="4"/>
        <v>89.57</v>
      </c>
      <c r="I19" s="360">
        <f t="shared" si="5"/>
        <v>110.7</v>
      </c>
    </row>
    <row r="20" spans="1:9" x14ac:dyDescent="0.25">
      <c r="A20" s="40" t="s">
        <v>35</v>
      </c>
      <c r="B20" s="41">
        <v>1</v>
      </c>
      <c r="C20" s="41">
        <f t="shared" si="6"/>
        <v>192</v>
      </c>
      <c r="D20" s="41">
        <v>184</v>
      </c>
      <c r="E20" s="41">
        <v>8</v>
      </c>
      <c r="F20" s="42">
        <v>1030</v>
      </c>
      <c r="G20" s="233">
        <f t="shared" si="3"/>
        <v>5.5978260869565215</v>
      </c>
      <c r="H20" s="360">
        <f t="shared" si="4"/>
        <v>89.57</v>
      </c>
      <c r="I20" s="360">
        <f t="shared" si="5"/>
        <v>110.7</v>
      </c>
    </row>
    <row r="21" spans="1:9" x14ac:dyDescent="0.25">
      <c r="A21" s="40" t="s">
        <v>35</v>
      </c>
      <c r="B21" s="41">
        <v>1</v>
      </c>
      <c r="C21" s="41">
        <f t="shared" si="6"/>
        <v>192</v>
      </c>
      <c r="D21" s="41">
        <v>184</v>
      </c>
      <c r="E21" s="41">
        <v>8</v>
      </c>
      <c r="F21" s="42">
        <v>1030</v>
      </c>
      <c r="G21" s="233">
        <f t="shared" si="3"/>
        <v>5.5978260869565215</v>
      </c>
      <c r="H21" s="360">
        <f t="shared" si="4"/>
        <v>89.57</v>
      </c>
      <c r="I21" s="360">
        <f t="shared" si="5"/>
        <v>110.7</v>
      </c>
    </row>
    <row r="22" spans="1:9" x14ac:dyDescent="0.25">
      <c r="A22" s="40" t="s">
        <v>35</v>
      </c>
      <c r="B22" s="41">
        <v>1</v>
      </c>
      <c r="C22" s="41">
        <f t="shared" si="6"/>
        <v>208</v>
      </c>
      <c r="D22" s="41">
        <v>184</v>
      </c>
      <c r="E22" s="41">
        <v>24</v>
      </c>
      <c r="F22" s="42">
        <v>1030</v>
      </c>
      <c r="G22" s="233">
        <f t="shared" si="3"/>
        <v>5.5978260869565215</v>
      </c>
      <c r="H22" s="360">
        <f t="shared" si="4"/>
        <v>268.7</v>
      </c>
      <c r="I22" s="360">
        <f t="shared" si="5"/>
        <v>332.09</v>
      </c>
    </row>
    <row r="23" spans="1:9" x14ac:dyDescent="0.25">
      <c r="A23" s="40" t="s">
        <v>35</v>
      </c>
      <c r="B23" s="41">
        <v>1</v>
      </c>
      <c r="C23" s="41">
        <f t="shared" si="6"/>
        <v>208</v>
      </c>
      <c r="D23" s="41">
        <v>184</v>
      </c>
      <c r="E23" s="41">
        <v>24</v>
      </c>
      <c r="F23" s="42">
        <v>1030</v>
      </c>
      <c r="G23" s="233">
        <f t="shared" si="3"/>
        <v>5.5978260869565215</v>
      </c>
      <c r="H23" s="360">
        <f t="shared" si="4"/>
        <v>268.7</v>
      </c>
      <c r="I23" s="360">
        <f t="shared" si="5"/>
        <v>332.09</v>
      </c>
    </row>
    <row r="24" spans="1:9" x14ac:dyDescent="0.25">
      <c r="A24" s="40" t="s">
        <v>35</v>
      </c>
      <c r="B24" s="41">
        <v>1</v>
      </c>
      <c r="C24" s="41">
        <f t="shared" si="6"/>
        <v>204</v>
      </c>
      <c r="D24" s="41">
        <v>184</v>
      </c>
      <c r="E24" s="41">
        <v>20</v>
      </c>
      <c r="F24" s="42">
        <v>1030</v>
      </c>
      <c r="G24" s="233">
        <f t="shared" si="3"/>
        <v>5.5978260869565215</v>
      </c>
      <c r="H24" s="360">
        <f t="shared" si="4"/>
        <v>223.91</v>
      </c>
      <c r="I24" s="360">
        <f t="shared" si="5"/>
        <v>276.73</v>
      </c>
    </row>
    <row r="25" spans="1:9" x14ac:dyDescent="0.25">
      <c r="A25" s="40" t="s">
        <v>35</v>
      </c>
      <c r="B25" s="41">
        <v>1</v>
      </c>
      <c r="C25" s="41">
        <f t="shared" si="6"/>
        <v>192</v>
      </c>
      <c r="D25" s="41">
        <v>184</v>
      </c>
      <c r="E25" s="41">
        <v>8</v>
      </c>
      <c r="F25" s="42">
        <v>1030</v>
      </c>
      <c r="G25" s="233">
        <f t="shared" si="3"/>
        <v>5.5978260869565215</v>
      </c>
      <c r="H25" s="360">
        <f t="shared" si="4"/>
        <v>89.57</v>
      </c>
      <c r="I25" s="360">
        <f t="shared" si="5"/>
        <v>110.7</v>
      </c>
    </row>
    <row r="26" spans="1:9" ht="54" customHeight="1" x14ac:dyDescent="0.25">
      <c r="A26" s="364" t="s">
        <v>18</v>
      </c>
      <c r="B26" s="365">
        <f>SUM(B27:B28)</f>
        <v>2</v>
      </c>
      <c r="C26" s="365"/>
      <c r="D26" s="365"/>
      <c r="E26" s="365">
        <f t="shared" ref="E26:I26" si="7">SUM(E27:E28)</f>
        <v>9</v>
      </c>
      <c r="F26" s="365"/>
      <c r="G26" s="365"/>
      <c r="H26" s="366">
        <f t="shared" si="7"/>
        <v>74.06</v>
      </c>
      <c r="I26" s="366">
        <f t="shared" si="7"/>
        <v>91.53</v>
      </c>
    </row>
    <row r="27" spans="1:9" ht="19.5" customHeight="1" x14ac:dyDescent="0.25">
      <c r="A27" s="40" t="s">
        <v>497</v>
      </c>
      <c r="B27" s="41">
        <v>1</v>
      </c>
      <c r="C27" s="41">
        <f t="shared" ref="C27:C31" si="8">E27+D27</f>
        <v>192</v>
      </c>
      <c r="D27" s="41">
        <v>184</v>
      </c>
      <c r="E27" s="41">
        <v>8</v>
      </c>
      <c r="F27" s="42">
        <v>757</v>
      </c>
      <c r="G27" s="233">
        <f t="shared" ref="G27:G28" si="9">F27/184</f>
        <v>4.1141304347826084</v>
      </c>
      <c r="H27" s="360">
        <f t="shared" ref="H27:H28" si="10">ROUND(E27*G27*2,2)</f>
        <v>65.83</v>
      </c>
      <c r="I27" s="360">
        <f t="shared" ref="I27:I28" si="11">ROUND(H27*1.2359,2)</f>
        <v>81.36</v>
      </c>
    </row>
    <row r="28" spans="1:9" ht="19.5" customHeight="1" x14ac:dyDescent="0.25">
      <c r="A28" s="40" t="s">
        <v>497</v>
      </c>
      <c r="B28" s="41">
        <v>1</v>
      </c>
      <c r="C28" s="41">
        <f t="shared" si="8"/>
        <v>185</v>
      </c>
      <c r="D28" s="41">
        <v>184</v>
      </c>
      <c r="E28" s="41">
        <v>1</v>
      </c>
      <c r="F28" s="42">
        <v>757</v>
      </c>
      <c r="G28" s="233">
        <f t="shared" si="9"/>
        <v>4.1141304347826084</v>
      </c>
      <c r="H28" s="360">
        <f t="shared" si="10"/>
        <v>8.23</v>
      </c>
      <c r="I28" s="360">
        <f t="shared" si="11"/>
        <v>10.17</v>
      </c>
    </row>
    <row r="29" spans="1:9" ht="36" customHeight="1" x14ac:dyDescent="0.25">
      <c r="A29" s="364" t="s">
        <v>19</v>
      </c>
      <c r="B29" s="365">
        <f>SUM(B30:B31)</f>
        <v>2</v>
      </c>
      <c r="C29" s="365"/>
      <c r="D29" s="365"/>
      <c r="E29" s="365">
        <f t="shared" ref="E29:I29" si="12">SUM(E30:E31)</f>
        <v>23</v>
      </c>
      <c r="F29" s="365"/>
      <c r="G29" s="365"/>
      <c r="H29" s="366">
        <f t="shared" si="12"/>
        <v>176.25</v>
      </c>
      <c r="I29" s="366">
        <f t="shared" si="12"/>
        <v>217.82</v>
      </c>
    </row>
    <row r="30" spans="1:9" x14ac:dyDescent="0.25">
      <c r="A30" s="44" t="s">
        <v>725</v>
      </c>
      <c r="B30" s="41">
        <v>1</v>
      </c>
      <c r="C30" s="41">
        <f t="shared" si="8"/>
        <v>200</v>
      </c>
      <c r="D30" s="41">
        <v>184</v>
      </c>
      <c r="E30" s="41">
        <v>16</v>
      </c>
      <c r="F30" s="42">
        <v>705</v>
      </c>
      <c r="G30" s="233">
        <f t="shared" ref="G30:G31" si="13">F30/184</f>
        <v>3.8315217391304346</v>
      </c>
      <c r="H30" s="360">
        <f t="shared" ref="H30:H31" si="14">ROUND(E30*G30*2,2)</f>
        <v>122.61</v>
      </c>
      <c r="I30" s="360">
        <f t="shared" ref="I30:I31" si="15">ROUND(H30*1.2359,2)</f>
        <v>151.53</v>
      </c>
    </row>
    <row r="31" spans="1:9" x14ac:dyDescent="0.25">
      <c r="A31" s="44" t="s">
        <v>23</v>
      </c>
      <c r="B31" s="41">
        <v>1</v>
      </c>
      <c r="C31" s="41">
        <f t="shared" si="8"/>
        <v>191</v>
      </c>
      <c r="D31" s="41">
        <v>184</v>
      </c>
      <c r="E31" s="41">
        <v>7</v>
      </c>
      <c r="F31" s="42">
        <v>705</v>
      </c>
      <c r="G31" s="233">
        <f t="shared" si="13"/>
        <v>3.8315217391304346</v>
      </c>
      <c r="H31" s="360">
        <f t="shared" si="14"/>
        <v>53.64</v>
      </c>
      <c r="I31" s="360">
        <f t="shared" si="15"/>
        <v>66.290000000000006</v>
      </c>
    </row>
    <row r="33" spans="1:9" x14ac:dyDescent="0.25">
      <c r="A33" s="47" t="s">
        <v>1</v>
      </c>
      <c r="B33" s="48"/>
      <c r="C33" s="48"/>
      <c r="D33" s="48"/>
      <c r="E33" s="48"/>
      <c r="F33" s="48"/>
      <c r="G33" s="48"/>
      <c r="H33" s="48"/>
      <c r="I33" s="48"/>
    </row>
    <row r="34" spans="1:9" ht="36" customHeight="1" x14ac:dyDescent="0.25">
      <c r="A34" s="576" t="s">
        <v>85</v>
      </c>
      <c r="B34" s="576"/>
      <c r="C34" s="576"/>
      <c r="D34" s="576"/>
      <c r="E34" s="576"/>
      <c r="F34" s="576"/>
      <c r="G34" s="576"/>
      <c r="H34" s="576"/>
      <c r="I34" s="576"/>
    </row>
    <row r="35" spans="1:9" ht="18" customHeight="1" x14ac:dyDescent="0.25">
      <c r="A35" s="49" t="s">
        <v>3</v>
      </c>
      <c r="D35" s="48"/>
      <c r="E35" s="48"/>
      <c r="F35" s="48"/>
      <c r="G35" s="48"/>
      <c r="H35" s="48"/>
      <c r="I35" s="48"/>
    </row>
    <row r="36" spans="1:9" ht="18" customHeight="1" x14ac:dyDescent="0.25">
      <c r="A36" s="48"/>
      <c r="B36" s="49"/>
      <c r="C36" s="49"/>
      <c r="D36" s="48"/>
      <c r="E36" s="48"/>
      <c r="F36" s="48"/>
      <c r="G36" s="48"/>
      <c r="H36" s="48"/>
      <c r="I36" s="48"/>
    </row>
    <row r="37" spans="1:9" ht="18" customHeight="1" x14ac:dyDescent="0.3">
      <c r="A37" s="48" t="s">
        <v>86</v>
      </c>
      <c r="B37" s="49"/>
      <c r="C37" s="49"/>
      <c r="D37" s="48"/>
      <c r="E37" s="48"/>
      <c r="F37" s="48"/>
      <c r="G37" s="48"/>
      <c r="H37" s="48"/>
      <c r="I37" s="48"/>
    </row>
    <row r="38" spans="1:9" ht="18" customHeight="1" x14ac:dyDescent="0.25">
      <c r="A38" s="48"/>
      <c r="B38" s="49"/>
      <c r="C38" s="49"/>
      <c r="D38" s="48"/>
      <c r="E38" s="48"/>
      <c r="F38" s="48"/>
      <c r="G38" s="48"/>
      <c r="H38" s="48"/>
      <c r="I38" s="48"/>
    </row>
    <row r="39" spans="1:9" s="369" customFormat="1" ht="18" customHeight="1" x14ac:dyDescent="0.25">
      <c r="A39" s="367" t="s">
        <v>15</v>
      </c>
      <c r="B39" s="368"/>
      <c r="C39" s="368"/>
      <c r="D39" s="367"/>
      <c r="E39" s="367"/>
      <c r="F39" s="367"/>
      <c r="G39" s="367"/>
      <c r="H39" s="367"/>
      <c r="I39" s="367"/>
    </row>
    <row r="40" spans="1:9" s="369" customFormat="1" ht="37.5" customHeight="1" x14ac:dyDescent="0.25">
      <c r="A40" s="580" t="s">
        <v>5</v>
      </c>
      <c r="B40" s="580"/>
      <c r="C40" s="580"/>
      <c r="D40" s="580"/>
      <c r="E40" s="580"/>
      <c r="F40" s="580"/>
      <c r="G40" s="580"/>
      <c r="H40" s="580"/>
      <c r="I40" s="580"/>
    </row>
    <row r="41" spans="1:9" s="369" customFormat="1" ht="18" customHeight="1" x14ac:dyDescent="0.25">
      <c r="A41" s="581" t="s">
        <v>7</v>
      </c>
      <c r="B41" s="581"/>
      <c r="C41" s="581"/>
      <c r="D41" s="581"/>
      <c r="E41" s="581"/>
      <c r="F41" s="581"/>
      <c r="G41" s="581"/>
      <c r="H41" s="581"/>
      <c r="I41" s="581"/>
    </row>
    <row r="42" spans="1:9" x14ac:dyDescent="0.25">
      <c r="A42" s="50"/>
      <c r="B42" s="50"/>
      <c r="C42" s="50"/>
      <c r="D42" s="50"/>
      <c r="E42" s="50"/>
      <c r="F42" s="50"/>
      <c r="G42" s="50"/>
      <c r="H42" s="50"/>
      <c r="I42" s="50"/>
    </row>
  </sheetData>
  <mergeCells count="15">
    <mergeCell ref="A34:I34"/>
    <mergeCell ref="A40:I40"/>
    <mergeCell ref="A41:I41"/>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I270"/>
  <sheetViews>
    <sheetView zoomScale="80" zoomScaleNormal="80" workbookViewId="0">
      <selection activeCell="H1" sqref="H1:I1"/>
    </sheetView>
  </sheetViews>
  <sheetFormatPr defaultColWidth="9.140625" defaultRowHeight="16.5" x14ac:dyDescent="0.25"/>
  <cols>
    <col min="1" max="1" width="47.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907</v>
      </c>
      <c r="I1" s="579"/>
    </row>
    <row r="2" spans="1:9" s="33" customFormat="1" ht="39.75" customHeight="1" x14ac:dyDescent="0.25">
      <c r="A2" s="521" t="s">
        <v>13</v>
      </c>
      <c r="B2" s="521"/>
      <c r="C2" s="521"/>
      <c r="D2" s="521"/>
      <c r="E2" s="521"/>
      <c r="F2" s="521"/>
      <c r="G2" s="521"/>
      <c r="H2" s="521"/>
      <c r="I2" s="521"/>
    </row>
    <row r="4" spans="1:9" x14ac:dyDescent="0.25">
      <c r="A4" s="32" t="s">
        <v>841</v>
      </c>
    </row>
    <row r="5" spans="1:9" x14ac:dyDescent="0.25">
      <c r="A5" s="32" t="s">
        <v>821</v>
      </c>
    </row>
    <row r="6" spans="1:9" x14ac:dyDescent="0.25">
      <c r="B6" s="359"/>
      <c r="C6" s="359"/>
      <c r="D6" s="359"/>
      <c r="E6" s="371"/>
      <c r="F6" s="359"/>
      <c r="G6" s="359"/>
      <c r="H6" s="358"/>
      <c r="I6" s="359"/>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71.2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547</v>
      </c>
      <c r="B11" s="38">
        <f>B12+B58+B159+B233</f>
        <v>254</v>
      </c>
      <c r="C11" s="38"/>
      <c r="D11" s="38"/>
      <c r="E11" s="38">
        <f t="shared" ref="E11:I11" si="0">E12+E58+E159+E233</f>
        <v>6826.98</v>
      </c>
      <c r="F11" s="38"/>
      <c r="G11" s="38"/>
      <c r="H11" s="39">
        <f t="shared" si="0"/>
        <v>91824.319999999992</v>
      </c>
      <c r="I11" s="39">
        <f t="shared" si="0"/>
        <v>113485.65999999999</v>
      </c>
    </row>
    <row r="12" spans="1:9" ht="37.5" customHeight="1" x14ac:dyDescent="0.25">
      <c r="A12" s="364" t="s">
        <v>16</v>
      </c>
      <c r="B12" s="365">
        <f t="shared" ref="B12:H12" si="1">SUM(B13:B57)</f>
        <v>45</v>
      </c>
      <c r="C12" s="365"/>
      <c r="D12" s="365"/>
      <c r="E12" s="365">
        <f t="shared" si="1"/>
        <v>1161.5</v>
      </c>
      <c r="F12" s="365"/>
      <c r="G12" s="365"/>
      <c r="H12" s="366">
        <f t="shared" si="1"/>
        <v>27154.019999999997</v>
      </c>
      <c r="I12" s="366">
        <f>SUM(I13:I57)</f>
        <v>33559.69</v>
      </c>
    </row>
    <row r="13" spans="1:9" x14ac:dyDescent="0.25">
      <c r="A13" s="40" t="s">
        <v>498</v>
      </c>
      <c r="B13" s="41">
        <v>1</v>
      </c>
      <c r="C13" s="41">
        <v>273</v>
      </c>
      <c r="D13" s="41">
        <v>160</v>
      </c>
      <c r="E13" s="41">
        <v>113</v>
      </c>
      <c r="F13" s="42">
        <v>2481.3186813186812</v>
      </c>
      <c r="G13" s="42">
        <f>ROUND(F13/D13,2)</f>
        <v>15.51</v>
      </c>
      <c r="H13" s="42">
        <f>ROUND(E13*G13*2,2)</f>
        <v>3505.26</v>
      </c>
      <c r="I13" s="43">
        <f>ROUND(H13*1.2359,2)</f>
        <v>4332.1499999999996</v>
      </c>
    </row>
    <row r="14" spans="1:9" x14ac:dyDescent="0.25">
      <c r="A14" s="40" t="s">
        <v>498</v>
      </c>
      <c r="B14" s="41">
        <v>1</v>
      </c>
      <c r="C14" s="41">
        <v>162</v>
      </c>
      <c r="D14" s="41">
        <v>160</v>
      </c>
      <c r="E14" s="41">
        <v>2</v>
      </c>
      <c r="F14" s="42">
        <v>1955.4666666666667</v>
      </c>
      <c r="G14" s="42">
        <f t="shared" ref="G14:G57" si="2">ROUND(F14/D14,2)</f>
        <v>12.22</v>
      </c>
      <c r="H14" s="42">
        <f t="shared" ref="H14:H57" si="3">ROUND(E14*G14*2,2)</f>
        <v>48.88</v>
      </c>
      <c r="I14" s="43">
        <f t="shared" ref="I14:I77" si="4">ROUND(H14*1.2359,2)</f>
        <v>60.41</v>
      </c>
    </row>
    <row r="15" spans="1:9" x14ac:dyDescent="0.25">
      <c r="A15" s="40" t="s">
        <v>499</v>
      </c>
      <c r="B15" s="41">
        <v>1</v>
      </c>
      <c r="C15" s="41">
        <v>166</v>
      </c>
      <c r="D15" s="41">
        <v>160</v>
      </c>
      <c r="E15" s="41">
        <v>6</v>
      </c>
      <c r="F15" s="42">
        <v>1640</v>
      </c>
      <c r="G15" s="42">
        <f t="shared" si="2"/>
        <v>10.25</v>
      </c>
      <c r="H15" s="42">
        <f t="shared" si="3"/>
        <v>123</v>
      </c>
      <c r="I15" s="43">
        <f t="shared" si="4"/>
        <v>152.02000000000001</v>
      </c>
    </row>
    <row r="16" spans="1:9" x14ac:dyDescent="0.25">
      <c r="A16" s="40" t="s">
        <v>498</v>
      </c>
      <c r="B16" s="41">
        <v>1</v>
      </c>
      <c r="C16" s="41">
        <v>171</v>
      </c>
      <c r="D16" s="41">
        <v>160</v>
      </c>
      <c r="E16" s="41">
        <v>11</v>
      </c>
      <c r="F16" s="42">
        <v>1797.7806451612903</v>
      </c>
      <c r="G16" s="42">
        <f t="shared" si="2"/>
        <v>11.24</v>
      </c>
      <c r="H16" s="42">
        <f t="shared" si="3"/>
        <v>247.28</v>
      </c>
      <c r="I16" s="43">
        <f t="shared" si="4"/>
        <v>305.61</v>
      </c>
    </row>
    <row r="17" spans="1:9" x14ac:dyDescent="0.25">
      <c r="A17" s="40" t="s">
        <v>500</v>
      </c>
      <c r="B17" s="41">
        <v>1</v>
      </c>
      <c r="C17" s="41">
        <v>176</v>
      </c>
      <c r="D17" s="41">
        <v>160</v>
      </c>
      <c r="E17" s="41">
        <v>16</v>
      </c>
      <c r="F17" s="42">
        <v>1640</v>
      </c>
      <c r="G17" s="42">
        <f t="shared" si="2"/>
        <v>10.25</v>
      </c>
      <c r="H17" s="42">
        <f t="shared" si="3"/>
        <v>328</v>
      </c>
      <c r="I17" s="43">
        <f t="shared" si="4"/>
        <v>405.38</v>
      </c>
    </row>
    <row r="18" spans="1:9" x14ac:dyDescent="0.25">
      <c r="A18" s="40" t="s">
        <v>498</v>
      </c>
      <c r="B18" s="41">
        <v>1</v>
      </c>
      <c r="C18" s="41">
        <v>169</v>
      </c>
      <c r="D18" s="41">
        <v>160</v>
      </c>
      <c r="E18" s="41">
        <v>9</v>
      </c>
      <c r="F18" s="42">
        <v>1917.6331360946745</v>
      </c>
      <c r="G18" s="42">
        <f t="shared" si="2"/>
        <v>11.99</v>
      </c>
      <c r="H18" s="42">
        <f t="shared" si="3"/>
        <v>215.82</v>
      </c>
      <c r="I18" s="43">
        <f t="shared" si="4"/>
        <v>266.73</v>
      </c>
    </row>
    <row r="19" spans="1:9" x14ac:dyDescent="0.25">
      <c r="A19" s="40" t="s">
        <v>501</v>
      </c>
      <c r="B19" s="41">
        <v>1</v>
      </c>
      <c r="C19" s="41">
        <v>192</v>
      </c>
      <c r="D19" s="41">
        <v>160</v>
      </c>
      <c r="E19" s="41">
        <v>32</v>
      </c>
      <c r="F19" s="42">
        <v>1640</v>
      </c>
      <c r="G19" s="42">
        <f t="shared" si="2"/>
        <v>10.25</v>
      </c>
      <c r="H19" s="42">
        <f t="shared" si="3"/>
        <v>656</v>
      </c>
      <c r="I19" s="43">
        <f t="shared" si="4"/>
        <v>810.75</v>
      </c>
    </row>
    <row r="20" spans="1:9" x14ac:dyDescent="0.25">
      <c r="A20" s="40" t="s">
        <v>502</v>
      </c>
      <c r="B20" s="41">
        <v>1</v>
      </c>
      <c r="C20" s="41">
        <v>179</v>
      </c>
      <c r="D20" s="41">
        <v>160</v>
      </c>
      <c r="E20" s="41">
        <v>19</v>
      </c>
      <c r="F20" s="42">
        <v>1906.994413407821</v>
      </c>
      <c r="G20" s="42">
        <f>ROUND(F20/D20,2)</f>
        <v>11.92</v>
      </c>
      <c r="H20" s="42">
        <f>ROUND(E20*G20*2,2)</f>
        <v>452.96</v>
      </c>
      <c r="I20" s="43">
        <f t="shared" si="4"/>
        <v>559.80999999999995</v>
      </c>
    </row>
    <row r="21" spans="1:9" x14ac:dyDescent="0.25">
      <c r="A21" s="40" t="s">
        <v>501</v>
      </c>
      <c r="B21" s="41">
        <v>1</v>
      </c>
      <c r="C21" s="41">
        <v>172</v>
      </c>
      <c r="D21" s="41">
        <v>160</v>
      </c>
      <c r="E21" s="41">
        <v>12</v>
      </c>
      <c r="F21" s="42">
        <v>1456</v>
      </c>
      <c r="G21" s="42">
        <f t="shared" si="2"/>
        <v>9.1</v>
      </c>
      <c r="H21" s="42">
        <f t="shared" si="3"/>
        <v>218.4</v>
      </c>
      <c r="I21" s="43">
        <f t="shared" si="4"/>
        <v>269.92</v>
      </c>
    </row>
    <row r="22" spans="1:9" x14ac:dyDescent="0.25">
      <c r="A22" s="40" t="s">
        <v>499</v>
      </c>
      <c r="B22" s="41">
        <v>1</v>
      </c>
      <c r="C22" s="41">
        <v>180</v>
      </c>
      <c r="D22" s="41">
        <v>160</v>
      </c>
      <c r="E22" s="41">
        <v>20</v>
      </c>
      <c r="F22" s="42">
        <v>1424</v>
      </c>
      <c r="G22" s="42">
        <f t="shared" si="2"/>
        <v>8.9</v>
      </c>
      <c r="H22" s="42">
        <f t="shared" si="3"/>
        <v>356</v>
      </c>
      <c r="I22" s="43">
        <f t="shared" si="4"/>
        <v>439.98</v>
      </c>
    </row>
    <row r="23" spans="1:9" x14ac:dyDescent="0.25">
      <c r="A23" s="40" t="s">
        <v>500</v>
      </c>
      <c r="B23" s="41">
        <v>1</v>
      </c>
      <c r="C23" s="41">
        <v>168</v>
      </c>
      <c r="D23" s="41">
        <v>160</v>
      </c>
      <c r="E23" s="41">
        <v>8</v>
      </c>
      <c r="F23" s="42">
        <v>1640</v>
      </c>
      <c r="G23" s="42">
        <f t="shared" si="2"/>
        <v>10.25</v>
      </c>
      <c r="H23" s="42">
        <f t="shared" si="3"/>
        <v>164</v>
      </c>
      <c r="I23" s="43">
        <f t="shared" si="4"/>
        <v>202.69</v>
      </c>
    </row>
    <row r="24" spans="1:9" x14ac:dyDescent="0.25">
      <c r="A24" s="40" t="s">
        <v>503</v>
      </c>
      <c r="B24" s="41">
        <v>1</v>
      </c>
      <c r="C24" s="41">
        <v>202</v>
      </c>
      <c r="D24" s="41">
        <v>160</v>
      </c>
      <c r="E24" s="41">
        <v>42</v>
      </c>
      <c r="F24" s="42">
        <v>1640</v>
      </c>
      <c r="G24" s="42">
        <f t="shared" si="2"/>
        <v>10.25</v>
      </c>
      <c r="H24" s="42">
        <f t="shared" si="3"/>
        <v>861</v>
      </c>
      <c r="I24" s="43">
        <f t="shared" si="4"/>
        <v>1064.1099999999999</v>
      </c>
    </row>
    <row r="25" spans="1:9" x14ac:dyDescent="0.25">
      <c r="A25" s="40" t="s">
        <v>502</v>
      </c>
      <c r="B25" s="41">
        <v>1</v>
      </c>
      <c r="C25" s="41">
        <v>182</v>
      </c>
      <c r="D25" s="41">
        <v>160</v>
      </c>
      <c r="E25" s="41">
        <v>22</v>
      </c>
      <c r="F25" s="42">
        <v>1575.4725274725274</v>
      </c>
      <c r="G25" s="42">
        <f t="shared" si="2"/>
        <v>9.85</v>
      </c>
      <c r="H25" s="42">
        <f t="shared" si="3"/>
        <v>433.4</v>
      </c>
      <c r="I25" s="43">
        <f t="shared" si="4"/>
        <v>535.64</v>
      </c>
    </row>
    <row r="26" spans="1:9" x14ac:dyDescent="0.25">
      <c r="A26" s="40" t="s">
        <v>498</v>
      </c>
      <c r="B26" s="41">
        <v>1</v>
      </c>
      <c r="C26" s="41">
        <v>192</v>
      </c>
      <c r="D26" s="41">
        <v>160</v>
      </c>
      <c r="E26" s="41">
        <v>32</v>
      </c>
      <c r="F26" s="42">
        <v>2058.15</v>
      </c>
      <c r="G26" s="42">
        <f t="shared" si="2"/>
        <v>12.86</v>
      </c>
      <c r="H26" s="42">
        <f t="shared" si="3"/>
        <v>823.04</v>
      </c>
      <c r="I26" s="43">
        <f t="shared" si="4"/>
        <v>1017.2</v>
      </c>
    </row>
    <row r="27" spans="1:9" x14ac:dyDescent="0.25">
      <c r="A27" s="40" t="s">
        <v>503</v>
      </c>
      <c r="B27" s="41">
        <v>1</v>
      </c>
      <c r="C27" s="41">
        <v>209</v>
      </c>
      <c r="D27" s="41">
        <v>160</v>
      </c>
      <c r="E27" s="41">
        <v>49</v>
      </c>
      <c r="F27" s="42">
        <v>1640</v>
      </c>
      <c r="G27" s="42">
        <f t="shared" si="2"/>
        <v>10.25</v>
      </c>
      <c r="H27" s="42">
        <f t="shared" si="3"/>
        <v>1004.5</v>
      </c>
      <c r="I27" s="43">
        <f t="shared" si="4"/>
        <v>1241.46</v>
      </c>
    </row>
    <row r="28" spans="1:9" x14ac:dyDescent="0.25">
      <c r="A28" s="40" t="s">
        <v>498</v>
      </c>
      <c r="B28" s="41">
        <v>1</v>
      </c>
      <c r="C28" s="41">
        <v>196</v>
      </c>
      <c r="D28" s="41">
        <v>160</v>
      </c>
      <c r="E28" s="41">
        <v>36</v>
      </c>
      <c r="F28" s="42">
        <v>1906.4489795918369</v>
      </c>
      <c r="G28" s="42">
        <f t="shared" si="2"/>
        <v>11.92</v>
      </c>
      <c r="H28" s="42">
        <f t="shared" si="3"/>
        <v>858.24</v>
      </c>
      <c r="I28" s="43">
        <f t="shared" si="4"/>
        <v>1060.7</v>
      </c>
    </row>
    <row r="29" spans="1:9" x14ac:dyDescent="0.25">
      <c r="A29" s="40" t="s">
        <v>500</v>
      </c>
      <c r="B29" s="41">
        <v>1</v>
      </c>
      <c r="C29" s="41">
        <v>176</v>
      </c>
      <c r="D29" s="41">
        <v>160</v>
      </c>
      <c r="E29" s="41">
        <v>16</v>
      </c>
      <c r="F29" s="42">
        <v>1640</v>
      </c>
      <c r="G29" s="42">
        <f t="shared" si="2"/>
        <v>10.25</v>
      </c>
      <c r="H29" s="42">
        <f t="shared" si="3"/>
        <v>328</v>
      </c>
      <c r="I29" s="43">
        <f t="shared" si="4"/>
        <v>405.38</v>
      </c>
    </row>
    <row r="30" spans="1:9" x14ac:dyDescent="0.25">
      <c r="A30" s="40" t="s">
        <v>500</v>
      </c>
      <c r="B30" s="41">
        <v>1</v>
      </c>
      <c r="C30" s="41">
        <v>172</v>
      </c>
      <c r="D30" s="41">
        <v>160</v>
      </c>
      <c r="E30" s="41">
        <v>12</v>
      </c>
      <c r="F30" s="42">
        <v>1640</v>
      </c>
      <c r="G30" s="42">
        <f t="shared" si="2"/>
        <v>10.25</v>
      </c>
      <c r="H30" s="42">
        <f t="shared" si="3"/>
        <v>246</v>
      </c>
      <c r="I30" s="43">
        <f t="shared" si="4"/>
        <v>304.02999999999997</v>
      </c>
    </row>
    <row r="31" spans="1:9" x14ac:dyDescent="0.25">
      <c r="A31" s="40" t="s">
        <v>504</v>
      </c>
      <c r="B31" s="41">
        <v>1</v>
      </c>
      <c r="C31" s="41">
        <v>170</v>
      </c>
      <c r="D31" s="41">
        <v>160</v>
      </c>
      <c r="E31" s="41">
        <v>10</v>
      </c>
      <c r="F31" s="42">
        <v>1640</v>
      </c>
      <c r="G31" s="42">
        <f t="shared" si="2"/>
        <v>10.25</v>
      </c>
      <c r="H31" s="42">
        <f t="shared" si="3"/>
        <v>205</v>
      </c>
      <c r="I31" s="43">
        <f t="shared" si="4"/>
        <v>253.36</v>
      </c>
    </row>
    <row r="32" spans="1:9" x14ac:dyDescent="0.25">
      <c r="A32" s="40" t="s">
        <v>505</v>
      </c>
      <c r="B32" s="41">
        <v>1</v>
      </c>
      <c r="C32" s="41">
        <v>187</v>
      </c>
      <c r="D32" s="41">
        <v>160</v>
      </c>
      <c r="E32" s="41">
        <v>27</v>
      </c>
      <c r="F32" s="42">
        <v>1640</v>
      </c>
      <c r="G32" s="42">
        <f t="shared" si="2"/>
        <v>10.25</v>
      </c>
      <c r="H32" s="42">
        <f t="shared" si="3"/>
        <v>553.5</v>
      </c>
      <c r="I32" s="43">
        <f t="shared" si="4"/>
        <v>684.07</v>
      </c>
    </row>
    <row r="33" spans="1:9" x14ac:dyDescent="0.25">
      <c r="A33" s="40" t="s">
        <v>506</v>
      </c>
      <c r="B33" s="41">
        <v>1</v>
      </c>
      <c r="C33" s="41">
        <v>171</v>
      </c>
      <c r="D33" s="41">
        <v>160</v>
      </c>
      <c r="E33" s="41">
        <v>11</v>
      </c>
      <c r="F33" s="42">
        <v>1962.2274509803924</v>
      </c>
      <c r="G33" s="42">
        <f>ROUND(F33/D33,2)</f>
        <v>12.26</v>
      </c>
      <c r="H33" s="42">
        <f t="shared" si="3"/>
        <v>269.72000000000003</v>
      </c>
      <c r="I33" s="43">
        <f t="shared" si="4"/>
        <v>333.35</v>
      </c>
    </row>
    <row r="34" spans="1:9" x14ac:dyDescent="0.25">
      <c r="A34" s="40" t="s">
        <v>498</v>
      </c>
      <c r="B34" s="41">
        <v>1</v>
      </c>
      <c r="C34" s="41">
        <v>208</v>
      </c>
      <c r="D34" s="41">
        <v>160</v>
      </c>
      <c r="E34" s="41">
        <v>48</v>
      </c>
      <c r="F34" s="42">
        <v>1922.4615384615386</v>
      </c>
      <c r="G34" s="42">
        <f t="shared" si="2"/>
        <v>12.02</v>
      </c>
      <c r="H34" s="42">
        <f t="shared" si="3"/>
        <v>1153.92</v>
      </c>
      <c r="I34" s="43">
        <f t="shared" si="4"/>
        <v>1426.13</v>
      </c>
    </row>
    <row r="35" spans="1:9" x14ac:dyDescent="0.25">
      <c r="A35" s="40" t="s">
        <v>506</v>
      </c>
      <c r="B35" s="41">
        <v>1</v>
      </c>
      <c r="C35" s="41">
        <v>185</v>
      </c>
      <c r="D35" s="41">
        <v>160</v>
      </c>
      <c r="E35" s="41">
        <v>25</v>
      </c>
      <c r="F35" s="42">
        <v>1707.6093023255814</v>
      </c>
      <c r="G35" s="42">
        <f t="shared" si="2"/>
        <v>10.67</v>
      </c>
      <c r="H35" s="42">
        <f t="shared" si="3"/>
        <v>533.5</v>
      </c>
      <c r="I35" s="43">
        <f t="shared" si="4"/>
        <v>659.35</v>
      </c>
    </row>
    <row r="36" spans="1:9" ht="33" x14ac:dyDescent="0.25">
      <c r="A36" s="40" t="s">
        <v>507</v>
      </c>
      <c r="B36" s="41">
        <v>1</v>
      </c>
      <c r="C36" s="41">
        <v>185</v>
      </c>
      <c r="D36" s="41">
        <v>160</v>
      </c>
      <c r="E36" s="41">
        <v>25</v>
      </c>
      <c r="F36" s="42">
        <v>1906.8540540540541</v>
      </c>
      <c r="G36" s="42">
        <f t="shared" si="2"/>
        <v>11.92</v>
      </c>
      <c r="H36" s="42">
        <f t="shared" si="3"/>
        <v>596</v>
      </c>
      <c r="I36" s="43">
        <f t="shared" si="4"/>
        <v>736.6</v>
      </c>
    </row>
    <row r="37" spans="1:9" x14ac:dyDescent="0.25">
      <c r="A37" s="40" t="s">
        <v>502</v>
      </c>
      <c r="B37" s="41">
        <v>1</v>
      </c>
      <c r="C37" s="41">
        <v>176</v>
      </c>
      <c r="D37" s="41">
        <v>160</v>
      </c>
      <c r="E37" s="41">
        <v>16</v>
      </c>
      <c r="F37" s="42">
        <v>1657.9727272727271</v>
      </c>
      <c r="G37" s="42">
        <f t="shared" si="2"/>
        <v>10.36</v>
      </c>
      <c r="H37" s="42">
        <f t="shared" si="3"/>
        <v>331.52</v>
      </c>
      <c r="I37" s="43">
        <f t="shared" si="4"/>
        <v>409.73</v>
      </c>
    </row>
    <row r="38" spans="1:9" x14ac:dyDescent="0.25">
      <c r="A38" s="40" t="s">
        <v>502</v>
      </c>
      <c r="B38" s="41">
        <v>1</v>
      </c>
      <c r="C38" s="41">
        <v>164.5</v>
      </c>
      <c r="D38" s="41">
        <v>160</v>
      </c>
      <c r="E38" s="41">
        <v>4.5</v>
      </c>
      <c r="F38" s="42">
        <v>1637.8844984802433</v>
      </c>
      <c r="G38" s="42">
        <f t="shared" si="2"/>
        <v>10.24</v>
      </c>
      <c r="H38" s="42">
        <f t="shared" si="3"/>
        <v>92.16</v>
      </c>
      <c r="I38" s="43">
        <f t="shared" si="4"/>
        <v>113.9</v>
      </c>
    </row>
    <row r="39" spans="1:9" x14ac:dyDescent="0.25">
      <c r="A39" s="40" t="s">
        <v>508</v>
      </c>
      <c r="B39" s="41">
        <v>1</v>
      </c>
      <c r="C39" s="41">
        <v>204</v>
      </c>
      <c r="D39" s="41">
        <v>160</v>
      </c>
      <c r="E39" s="41">
        <v>44</v>
      </c>
      <c r="F39" s="42">
        <v>1923.7506976744185</v>
      </c>
      <c r="G39" s="42">
        <f t="shared" si="2"/>
        <v>12.02</v>
      </c>
      <c r="H39" s="42">
        <f t="shared" si="3"/>
        <v>1057.76</v>
      </c>
      <c r="I39" s="43">
        <f t="shared" si="4"/>
        <v>1307.29</v>
      </c>
    </row>
    <row r="40" spans="1:9" x14ac:dyDescent="0.25">
      <c r="A40" s="40" t="s">
        <v>509</v>
      </c>
      <c r="B40" s="41">
        <v>1</v>
      </c>
      <c r="C40" s="41">
        <v>216</v>
      </c>
      <c r="D40" s="41">
        <v>160</v>
      </c>
      <c r="E40" s="41">
        <v>56</v>
      </c>
      <c r="F40" s="42">
        <v>1918.4775330396476</v>
      </c>
      <c r="G40" s="42">
        <f t="shared" si="2"/>
        <v>11.99</v>
      </c>
      <c r="H40" s="42">
        <f t="shared" si="3"/>
        <v>1342.88</v>
      </c>
      <c r="I40" s="43">
        <f t="shared" si="4"/>
        <v>1659.67</v>
      </c>
    </row>
    <row r="41" spans="1:9" x14ac:dyDescent="0.25">
      <c r="A41" s="40" t="s">
        <v>255</v>
      </c>
      <c r="B41" s="41">
        <v>1</v>
      </c>
      <c r="C41" s="41">
        <v>160.5</v>
      </c>
      <c r="D41" s="41">
        <v>160</v>
      </c>
      <c r="E41" s="41">
        <v>0.5</v>
      </c>
      <c r="F41" s="42">
        <v>1377.7659751037343</v>
      </c>
      <c r="G41" s="42">
        <f t="shared" si="2"/>
        <v>8.61</v>
      </c>
      <c r="H41" s="42">
        <f t="shared" si="3"/>
        <v>8.61</v>
      </c>
      <c r="I41" s="43">
        <f t="shared" si="4"/>
        <v>10.64</v>
      </c>
    </row>
    <row r="42" spans="1:9" x14ac:dyDescent="0.25">
      <c r="A42" s="40" t="s">
        <v>510</v>
      </c>
      <c r="B42" s="41">
        <v>1</v>
      </c>
      <c r="C42" s="41">
        <v>178</v>
      </c>
      <c r="D42" s="41">
        <v>160</v>
      </c>
      <c r="E42" s="41">
        <v>18</v>
      </c>
      <c r="F42" s="42">
        <v>1784.188764044944</v>
      </c>
      <c r="G42" s="42">
        <f t="shared" si="2"/>
        <v>11.15</v>
      </c>
      <c r="H42" s="42">
        <f t="shared" si="3"/>
        <v>401.4</v>
      </c>
      <c r="I42" s="43">
        <f t="shared" si="4"/>
        <v>496.09</v>
      </c>
    </row>
    <row r="43" spans="1:9" x14ac:dyDescent="0.25">
      <c r="A43" s="40" t="s">
        <v>502</v>
      </c>
      <c r="B43" s="41">
        <v>1</v>
      </c>
      <c r="C43" s="41">
        <v>193</v>
      </c>
      <c r="D43" s="41">
        <v>160</v>
      </c>
      <c r="E43" s="41">
        <v>33</v>
      </c>
      <c r="F43" s="42">
        <v>1813.5206106870228</v>
      </c>
      <c r="G43" s="42">
        <f t="shared" si="2"/>
        <v>11.33</v>
      </c>
      <c r="H43" s="42">
        <f t="shared" si="3"/>
        <v>747.78</v>
      </c>
      <c r="I43" s="43">
        <f t="shared" si="4"/>
        <v>924.18</v>
      </c>
    </row>
    <row r="44" spans="1:9" x14ac:dyDescent="0.25">
      <c r="A44" s="40" t="s">
        <v>502</v>
      </c>
      <c r="B44" s="41">
        <v>1</v>
      </c>
      <c r="C44" s="41">
        <v>213.5</v>
      </c>
      <c r="D44" s="41">
        <v>160</v>
      </c>
      <c r="E44" s="41">
        <v>53.5</v>
      </c>
      <c r="F44" s="42">
        <v>1781.2566292134832</v>
      </c>
      <c r="G44" s="42">
        <f t="shared" si="2"/>
        <v>11.13</v>
      </c>
      <c r="H44" s="42">
        <f t="shared" si="3"/>
        <v>1190.9100000000001</v>
      </c>
      <c r="I44" s="43">
        <f t="shared" si="4"/>
        <v>1471.85</v>
      </c>
    </row>
    <row r="45" spans="1:9" x14ac:dyDescent="0.25">
      <c r="A45" s="40" t="s">
        <v>511</v>
      </c>
      <c r="B45" s="41">
        <v>1</v>
      </c>
      <c r="C45" s="41">
        <v>176</v>
      </c>
      <c r="D45" s="41">
        <v>160</v>
      </c>
      <c r="E45" s="41">
        <v>16</v>
      </c>
      <c r="F45" s="42">
        <v>2015.5222222222221</v>
      </c>
      <c r="G45" s="42">
        <f t="shared" si="2"/>
        <v>12.6</v>
      </c>
      <c r="H45" s="42">
        <f t="shared" si="3"/>
        <v>403.2</v>
      </c>
      <c r="I45" s="43">
        <f t="shared" si="4"/>
        <v>498.31</v>
      </c>
    </row>
    <row r="46" spans="1:9" x14ac:dyDescent="0.25">
      <c r="A46" s="40" t="s">
        <v>512</v>
      </c>
      <c r="B46" s="41">
        <v>1</v>
      </c>
      <c r="C46" s="41">
        <v>180</v>
      </c>
      <c r="D46" s="41">
        <v>160</v>
      </c>
      <c r="E46" s="41">
        <v>20</v>
      </c>
      <c r="F46" s="42">
        <v>1982.5340314136129</v>
      </c>
      <c r="G46" s="42">
        <f t="shared" si="2"/>
        <v>12.39</v>
      </c>
      <c r="H46" s="42">
        <f t="shared" si="3"/>
        <v>495.6</v>
      </c>
      <c r="I46" s="43">
        <f t="shared" si="4"/>
        <v>612.51</v>
      </c>
    </row>
    <row r="47" spans="1:9" x14ac:dyDescent="0.25">
      <c r="A47" s="40" t="s">
        <v>513</v>
      </c>
      <c r="B47" s="41">
        <v>1</v>
      </c>
      <c r="C47" s="41">
        <v>181</v>
      </c>
      <c r="D47" s="41">
        <v>160</v>
      </c>
      <c r="E47" s="41">
        <v>21</v>
      </c>
      <c r="F47" s="42">
        <v>1979.7833333333333</v>
      </c>
      <c r="G47" s="42">
        <f t="shared" si="2"/>
        <v>12.37</v>
      </c>
      <c r="H47" s="42">
        <f t="shared" si="3"/>
        <v>519.54</v>
      </c>
      <c r="I47" s="43">
        <f t="shared" si="4"/>
        <v>642.1</v>
      </c>
    </row>
    <row r="48" spans="1:9" x14ac:dyDescent="0.25">
      <c r="A48" s="40" t="s">
        <v>512</v>
      </c>
      <c r="B48" s="41">
        <v>1</v>
      </c>
      <c r="C48" s="41">
        <v>168</v>
      </c>
      <c r="D48" s="41">
        <v>160</v>
      </c>
      <c r="E48" s="41">
        <v>8</v>
      </c>
      <c r="F48" s="42">
        <v>2017.8324022346371</v>
      </c>
      <c r="G48" s="42">
        <f t="shared" si="2"/>
        <v>12.61</v>
      </c>
      <c r="H48" s="42">
        <f t="shared" si="3"/>
        <v>201.76</v>
      </c>
      <c r="I48" s="43">
        <f t="shared" si="4"/>
        <v>249.36</v>
      </c>
    </row>
    <row r="49" spans="1:9" x14ac:dyDescent="0.25">
      <c r="A49" s="40" t="s">
        <v>514</v>
      </c>
      <c r="B49" s="41">
        <v>1</v>
      </c>
      <c r="C49" s="41">
        <v>179</v>
      </c>
      <c r="D49" s="41">
        <v>160</v>
      </c>
      <c r="E49" s="41">
        <v>19</v>
      </c>
      <c r="F49" s="42">
        <v>1985.2968421052631</v>
      </c>
      <c r="G49" s="42">
        <f t="shared" si="2"/>
        <v>12.41</v>
      </c>
      <c r="H49" s="42">
        <f t="shared" si="3"/>
        <v>471.58</v>
      </c>
      <c r="I49" s="43">
        <f t="shared" si="4"/>
        <v>582.83000000000004</v>
      </c>
    </row>
    <row r="50" spans="1:9" x14ac:dyDescent="0.25">
      <c r="A50" s="40" t="s">
        <v>515</v>
      </c>
      <c r="B50" s="41">
        <v>1</v>
      </c>
      <c r="C50" s="41">
        <v>208</v>
      </c>
      <c r="D50" s="41">
        <v>160</v>
      </c>
      <c r="E50" s="41">
        <v>48</v>
      </c>
      <c r="F50" s="42">
        <v>1915.2146118721464</v>
      </c>
      <c r="G50" s="42">
        <f t="shared" si="2"/>
        <v>11.97</v>
      </c>
      <c r="H50" s="42">
        <f t="shared" si="3"/>
        <v>1149.1199999999999</v>
      </c>
      <c r="I50" s="43">
        <f t="shared" si="4"/>
        <v>1420.2</v>
      </c>
    </row>
    <row r="51" spans="1:9" x14ac:dyDescent="0.25">
      <c r="A51" s="40" t="s">
        <v>512</v>
      </c>
      <c r="B51" s="41">
        <v>1</v>
      </c>
      <c r="C51" s="41">
        <v>178</v>
      </c>
      <c r="D51" s="41">
        <v>160</v>
      </c>
      <c r="E51" s="41">
        <v>18</v>
      </c>
      <c r="F51" s="42">
        <v>1988.1058201058204</v>
      </c>
      <c r="G51" s="42">
        <f t="shared" si="2"/>
        <v>12.43</v>
      </c>
      <c r="H51" s="42">
        <f t="shared" si="3"/>
        <v>447.48</v>
      </c>
      <c r="I51" s="43">
        <f t="shared" si="4"/>
        <v>553.04</v>
      </c>
    </row>
    <row r="52" spans="1:9" x14ac:dyDescent="0.25">
      <c r="A52" s="40" t="s">
        <v>516</v>
      </c>
      <c r="B52" s="41">
        <v>1</v>
      </c>
      <c r="C52" s="41">
        <v>236</v>
      </c>
      <c r="D52" s="41">
        <v>160</v>
      </c>
      <c r="E52" s="41">
        <v>76</v>
      </c>
      <c r="F52" s="42">
        <v>1723.3333333333335</v>
      </c>
      <c r="G52" s="42">
        <f t="shared" si="2"/>
        <v>10.77</v>
      </c>
      <c r="H52" s="42">
        <f t="shared" si="3"/>
        <v>1637.04</v>
      </c>
      <c r="I52" s="43">
        <f t="shared" si="4"/>
        <v>2023.22</v>
      </c>
    </row>
    <row r="53" spans="1:9" x14ac:dyDescent="0.25">
      <c r="A53" s="40" t="s">
        <v>511</v>
      </c>
      <c r="B53" s="41">
        <v>1</v>
      </c>
      <c r="C53" s="41">
        <v>185</v>
      </c>
      <c r="D53" s="41">
        <v>160</v>
      </c>
      <c r="E53" s="41">
        <v>25</v>
      </c>
      <c r="F53" s="42">
        <v>1969.1020408163265</v>
      </c>
      <c r="G53" s="42">
        <f t="shared" si="2"/>
        <v>12.31</v>
      </c>
      <c r="H53" s="42">
        <f t="shared" si="3"/>
        <v>615.5</v>
      </c>
      <c r="I53" s="43">
        <f t="shared" si="4"/>
        <v>760.7</v>
      </c>
    </row>
    <row r="54" spans="1:9" x14ac:dyDescent="0.25">
      <c r="A54" s="40" t="s">
        <v>513</v>
      </c>
      <c r="B54" s="41">
        <v>1</v>
      </c>
      <c r="C54" s="41">
        <v>162</v>
      </c>
      <c r="D54" s="41">
        <v>160</v>
      </c>
      <c r="E54" s="41">
        <v>2</v>
      </c>
      <c r="F54" s="42">
        <v>2044.123076923077</v>
      </c>
      <c r="G54" s="42">
        <f t="shared" si="2"/>
        <v>12.78</v>
      </c>
      <c r="H54" s="42">
        <f t="shared" si="3"/>
        <v>51.12</v>
      </c>
      <c r="I54" s="43">
        <f t="shared" si="4"/>
        <v>63.18</v>
      </c>
    </row>
    <row r="55" spans="1:9" x14ac:dyDescent="0.25">
      <c r="A55" s="40" t="s">
        <v>510</v>
      </c>
      <c r="B55" s="41">
        <v>1</v>
      </c>
      <c r="C55" s="41">
        <v>166</v>
      </c>
      <c r="D55" s="41">
        <v>160</v>
      </c>
      <c r="E55" s="41">
        <v>6</v>
      </c>
      <c r="F55" s="42">
        <v>1634.7855421686745</v>
      </c>
      <c r="G55" s="42">
        <f t="shared" si="2"/>
        <v>10.220000000000001</v>
      </c>
      <c r="H55" s="42">
        <f t="shared" si="3"/>
        <v>122.64</v>
      </c>
      <c r="I55" s="43">
        <f t="shared" si="4"/>
        <v>151.57</v>
      </c>
    </row>
    <row r="56" spans="1:9" x14ac:dyDescent="0.25">
      <c r="A56" s="40" t="s">
        <v>515</v>
      </c>
      <c r="B56" s="41">
        <v>1</v>
      </c>
      <c r="C56" s="41">
        <v>208</v>
      </c>
      <c r="D56" s="41">
        <v>160</v>
      </c>
      <c r="E56" s="41">
        <v>48</v>
      </c>
      <c r="F56" s="42">
        <v>1919.2000000000003</v>
      </c>
      <c r="G56" s="42">
        <f t="shared" si="2"/>
        <v>12</v>
      </c>
      <c r="H56" s="42">
        <f t="shared" si="3"/>
        <v>1152</v>
      </c>
      <c r="I56" s="43">
        <f t="shared" si="4"/>
        <v>1423.76</v>
      </c>
    </row>
    <row r="57" spans="1:9" x14ac:dyDescent="0.25">
      <c r="A57" s="40" t="s">
        <v>505</v>
      </c>
      <c r="B57" s="41">
        <v>1</v>
      </c>
      <c r="C57" s="41">
        <v>186</v>
      </c>
      <c r="D57" s="41">
        <v>160</v>
      </c>
      <c r="E57" s="41">
        <v>26</v>
      </c>
      <c r="F57" s="42">
        <v>1640</v>
      </c>
      <c r="G57" s="42">
        <f t="shared" si="2"/>
        <v>10.25</v>
      </c>
      <c r="H57" s="42">
        <f t="shared" si="3"/>
        <v>533</v>
      </c>
      <c r="I57" s="43">
        <f t="shared" si="4"/>
        <v>658.73</v>
      </c>
    </row>
    <row r="58" spans="1:9" ht="49.5" customHeight="1" x14ac:dyDescent="0.25">
      <c r="A58" s="364" t="s">
        <v>17</v>
      </c>
      <c r="B58" s="365">
        <f>SUM(B59:B158)</f>
        <v>100</v>
      </c>
      <c r="C58" s="365"/>
      <c r="D58" s="365"/>
      <c r="E58" s="365">
        <f t="shared" ref="E58:I58" si="5">SUM(E59:E158)</f>
        <v>2645.48</v>
      </c>
      <c r="F58" s="365"/>
      <c r="G58" s="365"/>
      <c r="H58" s="366">
        <f t="shared" si="5"/>
        <v>35972.699999999997</v>
      </c>
      <c r="I58" s="366">
        <f t="shared" si="5"/>
        <v>44458.629999999976</v>
      </c>
    </row>
    <row r="59" spans="1:9" x14ac:dyDescent="0.25">
      <c r="A59" s="40" t="s">
        <v>517</v>
      </c>
      <c r="B59" s="41">
        <v>1</v>
      </c>
      <c r="C59" s="41">
        <v>224</v>
      </c>
      <c r="D59" s="41">
        <v>160</v>
      </c>
      <c r="E59" s="41">
        <v>64</v>
      </c>
      <c r="F59" s="42">
        <v>1120</v>
      </c>
      <c r="G59" s="42">
        <f t="shared" ref="G59:G122" si="6">ROUND(F59/D59,2)</f>
        <v>7</v>
      </c>
      <c r="H59" s="43">
        <f t="shared" ref="H59:H122" si="7">ROUND(E59*G59*2,2)</f>
        <v>896</v>
      </c>
      <c r="I59" s="42">
        <f t="shared" si="4"/>
        <v>1107.3699999999999</v>
      </c>
    </row>
    <row r="60" spans="1:9" x14ac:dyDescent="0.25">
      <c r="A60" s="40" t="s">
        <v>517</v>
      </c>
      <c r="B60" s="41">
        <v>1</v>
      </c>
      <c r="C60" s="41">
        <v>168</v>
      </c>
      <c r="D60" s="41">
        <v>160</v>
      </c>
      <c r="E60" s="41">
        <v>8</v>
      </c>
      <c r="F60" s="42">
        <v>1120</v>
      </c>
      <c r="G60" s="42">
        <f t="shared" si="6"/>
        <v>7</v>
      </c>
      <c r="H60" s="43">
        <f t="shared" si="7"/>
        <v>112</v>
      </c>
      <c r="I60" s="42">
        <f t="shared" si="4"/>
        <v>138.41999999999999</v>
      </c>
    </row>
    <row r="61" spans="1:9" x14ac:dyDescent="0.25">
      <c r="A61" s="40" t="s">
        <v>517</v>
      </c>
      <c r="B61" s="41">
        <v>1</v>
      </c>
      <c r="C61" s="41">
        <v>208</v>
      </c>
      <c r="D61" s="41">
        <v>160</v>
      </c>
      <c r="E61" s="41">
        <v>48</v>
      </c>
      <c r="F61" s="42">
        <v>1120</v>
      </c>
      <c r="G61" s="42">
        <f t="shared" si="6"/>
        <v>7</v>
      </c>
      <c r="H61" s="43">
        <f t="shared" si="7"/>
        <v>672</v>
      </c>
      <c r="I61" s="42">
        <f t="shared" si="4"/>
        <v>830.52</v>
      </c>
    </row>
    <row r="62" spans="1:9" x14ac:dyDescent="0.25">
      <c r="A62" s="40" t="s">
        <v>517</v>
      </c>
      <c r="B62" s="41">
        <v>1</v>
      </c>
      <c r="C62" s="41">
        <v>192</v>
      </c>
      <c r="D62" s="41">
        <v>160</v>
      </c>
      <c r="E62" s="41">
        <v>32</v>
      </c>
      <c r="F62" s="42">
        <v>1120</v>
      </c>
      <c r="G62" s="42">
        <f t="shared" si="6"/>
        <v>7</v>
      </c>
      <c r="H62" s="43">
        <f t="shared" si="7"/>
        <v>448</v>
      </c>
      <c r="I62" s="42">
        <f t="shared" si="4"/>
        <v>553.67999999999995</v>
      </c>
    </row>
    <row r="63" spans="1:9" x14ac:dyDescent="0.25">
      <c r="A63" s="40" t="s">
        <v>517</v>
      </c>
      <c r="B63" s="41">
        <v>1</v>
      </c>
      <c r="C63" s="41">
        <v>216</v>
      </c>
      <c r="D63" s="41">
        <v>160</v>
      </c>
      <c r="E63" s="41">
        <v>56</v>
      </c>
      <c r="F63" s="42">
        <v>912</v>
      </c>
      <c r="G63" s="42">
        <f t="shared" si="6"/>
        <v>5.7</v>
      </c>
      <c r="H63" s="43">
        <f t="shared" si="7"/>
        <v>638.4</v>
      </c>
      <c r="I63" s="42">
        <f t="shared" si="4"/>
        <v>789</v>
      </c>
    </row>
    <row r="64" spans="1:9" x14ac:dyDescent="0.25">
      <c r="A64" s="40" t="s">
        <v>518</v>
      </c>
      <c r="B64" s="41">
        <v>1</v>
      </c>
      <c r="C64" s="41">
        <v>192</v>
      </c>
      <c r="D64" s="41">
        <v>160</v>
      </c>
      <c r="E64" s="41">
        <v>32</v>
      </c>
      <c r="F64" s="42">
        <v>1120</v>
      </c>
      <c r="G64" s="42">
        <f t="shared" si="6"/>
        <v>7</v>
      </c>
      <c r="H64" s="43">
        <f t="shared" si="7"/>
        <v>448</v>
      </c>
      <c r="I64" s="42">
        <f t="shared" si="4"/>
        <v>553.67999999999995</v>
      </c>
    </row>
    <row r="65" spans="1:9" x14ac:dyDescent="0.25">
      <c r="A65" s="40" t="s">
        <v>519</v>
      </c>
      <c r="B65" s="41">
        <v>1</v>
      </c>
      <c r="C65" s="41">
        <v>184</v>
      </c>
      <c r="D65" s="41">
        <v>160</v>
      </c>
      <c r="E65" s="41">
        <v>24</v>
      </c>
      <c r="F65" s="42">
        <v>1340.4639999999999</v>
      </c>
      <c r="G65" s="42">
        <f t="shared" si="6"/>
        <v>8.3800000000000008</v>
      </c>
      <c r="H65" s="43">
        <f t="shared" si="7"/>
        <v>402.24</v>
      </c>
      <c r="I65" s="42">
        <f t="shared" si="4"/>
        <v>497.13</v>
      </c>
    </row>
    <row r="66" spans="1:9" x14ac:dyDescent="0.25">
      <c r="A66" s="40" t="s">
        <v>518</v>
      </c>
      <c r="B66" s="41">
        <v>1</v>
      </c>
      <c r="C66" s="41">
        <v>188</v>
      </c>
      <c r="D66" s="41">
        <v>160</v>
      </c>
      <c r="E66" s="41">
        <v>28</v>
      </c>
      <c r="F66" s="42">
        <v>1120</v>
      </c>
      <c r="G66" s="42">
        <f t="shared" si="6"/>
        <v>7</v>
      </c>
      <c r="H66" s="43">
        <f t="shared" si="7"/>
        <v>392</v>
      </c>
      <c r="I66" s="42">
        <f t="shared" si="4"/>
        <v>484.47</v>
      </c>
    </row>
    <row r="67" spans="1:9" x14ac:dyDescent="0.25">
      <c r="A67" s="40" t="s">
        <v>518</v>
      </c>
      <c r="B67" s="41">
        <v>1</v>
      </c>
      <c r="C67" s="41">
        <v>178</v>
      </c>
      <c r="D67" s="41">
        <v>160</v>
      </c>
      <c r="E67" s="41">
        <v>18</v>
      </c>
      <c r="F67" s="42">
        <v>912</v>
      </c>
      <c r="G67" s="42">
        <f>ROUND(F67/D67,2)</f>
        <v>5.7</v>
      </c>
      <c r="H67" s="43">
        <f t="shared" si="7"/>
        <v>205.2</v>
      </c>
      <c r="I67" s="42">
        <f t="shared" si="4"/>
        <v>253.61</v>
      </c>
    </row>
    <row r="68" spans="1:9" x14ac:dyDescent="0.25">
      <c r="A68" s="40" t="s">
        <v>520</v>
      </c>
      <c r="B68" s="41">
        <v>1</v>
      </c>
      <c r="C68" s="41">
        <v>169</v>
      </c>
      <c r="D68" s="41">
        <v>160</v>
      </c>
      <c r="E68" s="41">
        <v>9</v>
      </c>
      <c r="F68" s="42">
        <v>1008.0000000000001</v>
      </c>
      <c r="G68" s="42">
        <f t="shared" si="6"/>
        <v>6.3</v>
      </c>
      <c r="H68" s="43">
        <f t="shared" si="7"/>
        <v>113.4</v>
      </c>
      <c r="I68" s="42">
        <f t="shared" si="4"/>
        <v>140.15</v>
      </c>
    </row>
    <row r="69" spans="1:9" x14ac:dyDescent="0.25">
      <c r="A69" s="40" t="s">
        <v>521</v>
      </c>
      <c r="B69" s="41">
        <v>1</v>
      </c>
      <c r="C69" s="41">
        <v>176</v>
      </c>
      <c r="D69" s="41">
        <v>160</v>
      </c>
      <c r="E69" s="41">
        <v>16</v>
      </c>
      <c r="F69" s="42">
        <v>1379.1999999999998</v>
      </c>
      <c r="G69" s="42">
        <f t="shared" si="6"/>
        <v>8.6199999999999992</v>
      </c>
      <c r="H69" s="43">
        <f t="shared" si="7"/>
        <v>275.83999999999997</v>
      </c>
      <c r="I69" s="42">
        <f t="shared" si="4"/>
        <v>340.91</v>
      </c>
    </row>
    <row r="70" spans="1:9" x14ac:dyDescent="0.25">
      <c r="A70" s="40" t="s">
        <v>520</v>
      </c>
      <c r="B70" s="41">
        <v>1</v>
      </c>
      <c r="C70" s="41">
        <v>164</v>
      </c>
      <c r="D70" s="41">
        <v>160</v>
      </c>
      <c r="E70" s="41">
        <v>4</v>
      </c>
      <c r="F70" s="42">
        <v>1248</v>
      </c>
      <c r="G70" s="42">
        <f t="shared" si="6"/>
        <v>7.8</v>
      </c>
      <c r="H70" s="43">
        <f t="shared" si="7"/>
        <v>62.4</v>
      </c>
      <c r="I70" s="42">
        <f t="shared" si="4"/>
        <v>77.12</v>
      </c>
    </row>
    <row r="71" spans="1:9" x14ac:dyDescent="0.25">
      <c r="A71" s="40" t="s">
        <v>520</v>
      </c>
      <c r="B71" s="41">
        <v>1</v>
      </c>
      <c r="C71" s="41">
        <v>163</v>
      </c>
      <c r="D71" s="41">
        <v>160</v>
      </c>
      <c r="E71" s="41">
        <v>3</v>
      </c>
      <c r="F71" s="42">
        <v>1248</v>
      </c>
      <c r="G71" s="42">
        <f t="shared" si="6"/>
        <v>7.8</v>
      </c>
      <c r="H71" s="43">
        <f t="shared" si="7"/>
        <v>46.8</v>
      </c>
      <c r="I71" s="42">
        <f t="shared" si="4"/>
        <v>57.84</v>
      </c>
    </row>
    <row r="72" spans="1:9" x14ac:dyDescent="0.25">
      <c r="A72" s="40" t="s">
        <v>522</v>
      </c>
      <c r="B72" s="41">
        <v>1</v>
      </c>
      <c r="C72" s="41">
        <v>168</v>
      </c>
      <c r="D72" s="41">
        <v>160</v>
      </c>
      <c r="E72" s="41">
        <v>8</v>
      </c>
      <c r="F72" s="42">
        <v>1152</v>
      </c>
      <c r="G72" s="42">
        <f t="shared" si="6"/>
        <v>7.2</v>
      </c>
      <c r="H72" s="43">
        <f t="shared" si="7"/>
        <v>115.2</v>
      </c>
      <c r="I72" s="42">
        <f t="shared" si="4"/>
        <v>142.38</v>
      </c>
    </row>
    <row r="73" spans="1:9" x14ac:dyDescent="0.25">
      <c r="A73" s="40" t="s">
        <v>522</v>
      </c>
      <c r="B73" s="41">
        <v>1</v>
      </c>
      <c r="C73" s="41">
        <v>168</v>
      </c>
      <c r="D73" s="41">
        <v>160</v>
      </c>
      <c r="E73" s="41">
        <v>8</v>
      </c>
      <c r="F73" s="42">
        <v>1152</v>
      </c>
      <c r="G73" s="42">
        <f t="shared" si="6"/>
        <v>7.2</v>
      </c>
      <c r="H73" s="43">
        <f t="shared" si="7"/>
        <v>115.2</v>
      </c>
      <c r="I73" s="42">
        <f t="shared" si="4"/>
        <v>142.38</v>
      </c>
    </row>
    <row r="74" spans="1:9" x14ac:dyDescent="0.25">
      <c r="A74" s="40" t="s">
        <v>522</v>
      </c>
      <c r="B74" s="41">
        <v>1</v>
      </c>
      <c r="C74" s="41">
        <v>168</v>
      </c>
      <c r="D74" s="41">
        <v>160</v>
      </c>
      <c r="E74" s="41">
        <v>8</v>
      </c>
      <c r="F74" s="42">
        <v>1152</v>
      </c>
      <c r="G74" s="42">
        <f t="shared" si="6"/>
        <v>7.2</v>
      </c>
      <c r="H74" s="43">
        <f t="shared" si="7"/>
        <v>115.2</v>
      </c>
      <c r="I74" s="42">
        <f t="shared" si="4"/>
        <v>142.38</v>
      </c>
    </row>
    <row r="75" spans="1:9" x14ac:dyDescent="0.25">
      <c r="A75" s="40" t="s">
        <v>522</v>
      </c>
      <c r="B75" s="41">
        <v>1</v>
      </c>
      <c r="C75" s="41">
        <v>168</v>
      </c>
      <c r="D75" s="41">
        <v>160</v>
      </c>
      <c r="E75" s="41">
        <v>8</v>
      </c>
      <c r="F75" s="42">
        <v>1152</v>
      </c>
      <c r="G75" s="42">
        <f t="shared" si="6"/>
        <v>7.2</v>
      </c>
      <c r="H75" s="43">
        <f t="shared" si="7"/>
        <v>115.2</v>
      </c>
      <c r="I75" s="42">
        <f t="shared" si="4"/>
        <v>142.38</v>
      </c>
    </row>
    <row r="76" spans="1:9" x14ac:dyDescent="0.25">
      <c r="A76" s="40" t="s">
        <v>522</v>
      </c>
      <c r="B76" s="41">
        <v>1</v>
      </c>
      <c r="C76" s="41">
        <v>168</v>
      </c>
      <c r="D76" s="41">
        <v>160</v>
      </c>
      <c r="E76" s="41">
        <v>8</v>
      </c>
      <c r="F76" s="42">
        <v>1152</v>
      </c>
      <c r="G76" s="42">
        <f t="shared" si="6"/>
        <v>7.2</v>
      </c>
      <c r="H76" s="43">
        <f t="shared" si="7"/>
        <v>115.2</v>
      </c>
      <c r="I76" s="42">
        <f t="shared" si="4"/>
        <v>142.38</v>
      </c>
    </row>
    <row r="77" spans="1:9" x14ac:dyDescent="0.25">
      <c r="A77" s="40" t="s">
        <v>523</v>
      </c>
      <c r="B77" s="41">
        <v>1</v>
      </c>
      <c r="C77" s="41">
        <v>163.5</v>
      </c>
      <c r="D77" s="41">
        <v>160</v>
      </c>
      <c r="E77" s="41">
        <v>3.5</v>
      </c>
      <c r="F77" s="42">
        <v>1152</v>
      </c>
      <c r="G77" s="42">
        <f t="shared" si="6"/>
        <v>7.2</v>
      </c>
      <c r="H77" s="43">
        <f t="shared" si="7"/>
        <v>50.4</v>
      </c>
      <c r="I77" s="42">
        <f t="shared" si="4"/>
        <v>62.29</v>
      </c>
    </row>
    <row r="78" spans="1:9" x14ac:dyDescent="0.25">
      <c r="A78" s="40" t="s">
        <v>522</v>
      </c>
      <c r="B78" s="41">
        <v>1</v>
      </c>
      <c r="C78" s="41">
        <v>168</v>
      </c>
      <c r="D78" s="41">
        <v>160</v>
      </c>
      <c r="E78" s="41">
        <v>8</v>
      </c>
      <c r="F78" s="42">
        <v>1152</v>
      </c>
      <c r="G78" s="42">
        <f t="shared" si="6"/>
        <v>7.2</v>
      </c>
      <c r="H78" s="43">
        <f t="shared" si="7"/>
        <v>115.2</v>
      </c>
      <c r="I78" s="42">
        <f t="shared" ref="I78:I141" si="8">ROUND(H78*1.2359,2)</f>
        <v>142.38</v>
      </c>
    </row>
    <row r="79" spans="1:9" x14ac:dyDescent="0.25">
      <c r="A79" s="40" t="s">
        <v>522</v>
      </c>
      <c r="B79" s="41">
        <v>1</v>
      </c>
      <c r="C79" s="41">
        <v>168</v>
      </c>
      <c r="D79" s="41">
        <v>160</v>
      </c>
      <c r="E79" s="41">
        <v>8</v>
      </c>
      <c r="F79" s="42">
        <v>1152</v>
      </c>
      <c r="G79" s="42">
        <f t="shared" si="6"/>
        <v>7.2</v>
      </c>
      <c r="H79" s="43">
        <f t="shared" si="7"/>
        <v>115.2</v>
      </c>
      <c r="I79" s="42">
        <f t="shared" si="8"/>
        <v>142.38</v>
      </c>
    </row>
    <row r="80" spans="1:9" x14ac:dyDescent="0.25">
      <c r="A80" s="40" t="s">
        <v>524</v>
      </c>
      <c r="B80" s="41">
        <v>1</v>
      </c>
      <c r="C80" s="41">
        <v>168</v>
      </c>
      <c r="D80" s="41">
        <v>160</v>
      </c>
      <c r="E80" s="41">
        <v>8</v>
      </c>
      <c r="F80" s="42">
        <v>1120</v>
      </c>
      <c r="G80" s="42">
        <f t="shared" si="6"/>
        <v>7</v>
      </c>
      <c r="H80" s="43">
        <f t="shared" si="7"/>
        <v>112</v>
      </c>
      <c r="I80" s="42">
        <f t="shared" si="8"/>
        <v>138.41999999999999</v>
      </c>
    </row>
    <row r="81" spans="1:9" x14ac:dyDescent="0.25">
      <c r="A81" s="40" t="s">
        <v>522</v>
      </c>
      <c r="B81" s="41">
        <v>1</v>
      </c>
      <c r="C81" s="41">
        <v>168</v>
      </c>
      <c r="D81" s="41">
        <v>160</v>
      </c>
      <c r="E81" s="41">
        <v>8</v>
      </c>
      <c r="F81" s="42">
        <v>1152</v>
      </c>
      <c r="G81" s="42">
        <f t="shared" si="6"/>
        <v>7.2</v>
      </c>
      <c r="H81" s="43">
        <f t="shared" si="7"/>
        <v>115.2</v>
      </c>
      <c r="I81" s="42">
        <f t="shared" si="8"/>
        <v>142.38</v>
      </c>
    </row>
    <row r="82" spans="1:9" x14ac:dyDescent="0.25">
      <c r="A82" s="40" t="s">
        <v>525</v>
      </c>
      <c r="B82" s="41">
        <v>1</v>
      </c>
      <c r="C82" s="41">
        <v>164</v>
      </c>
      <c r="D82" s="41">
        <v>160</v>
      </c>
      <c r="E82" s="41">
        <v>4</v>
      </c>
      <c r="F82" s="42">
        <v>1120</v>
      </c>
      <c r="G82" s="42">
        <f t="shared" si="6"/>
        <v>7</v>
      </c>
      <c r="H82" s="43">
        <f t="shared" si="7"/>
        <v>56</v>
      </c>
      <c r="I82" s="42">
        <f t="shared" si="8"/>
        <v>69.209999999999994</v>
      </c>
    </row>
    <row r="83" spans="1:9" x14ac:dyDescent="0.25">
      <c r="A83" s="40" t="s">
        <v>526</v>
      </c>
      <c r="B83" s="41">
        <v>1</v>
      </c>
      <c r="C83" s="41">
        <v>164</v>
      </c>
      <c r="D83" s="41">
        <v>160</v>
      </c>
      <c r="E83" s="41">
        <v>4</v>
      </c>
      <c r="F83" s="42">
        <v>1184</v>
      </c>
      <c r="G83" s="42">
        <f t="shared" si="6"/>
        <v>7.4</v>
      </c>
      <c r="H83" s="43">
        <f t="shared" si="7"/>
        <v>59.2</v>
      </c>
      <c r="I83" s="42">
        <f t="shared" si="8"/>
        <v>73.17</v>
      </c>
    </row>
    <row r="84" spans="1:9" x14ac:dyDescent="0.25">
      <c r="A84" s="40" t="s">
        <v>522</v>
      </c>
      <c r="B84" s="41">
        <v>1</v>
      </c>
      <c r="C84" s="41">
        <v>176</v>
      </c>
      <c r="D84" s="41">
        <v>160</v>
      </c>
      <c r="E84" s="41">
        <v>16</v>
      </c>
      <c r="F84" s="42">
        <v>1152</v>
      </c>
      <c r="G84" s="42">
        <f t="shared" si="6"/>
        <v>7.2</v>
      </c>
      <c r="H84" s="43">
        <f t="shared" si="7"/>
        <v>230.4</v>
      </c>
      <c r="I84" s="42">
        <f t="shared" si="8"/>
        <v>284.75</v>
      </c>
    </row>
    <row r="85" spans="1:9" x14ac:dyDescent="0.25">
      <c r="A85" s="40" t="s">
        <v>527</v>
      </c>
      <c r="B85" s="41">
        <v>1</v>
      </c>
      <c r="C85" s="41">
        <v>176</v>
      </c>
      <c r="D85" s="41">
        <v>160</v>
      </c>
      <c r="E85" s="41">
        <v>16</v>
      </c>
      <c r="F85" s="42">
        <v>912</v>
      </c>
      <c r="G85" s="42">
        <f t="shared" si="6"/>
        <v>5.7</v>
      </c>
      <c r="H85" s="43">
        <f t="shared" si="7"/>
        <v>182.4</v>
      </c>
      <c r="I85" s="42">
        <f t="shared" si="8"/>
        <v>225.43</v>
      </c>
    </row>
    <row r="86" spans="1:9" x14ac:dyDescent="0.25">
      <c r="A86" s="40" t="s">
        <v>527</v>
      </c>
      <c r="B86" s="41">
        <v>1</v>
      </c>
      <c r="C86" s="41">
        <v>169</v>
      </c>
      <c r="D86" s="41">
        <v>160</v>
      </c>
      <c r="E86" s="41">
        <v>9</v>
      </c>
      <c r="F86" s="42">
        <v>1239.9847619047619</v>
      </c>
      <c r="G86" s="42">
        <f t="shared" si="6"/>
        <v>7.75</v>
      </c>
      <c r="H86" s="43">
        <f t="shared" si="7"/>
        <v>139.5</v>
      </c>
      <c r="I86" s="42">
        <f t="shared" si="8"/>
        <v>172.41</v>
      </c>
    </row>
    <row r="87" spans="1:9" x14ac:dyDescent="0.25">
      <c r="A87" s="40" t="s">
        <v>527</v>
      </c>
      <c r="B87" s="41">
        <v>1</v>
      </c>
      <c r="C87" s="41">
        <v>174</v>
      </c>
      <c r="D87" s="41">
        <v>160</v>
      </c>
      <c r="E87" s="41">
        <v>14</v>
      </c>
      <c r="F87" s="42">
        <v>1120</v>
      </c>
      <c r="G87" s="42">
        <f t="shared" si="6"/>
        <v>7</v>
      </c>
      <c r="H87" s="43">
        <f t="shared" si="7"/>
        <v>196</v>
      </c>
      <c r="I87" s="42">
        <f t="shared" si="8"/>
        <v>242.24</v>
      </c>
    </row>
    <row r="88" spans="1:9" x14ac:dyDescent="0.25">
      <c r="A88" s="40" t="s">
        <v>525</v>
      </c>
      <c r="B88" s="41">
        <v>1</v>
      </c>
      <c r="C88" s="41">
        <v>176</v>
      </c>
      <c r="D88" s="41">
        <v>160</v>
      </c>
      <c r="E88" s="41">
        <v>16</v>
      </c>
      <c r="F88" s="42">
        <v>1120</v>
      </c>
      <c r="G88" s="42">
        <f t="shared" si="6"/>
        <v>7</v>
      </c>
      <c r="H88" s="43">
        <f t="shared" si="7"/>
        <v>224</v>
      </c>
      <c r="I88" s="42">
        <f t="shared" si="8"/>
        <v>276.83999999999997</v>
      </c>
    </row>
    <row r="89" spans="1:9" x14ac:dyDescent="0.25">
      <c r="A89" s="40" t="s">
        <v>525</v>
      </c>
      <c r="B89" s="41">
        <v>1</v>
      </c>
      <c r="C89" s="41">
        <v>168</v>
      </c>
      <c r="D89" s="41">
        <v>160</v>
      </c>
      <c r="E89" s="41">
        <v>8</v>
      </c>
      <c r="F89" s="42">
        <v>912</v>
      </c>
      <c r="G89" s="42">
        <f t="shared" si="6"/>
        <v>5.7</v>
      </c>
      <c r="H89" s="43">
        <f t="shared" si="7"/>
        <v>91.2</v>
      </c>
      <c r="I89" s="42">
        <f t="shared" si="8"/>
        <v>112.71</v>
      </c>
    </row>
    <row r="90" spans="1:9" x14ac:dyDescent="0.25">
      <c r="A90" s="40" t="s">
        <v>525</v>
      </c>
      <c r="B90" s="41">
        <v>1</v>
      </c>
      <c r="C90" s="41">
        <v>180</v>
      </c>
      <c r="D90" s="41">
        <v>160</v>
      </c>
      <c r="E90" s="41">
        <v>20</v>
      </c>
      <c r="F90" s="42">
        <v>911.99999999999989</v>
      </c>
      <c r="G90" s="42">
        <f t="shared" si="6"/>
        <v>5.7</v>
      </c>
      <c r="H90" s="43">
        <f t="shared" si="7"/>
        <v>228</v>
      </c>
      <c r="I90" s="42">
        <f t="shared" si="8"/>
        <v>281.79000000000002</v>
      </c>
    </row>
    <row r="91" spans="1:9" x14ac:dyDescent="0.25">
      <c r="A91" s="40" t="s">
        <v>526</v>
      </c>
      <c r="B91" s="41">
        <v>1</v>
      </c>
      <c r="C91" s="41">
        <v>170</v>
      </c>
      <c r="D91" s="41">
        <v>160</v>
      </c>
      <c r="E91" s="41">
        <v>10</v>
      </c>
      <c r="F91" s="42">
        <v>1379.2000000000003</v>
      </c>
      <c r="G91" s="42">
        <f t="shared" si="6"/>
        <v>8.6199999999999992</v>
      </c>
      <c r="H91" s="43">
        <f t="shared" si="7"/>
        <v>172.4</v>
      </c>
      <c r="I91" s="42">
        <f t="shared" si="8"/>
        <v>213.07</v>
      </c>
    </row>
    <row r="92" spans="1:9" x14ac:dyDescent="0.25">
      <c r="A92" s="40" t="s">
        <v>528</v>
      </c>
      <c r="B92" s="41">
        <v>1</v>
      </c>
      <c r="C92" s="41">
        <v>200</v>
      </c>
      <c r="D92" s="41">
        <v>160</v>
      </c>
      <c r="E92" s="41">
        <v>40</v>
      </c>
      <c r="F92" s="42">
        <v>1120</v>
      </c>
      <c r="G92" s="42">
        <f t="shared" si="6"/>
        <v>7</v>
      </c>
      <c r="H92" s="43">
        <f t="shared" si="7"/>
        <v>560</v>
      </c>
      <c r="I92" s="42">
        <f t="shared" si="8"/>
        <v>692.1</v>
      </c>
    </row>
    <row r="93" spans="1:9" x14ac:dyDescent="0.25">
      <c r="A93" s="40" t="s">
        <v>528</v>
      </c>
      <c r="B93" s="41">
        <v>1</v>
      </c>
      <c r="C93" s="41">
        <v>229</v>
      </c>
      <c r="D93" s="41">
        <v>160</v>
      </c>
      <c r="E93" s="41">
        <v>69</v>
      </c>
      <c r="F93" s="42">
        <v>1120</v>
      </c>
      <c r="G93" s="42">
        <f t="shared" si="6"/>
        <v>7</v>
      </c>
      <c r="H93" s="43">
        <f t="shared" si="7"/>
        <v>966</v>
      </c>
      <c r="I93" s="42">
        <f t="shared" si="8"/>
        <v>1193.8800000000001</v>
      </c>
    </row>
    <row r="94" spans="1:9" x14ac:dyDescent="0.25">
      <c r="A94" s="40" t="s">
        <v>528</v>
      </c>
      <c r="B94" s="41">
        <v>1</v>
      </c>
      <c r="C94" s="41">
        <v>168</v>
      </c>
      <c r="D94" s="41">
        <v>160</v>
      </c>
      <c r="E94" s="41">
        <v>8</v>
      </c>
      <c r="F94" s="42">
        <v>1120</v>
      </c>
      <c r="G94" s="42">
        <f t="shared" si="6"/>
        <v>7</v>
      </c>
      <c r="H94" s="43">
        <f t="shared" si="7"/>
        <v>112</v>
      </c>
      <c r="I94" s="42">
        <f t="shared" si="8"/>
        <v>138.41999999999999</v>
      </c>
    </row>
    <row r="95" spans="1:9" x14ac:dyDescent="0.25">
      <c r="A95" s="40" t="s">
        <v>526</v>
      </c>
      <c r="B95" s="41">
        <v>1</v>
      </c>
      <c r="C95" s="41">
        <v>180</v>
      </c>
      <c r="D95" s="41">
        <v>160</v>
      </c>
      <c r="E95" s="41">
        <v>20</v>
      </c>
      <c r="F95" s="42">
        <v>1379.2000000000003</v>
      </c>
      <c r="G95" s="42">
        <f t="shared" si="6"/>
        <v>8.6199999999999992</v>
      </c>
      <c r="H95" s="43">
        <f t="shared" si="7"/>
        <v>344.8</v>
      </c>
      <c r="I95" s="42">
        <f t="shared" si="8"/>
        <v>426.14</v>
      </c>
    </row>
    <row r="96" spans="1:9" x14ac:dyDescent="0.25">
      <c r="A96" s="40" t="s">
        <v>518</v>
      </c>
      <c r="B96" s="41">
        <v>1</v>
      </c>
      <c r="C96" s="41">
        <v>168</v>
      </c>
      <c r="D96" s="41">
        <v>160</v>
      </c>
      <c r="E96" s="41">
        <v>8</v>
      </c>
      <c r="F96" s="42">
        <v>1120</v>
      </c>
      <c r="G96" s="42">
        <f t="shared" si="6"/>
        <v>7</v>
      </c>
      <c r="H96" s="43">
        <f t="shared" si="7"/>
        <v>112</v>
      </c>
      <c r="I96" s="42">
        <f t="shared" si="8"/>
        <v>138.41999999999999</v>
      </c>
    </row>
    <row r="97" spans="1:9" x14ac:dyDescent="0.25">
      <c r="A97" s="40" t="s">
        <v>518</v>
      </c>
      <c r="B97" s="41">
        <v>1</v>
      </c>
      <c r="C97" s="41">
        <v>168</v>
      </c>
      <c r="D97" s="41">
        <v>160</v>
      </c>
      <c r="E97" s="41">
        <v>8</v>
      </c>
      <c r="F97" s="42">
        <v>1120</v>
      </c>
      <c r="G97" s="42">
        <f t="shared" si="6"/>
        <v>7</v>
      </c>
      <c r="H97" s="43">
        <f t="shared" si="7"/>
        <v>112</v>
      </c>
      <c r="I97" s="42">
        <f t="shared" si="8"/>
        <v>138.41999999999999</v>
      </c>
    </row>
    <row r="98" spans="1:9" x14ac:dyDescent="0.25">
      <c r="A98" s="40" t="s">
        <v>518</v>
      </c>
      <c r="B98" s="41">
        <v>1</v>
      </c>
      <c r="C98" s="41">
        <v>164</v>
      </c>
      <c r="D98" s="41">
        <v>160</v>
      </c>
      <c r="E98" s="41">
        <v>4</v>
      </c>
      <c r="F98" s="42">
        <v>911.99999999999989</v>
      </c>
      <c r="G98" s="42">
        <f t="shared" si="6"/>
        <v>5.7</v>
      </c>
      <c r="H98" s="43">
        <f t="shared" si="7"/>
        <v>45.6</v>
      </c>
      <c r="I98" s="42">
        <f t="shared" si="8"/>
        <v>56.36</v>
      </c>
    </row>
    <row r="99" spans="1:9" x14ac:dyDescent="0.25">
      <c r="A99" s="40" t="s">
        <v>529</v>
      </c>
      <c r="B99" s="41">
        <v>1</v>
      </c>
      <c r="C99" s="41">
        <v>196</v>
      </c>
      <c r="D99" s="41">
        <v>160</v>
      </c>
      <c r="E99" s="41">
        <v>36</v>
      </c>
      <c r="F99" s="42">
        <v>1120</v>
      </c>
      <c r="G99" s="42">
        <f t="shared" si="6"/>
        <v>7</v>
      </c>
      <c r="H99" s="43">
        <f t="shared" si="7"/>
        <v>504</v>
      </c>
      <c r="I99" s="42">
        <f t="shared" si="8"/>
        <v>622.89</v>
      </c>
    </row>
    <row r="100" spans="1:9" x14ac:dyDescent="0.25">
      <c r="A100" s="40" t="s">
        <v>529</v>
      </c>
      <c r="B100" s="41">
        <v>1</v>
      </c>
      <c r="C100" s="41">
        <v>180</v>
      </c>
      <c r="D100" s="41">
        <v>160</v>
      </c>
      <c r="E100" s="41">
        <v>20</v>
      </c>
      <c r="F100" s="42">
        <v>912</v>
      </c>
      <c r="G100" s="42">
        <f t="shared" si="6"/>
        <v>5.7</v>
      </c>
      <c r="H100" s="43">
        <f t="shared" si="7"/>
        <v>228</v>
      </c>
      <c r="I100" s="42">
        <f t="shared" si="8"/>
        <v>281.79000000000002</v>
      </c>
    </row>
    <row r="101" spans="1:9" x14ac:dyDescent="0.25">
      <c r="A101" s="40" t="s">
        <v>529</v>
      </c>
      <c r="B101" s="41">
        <v>1</v>
      </c>
      <c r="C101" s="41">
        <v>201.5</v>
      </c>
      <c r="D101" s="41">
        <v>160</v>
      </c>
      <c r="E101" s="41">
        <v>41.5</v>
      </c>
      <c r="F101" s="42">
        <v>1120</v>
      </c>
      <c r="G101" s="42">
        <f t="shared" si="6"/>
        <v>7</v>
      </c>
      <c r="H101" s="43">
        <f t="shared" si="7"/>
        <v>581</v>
      </c>
      <c r="I101" s="42">
        <f t="shared" si="8"/>
        <v>718.06</v>
      </c>
    </row>
    <row r="102" spans="1:9" x14ac:dyDescent="0.25">
      <c r="A102" s="40" t="s">
        <v>529</v>
      </c>
      <c r="B102" s="41">
        <v>1</v>
      </c>
      <c r="C102" s="41">
        <v>174</v>
      </c>
      <c r="D102" s="41">
        <v>160</v>
      </c>
      <c r="E102" s="41">
        <v>14</v>
      </c>
      <c r="F102" s="42">
        <v>1120</v>
      </c>
      <c r="G102" s="42">
        <f t="shared" si="6"/>
        <v>7</v>
      </c>
      <c r="H102" s="43">
        <f t="shared" si="7"/>
        <v>196</v>
      </c>
      <c r="I102" s="42">
        <f t="shared" si="8"/>
        <v>242.24</v>
      </c>
    </row>
    <row r="103" spans="1:9" x14ac:dyDescent="0.25">
      <c r="A103" s="40" t="s">
        <v>529</v>
      </c>
      <c r="B103" s="41">
        <v>1</v>
      </c>
      <c r="C103" s="41">
        <v>208</v>
      </c>
      <c r="D103" s="41">
        <v>160</v>
      </c>
      <c r="E103" s="41">
        <v>48</v>
      </c>
      <c r="F103" s="42">
        <v>1120</v>
      </c>
      <c r="G103" s="42">
        <f t="shared" si="6"/>
        <v>7</v>
      </c>
      <c r="H103" s="43">
        <f t="shared" si="7"/>
        <v>672</v>
      </c>
      <c r="I103" s="42">
        <f t="shared" si="8"/>
        <v>830.52</v>
      </c>
    </row>
    <row r="104" spans="1:9" x14ac:dyDescent="0.25">
      <c r="A104" s="40" t="s">
        <v>529</v>
      </c>
      <c r="B104" s="41">
        <v>1</v>
      </c>
      <c r="C104" s="41">
        <v>186</v>
      </c>
      <c r="D104" s="41">
        <v>160</v>
      </c>
      <c r="E104" s="41">
        <v>26</v>
      </c>
      <c r="F104" s="42">
        <v>1120</v>
      </c>
      <c r="G104" s="42">
        <f t="shared" si="6"/>
        <v>7</v>
      </c>
      <c r="H104" s="43">
        <f t="shared" si="7"/>
        <v>364</v>
      </c>
      <c r="I104" s="42">
        <f t="shared" si="8"/>
        <v>449.87</v>
      </c>
    </row>
    <row r="105" spans="1:9" x14ac:dyDescent="0.25">
      <c r="A105" s="40" t="s">
        <v>529</v>
      </c>
      <c r="B105" s="41">
        <v>1</v>
      </c>
      <c r="C105" s="41">
        <v>188</v>
      </c>
      <c r="D105" s="41">
        <v>160</v>
      </c>
      <c r="E105" s="41">
        <v>28</v>
      </c>
      <c r="F105" s="42">
        <v>1120</v>
      </c>
      <c r="G105" s="42">
        <f t="shared" si="6"/>
        <v>7</v>
      </c>
      <c r="H105" s="43">
        <f t="shared" si="7"/>
        <v>392</v>
      </c>
      <c r="I105" s="42">
        <f t="shared" si="8"/>
        <v>484.47</v>
      </c>
    </row>
    <row r="106" spans="1:9" x14ac:dyDescent="0.25">
      <c r="A106" s="40" t="s">
        <v>529</v>
      </c>
      <c r="B106" s="41">
        <v>1</v>
      </c>
      <c r="C106" s="41">
        <v>192</v>
      </c>
      <c r="D106" s="41">
        <v>160</v>
      </c>
      <c r="E106" s="41">
        <v>32</v>
      </c>
      <c r="F106" s="42">
        <v>1120</v>
      </c>
      <c r="G106" s="42">
        <f t="shared" si="6"/>
        <v>7</v>
      </c>
      <c r="H106" s="43">
        <f t="shared" si="7"/>
        <v>448</v>
      </c>
      <c r="I106" s="42">
        <f t="shared" si="8"/>
        <v>553.67999999999995</v>
      </c>
    </row>
    <row r="107" spans="1:9" x14ac:dyDescent="0.25">
      <c r="A107" s="40" t="s">
        <v>529</v>
      </c>
      <c r="B107" s="41">
        <v>1</v>
      </c>
      <c r="C107" s="41">
        <v>192</v>
      </c>
      <c r="D107" s="41">
        <v>160</v>
      </c>
      <c r="E107" s="41">
        <v>32</v>
      </c>
      <c r="F107" s="42">
        <v>1120</v>
      </c>
      <c r="G107" s="42">
        <f t="shared" si="6"/>
        <v>7</v>
      </c>
      <c r="H107" s="43">
        <f t="shared" si="7"/>
        <v>448</v>
      </c>
      <c r="I107" s="42">
        <f t="shared" si="8"/>
        <v>553.67999999999995</v>
      </c>
    </row>
    <row r="108" spans="1:9" x14ac:dyDescent="0.25">
      <c r="A108" s="40" t="s">
        <v>530</v>
      </c>
      <c r="B108" s="41">
        <v>1</v>
      </c>
      <c r="C108" s="41">
        <v>192</v>
      </c>
      <c r="D108" s="41">
        <v>160</v>
      </c>
      <c r="E108" s="41">
        <v>32</v>
      </c>
      <c r="F108" s="42">
        <v>1120</v>
      </c>
      <c r="G108" s="42">
        <f t="shared" si="6"/>
        <v>7</v>
      </c>
      <c r="H108" s="43">
        <f t="shared" si="7"/>
        <v>448</v>
      </c>
      <c r="I108" s="42">
        <f t="shared" si="8"/>
        <v>553.67999999999995</v>
      </c>
    </row>
    <row r="109" spans="1:9" x14ac:dyDescent="0.25">
      <c r="A109" s="40" t="s">
        <v>530</v>
      </c>
      <c r="B109" s="41">
        <v>1</v>
      </c>
      <c r="C109" s="41">
        <v>200</v>
      </c>
      <c r="D109" s="41">
        <v>160</v>
      </c>
      <c r="E109" s="41">
        <v>40</v>
      </c>
      <c r="F109" s="42">
        <v>1120</v>
      </c>
      <c r="G109" s="42">
        <f t="shared" si="6"/>
        <v>7</v>
      </c>
      <c r="H109" s="43">
        <f t="shared" si="7"/>
        <v>560</v>
      </c>
      <c r="I109" s="42">
        <f t="shared" si="8"/>
        <v>692.1</v>
      </c>
    </row>
    <row r="110" spans="1:9" x14ac:dyDescent="0.25">
      <c r="A110" s="40" t="s">
        <v>530</v>
      </c>
      <c r="B110" s="41">
        <v>1</v>
      </c>
      <c r="C110" s="41">
        <v>168</v>
      </c>
      <c r="D110" s="41">
        <v>160</v>
      </c>
      <c r="E110" s="41">
        <v>8</v>
      </c>
      <c r="F110" s="42">
        <v>1120</v>
      </c>
      <c r="G110" s="42">
        <f t="shared" si="6"/>
        <v>7</v>
      </c>
      <c r="H110" s="43">
        <f t="shared" si="7"/>
        <v>112</v>
      </c>
      <c r="I110" s="42">
        <f t="shared" si="8"/>
        <v>138.41999999999999</v>
      </c>
    </row>
    <row r="111" spans="1:9" x14ac:dyDescent="0.25">
      <c r="A111" s="40" t="s">
        <v>530</v>
      </c>
      <c r="B111" s="41">
        <v>1</v>
      </c>
      <c r="C111" s="41">
        <v>192</v>
      </c>
      <c r="D111" s="41">
        <v>160</v>
      </c>
      <c r="E111" s="41">
        <v>32</v>
      </c>
      <c r="F111" s="42">
        <v>1120</v>
      </c>
      <c r="G111" s="42">
        <f t="shared" si="6"/>
        <v>7</v>
      </c>
      <c r="H111" s="43">
        <f t="shared" si="7"/>
        <v>448</v>
      </c>
      <c r="I111" s="42">
        <f t="shared" si="8"/>
        <v>553.67999999999995</v>
      </c>
    </row>
    <row r="112" spans="1:9" x14ac:dyDescent="0.25">
      <c r="A112" s="40" t="s">
        <v>530</v>
      </c>
      <c r="B112" s="41">
        <v>1</v>
      </c>
      <c r="C112" s="41">
        <v>192</v>
      </c>
      <c r="D112" s="41">
        <v>160</v>
      </c>
      <c r="E112" s="41">
        <v>32</v>
      </c>
      <c r="F112" s="42">
        <v>1120</v>
      </c>
      <c r="G112" s="42">
        <f t="shared" si="6"/>
        <v>7</v>
      </c>
      <c r="H112" s="43">
        <f t="shared" si="7"/>
        <v>448</v>
      </c>
      <c r="I112" s="42">
        <f t="shared" si="8"/>
        <v>553.67999999999995</v>
      </c>
    </row>
    <row r="113" spans="1:9" x14ac:dyDescent="0.25">
      <c r="A113" s="40" t="s">
        <v>528</v>
      </c>
      <c r="B113" s="41">
        <v>1</v>
      </c>
      <c r="C113" s="41">
        <v>172</v>
      </c>
      <c r="D113" s="41">
        <v>160</v>
      </c>
      <c r="E113" s="41">
        <v>12</v>
      </c>
      <c r="F113" s="42">
        <v>912</v>
      </c>
      <c r="G113" s="42">
        <f t="shared" si="6"/>
        <v>5.7</v>
      </c>
      <c r="H113" s="43">
        <f t="shared" si="7"/>
        <v>136.80000000000001</v>
      </c>
      <c r="I113" s="42">
        <f t="shared" si="8"/>
        <v>169.07</v>
      </c>
    </row>
    <row r="114" spans="1:9" x14ac:dyDescent="0.25">
      <c r="A114" s="40" t="s">
        <v>531</v>
      </c>
      <c r="B114" s="41">
        <v>1</v>
      </c>
      <c r="C114" s="41">
        <v>192</v>
      </c>
      <c r="D114" s="41">
        <v>160</v>
      </c>
      <c r="E114" s="41">
        <v>32</v>
      </c>
      <c r="F114" s="42">
        <v>1120</v>
      </c>
      <c r="G114" s="42">
        <f t="shared" si="6"/>
        <v>7</v>
      </c>
      <c r="H114" s="43">
        <f t="shared" si="7"/>
        <v>448</v>
      </c>
      <c r="I114" s="42">
        <f t="shared" si="8"/>
        <v>553.67999999999995</v>
      </c>
    </row>
    <row r="115" spans="1:9" x14ac:dyDescent="0.25">
      <c r="A115" s="40" t="s">
        <v>532</v>
      </c>
      <c r="B115" s="41">
        <v>1</v>
      </c>
      <c r="C115" s="41">
        <v>204</v>
      </c>
      <c r="D115" s="41">
        <v>160</v>
      </c>
      <c r="E115" s="41">
        <v>44</v>
      </c>
      <c r="F115" s="42">
        <v>1120</v>
      </c>
      <c r="G115" s="42">
        <f t="shared" si="6"/>
        <v>7</v>
      </c>
      <c r="H115" s="43">
        <f t="shared" si="7"/>
        <v>616</v>
      </c>
      <c r="I115" s="42">
        <f t="shared" si="8"/>
        <v>761.31</v>
      </c>
    </row>
    <row r="116" spans="1:9" x14ac:dyDescent="0.25">
      <c r="A116" s="40" t="s">
        <v>532</v>
      </c>
      <c r="B116" s="41">
        <v>1</v>
      </c>
      <c r="C116" s="41">
        <v>184</v>
      </c>
      <c r="D116" s="41">
        <v>160</v>
      </c>
      <c r="E116" s="41">
        <v>24</v>
      </c>
      <c r="F116" s="42">
        <v>1120</v>
      </c>
      <c r="G116" s="42">
        <f t="shared" si="6"/>
        <v>7</v>
      </c>
      <c r="H116" s="43">
        <f t="shared" si="7"/>
        <v>336</v>
      </c>
      <c r="I116" s="42">
        <f t="shared" si="8"/>
        <v>415.26</v>
      </c>
    </row>
    <row r="117" spans="1:9" x14ac:dyDescent="0.25">
      <c r="A117" s="40" t="s">
        <v>531</v>
      </c>
      <c r="B117" s="41">
        <v>1</v>
      </c>
      <c r="C117" s="41">
        <v>208</v>
      </c>
      <c r="D117" s="41">
        <v>160</v>
      </c>
      <c r="E117" s="41">
        <v>48</v>
      </c>
      <c r="F117" s="42">
        <v>1120</v>
      </c>
      <c r="G117" s="42">
        <f t="shared" si="6"/>
        <v>7</v>
      </c>
      <c r="H117" s="43">
        <f t="shared" si="7"/>
        <v>672</v>
      </c>
      <c r="I117" s="42">
        <f t="shared" si="8"/>
        <v>830.52</v>
      </c>
    </row>
    <row r="118" spans="1:9" x14ac:dyDescent="0.25">
      <c r="A118" s="40" t="s">
        <v>531</v>
      </c>
      <c r="B118" s="41">
        <v>1</v>
      </c>
      <c r="C118" s="41">
        <v>184</v>
      </c>
      <c r="D118" s="41">
        <v>160</v>
      </c>
      <c r="E118" s="41">
        <v>24</v>
      </c>
      <c r="F118" s="42">
        <v>1120</v>
      </c>
      <c r="G118" s="42">
        <f t="shared" si="6"/>
        <v>7</v>
      </c>
      <c r="H118" s="43">
        <f t="shared" si="7"/>
        <v>336</v>
      </c>
      <c r="I118" s="42">
        <f t="shared" si="8"/>
        <v>415.26</v>
      </c>
    </row>
    <row r="119" spans="1:9" x14ac:dyDescent="0.25">
      <c r="A119" s="40" t="s">
        <v>531</v>
      </c>
      <c r="B119" s="41">
        <v>1</v>
      </c>
      <c r="C119" s="41">
        <v>188</v>
      </c>
      <c r="D119" s="41">
        <v>160</v>
      </c>
      <c r="E119" s="41">
        <v>28</v>
      </c>
      <c r="F119" s="42">
        <v>1120</v>
      </c>
      <c r="G119" s="42">
        <f t="shared" si="6"/>
        <v>7</v>
      </c>
      <c r="H119" s="43">
        <f t="shared" si="7"/>
        <v>392</v>
      </c>
      <c r="I119" s="42">
        <f t="shared" si="8"/>
        <v>484.47</v>
      </c>
    </row>
    <row r="120" spans="1:9" x14ac:dyDescent="0.25">
      <c r="A120" s="40" t="s">
        <v>531</v>
      </c>
      <c r="B120" s="41">
        <v>1</v>
      </c>
      <c r="C120" s="41">
        <v>168</v>
      </c>
      <c r="D120" s="41">
        <v>160</v>
      </c>
      <c r="E120" s="41">
        <v>8</v>
      </c>
      <c r="F120" s="42">
        <v>1120</v>
      </c>
      <c r="G120" s="42">
        <f t="shared" si="6"/>
        <v>7</v>
      </c>
      <c r="H120" s="43">
        <f t="shared" si="7"/>
        <v>112</v>
      </c>
      <c r="I120" s="42">
        <f t="shared" si="8"/>
        <v>138.41999999999999</v>
      </c>
    </row>
    <row r="121" spans="1:9" x14ac:dyDescent="0.25">
      <c r="A121" s="40" t="s">
        <v>532</v>
      </c>
      <c r="B121" s="41">
        <v>1</v>
      </c>
      <c r="C121" s="41">
        <v>200</v>
      </c>
      <c r="D121" s="41">
        <v>160</v>
      </c>
      <c r="E121" s="41">
        <v>40</v>
      </c>
      <c r="F121" s="42">
        <v>1120</v>
      </c>
      <c r="G121" s="42">
        <f t="shared" si="6"/>
        <v>7</v>
      </c>
      <c r="H121" s="43">
        <f t="shared" si="7"/>
        <v>560</v>
      </c>
      <c r="I121" s="42">
        <f t="shared" si="8"/>
        <v>692.1</v>
      </c>
    </row>
    <row r="122" spans="1:9" x14ac:dyDescent="0.25">
      <c r="A122" s="40" t="s">
        <v>532</v>
      </c>
      <c r="B122" s="41">
        <v>1</v>
      </c>
      <c r="C122" s="41">
        <v>200</v>
      </c>
      <c r="D122" s="41">
        <v>160</v>
      </c>
      <c r="E122" s="41">
        <v>40</v>
      </c>
      <c r="F122" s="42">
        <v>1120</v>
      </c>
      <c r="G122" s="42">
        <f t="shared" si="6"/>
        <v>7</v>
      </c>
      <c r="H122" s="43">
        <f t="shared" si="7"/>
        <v>560</v>
      </c>
      <c r="I122" s="42">
        <f t="shared" si="8"/>
        <v>692.1</v>
      </c>
    </row>
    <row r="123" spans="1:9" x14ac:dyDescent="0.25">
      <c r="A123" s="40" t="s">
        <v>532</v>
      </c>
      <c r="B123" s="41">
        <v>1</v>
      </c>
      <c r="C123" s="41">
        <v>176</v>
      </c>
      <c r="D123" s="41">
        <v>160</v>
      </c>
      <c r="E123" s="41">
        <v>16</v>
      </c>
      <c r="F123" s="42">
        <v>1032</v>
      </c>
      <c r="G123" s="42">
        <f t="shared" ref="G123:G158" si="9">ROUND(F123/D123,2)</f>
        <v>6.45</v>
      </c>
      <c r="H123" s="43">
        <f t="shared" ref="H123:H158" si="10">ROUND(E123*G123*2,2)</f>
        <v>206.4</v>
      </c>
      <c r="I123" s="42">
        <f t="shared" si="8"/>
        <v>255.09</v>
      </c>
    </row>
    <row r="124" spans="1:9" x14ac:dyDescent="0.25">
      <c r="A124" s="40" t="s">
        <v>525</v>
      </c>
      <c r="B124" s="41">
        <v>1</v>
      </c>
      <c r="C124" s="41">
        <v>208</v>
      </c>
      <c r="D124" s="41">
        <v>160</v>
      </c>
      <c r="E124" s="41">
        <v>48</v>
      </c>
      <c r="F124" s="42">
        <v>911.99999999999989</v>
      </c>
      <c r="G124" s="42">
        <f t="shared" si="9"/>
        <v>5.7</v>
      </c>
      <c r="H124" s="43">
        <f t="shared" si="10"/>
        <v>547.20000000000005</v>
      </c>
      <c r="I124" s="42">
        <f t="shared" si="8"/>
        <v>676.28</v>
      </c>
    </row>
    <row r="125" spans="1:9" x14ac:dyDescent="0.25">
      <c r="A125" s="40" t="s">
        <v>533</v>
      </c>
      <c r="B125" s="41">
        <v>1</v>
      </c>
      <c r="C125" s="41">
        <v>192</v>
      </c>
      <c r="D125" s="41">
        <v>160</v>
      </c>
      <c r="E125" s="41">
        <v>32</v>
      </c>
      <c r="F125" s="42">
        <v>1120</v>
      </c>
      <c r="G125" s="42">
        <f t="shared" si="9"/>
        <v>7</v>
      </c>
      <c r="H125" s="43">
        <f t="shared" si="10"/>
        <v>448</v>
      </c>
      <c r="I125" s="42">
        <f t="shared" si="8"/>
        <v>553.67999999999995</v>
      </c>
    </row>
    <row r="126" spans="1:9" x14ac:dyDescent="0.25">
      <c r="A126" s="40" t="s">
        <v>519</v>
      </c>
      <c r="B126" s="41">
        <v>1</v>
      </c>
      <c r="C126" s="41">
        <v>214.48</v>
      </c>
      <c r="D126" s="41">
        <v>160</v>
      </c>
      <c r="E126" s="41">
        <v>54.47999999999999</v>
      </c>
      <c r="F126" s="42">
        <v>1120.0000000000002</v>
      </c>
      <c r="G126" s="42">
        <f t="shared" si="9"/>
        <v>7</v>
      </c>
      <c r="H126" s="43">
        <f t="shared" si="10"/>
        <v>762.72</v>
      </c>
      <c r="I126" s="42">
        <f t="shared" si="8"/>
        <v>942.65</v>
      </c>
    </row>
    <row r="127" spans="1:9" x14ac:dyDescent="0.25">
      <c r="A127" s="40" t="s">
        <v>533</v>
      </c>
      <c r="B127" s="41">
        <v>1</v>
      </c>
      <c r="C127" s="41">
        <v>195</v>
      </c>
      <c r="D127" s="41">
        <v>160</v>
      </c>
      <c r="E127" s="41">
        <v>35</v>
      </c>
      <c r="F127" s="42">
        <v>1120</v>
      </c>
      <c r="G127" s="42">
        <f t="shared" si="9"/>
        <v>7</v>
      </c>
      <c r="H127" s="43">
        <f t="shared" si="10"/>
        <v>490</v>
      </c>
      <c r="I127" s="42">
        <f t="shared" si="8"/>
        <v>605.59</v>
      </c>
    </row>
    <row r="128" spans="1:9" x14ac:dyDescent="0.25">
      <c r="A128" s="40" t="s">
        <v>533</v>
      </c>
      <c r="B128" s="41">
        <v>1</v>
      </c>
      <c r="C128" s="41">
        <v>182</v>
      </c>
      <c r="D128" s="41">
        <v>160</v>
      </c>
      <c r="E128" s="41">
        <v>22</v>
      </c>
      <c r="F128" s="42">
        <v>1120</v>
      </c>
      <c r="G128" s="42">
        <f t="shared" si="9"/>
        <v>7</v>
      </c>
      <c r="H128" s="43">
        <f t="shared" si="10"/>
        <v>308</v>
      </c>
      <c r="I128" s="42">
        <f t="shared" si="8"/>
        <v>380.66</v>
      </c>
    </row>
    <row r="129" spans="1:9" x14ac:dyDescent="0.25">
      <c r="A129" s="40" t="s">
        <v>517</v>
      </c>
      <c r="B129" s="41">
        <v>1</v>
      </c>
      <c r="C129" s="41">
        <v>204</v>
      </c>
      <c r="D129" s="41">
        <v>160</v>
      </c>
      <c r="E129" s="41">
        <v>44</v>
      </c>
      <c r="F129" s="42">
        <v>1120</v>
      </c>
      <c r="G129" s="42">
        <f t="shared" si="9"/>
        <v>7</v>
      </c>
      <c r="H129" s="43">
        <f t="shared" si="10"/>
        <v>616</v>
      </c>
      <c r="I129" s="42">
        <f t="shared" si="8"/>
        <v>761.31</v>
      </c>
    </row>
    <row r="130" spans="1:9" x14ac:dyDescent="0.25">
      <c r="A130" s="40" t="s">
        <v>517</v>
      </c>
      <c r="B130" s="41">
        <v>1</v>
      </c>
      <c r="C130" s="41">
        <v>192</v>
      </c>
      <c r="D130" s="41">
        <v>160</v>
      </c>
      <c r="E130" s="41">
        <v>32</v>
      </c>
      <c r="F130" s="42">
        <v>1120</v>
      </c>
      <c r="G130" s="42">
        <f t="shared" si="9"/>
        <v>7</v>
      </c>
      <c r="H130" s="43">
        <f t="shared" si="10"/>
        <v>448</v>
      </c>
      <c r="I130" s="42">
        <f t="shared" si="8"/>
        <v>553.67999999999995</v>
      </c>
    </row>
    <row r="131" spans="1:9" x14ac:dyDescent="0.25">
      <c r="A131" s="40" t="s">
        <v>517</v>
      </c>
      <c r="B131" s="41">
        <v>1</v>
      </c>
      <c r="C131" s="41">
        <v>252</v>
      </c>
      <c r="D131" s="41">
        <v>160</v>
      </c>
      <c r="E131" s="41">
        <v>92</v>
      </c>
      <c r="F131" s="42">
        <v>1120</v>
      </c>
      <c r="G131" s="42">
        <f t="shared" si="9"/>
        <v>7</v>
      </c>
      <c r="H131" s="43">
        <f t="shared" si="10"/>
        <v>1288</v>
      </c>
      <c r="I131" s="42">
        <f t="shared" si="8"/>
        <v>1591.84</v>
      </c>
    </row>
    <row r="132" spans="1:9" x14ac:dyDescent="0.25">
      <c r="A132" s="40" t="s">
        <v>517</v>
      </c>
      <c r="B132" s="41">
        <v>1</v>
      </c>
      <c r="C132" s="41">
        <v>232</v>
      </c>
      <c r="D132" s="41">
        <v>160</v>
      </c>
      <c r="E132" s="41">
        <v>72</v>
      </c>
      <c r="F132" s="42">
        <v>1120</v>
      </c>
      <c r="G132" s="42">
        <f t="shared" si="9"/>
        <v>7</v>
      </c>
      <c r="H132" s="43">
        <f t="shared" si="10"/>
        <v>1008</v>
      </c>
      <c r="I132" s="42">
        <f t="shared" si="8"/>
        <v>1245.79</v>
      </c>
    </row>
    <row r="133" spans="1:9" x14ac:dyDescent="0.25">
      <c r="A133" s="40" t="s">
        <v>517</v>
      </c>
      <c r="B133" s="41">
        <v>1</v>
      </c>
      <c r="C133" s="41">
        <v>192</v>
      </c>
      <c r="D133" s="41">
        <v>160</v>
      </c>
      <c r="E133" s="41">
        <v>32</v>
      </c>
      <c r="F133" s="42">
        <v>1120</v>
      </c>
      <c r="G133" s="42">
        <f t="shared" si="9"/>
        <v>7</v>
      </c>
      <c r="H133" s="43">
        <f t="shared" si="10"/>
        <v>448</v>
      </c>
      <c r="I133" s="42">
        <f t="shared" si="8"/>
        <v>553.67999999999995</v>
      </c>
    </row>
    <row r="134" spans="1:9" x14ac:dyDescent="0.25">
      <c r="A134" s="40" t="s">
        <v>525</v>
      </c>
      <c r="B134" s="41">
        <v>1</v>
      </c>
      <c r="C134" s="41">
        <v>204</v>
      </c>
      <c r="D134" s="41">
        <v>160</v>
      </c>
      <c r="E134" s="41">
        <v>44</v>
      </c>
      <c r="F134" s="42">
        <v>912</v>
      </c>
      <c r="G134" s="42">
        <f t="shared" si="9"/>
        <v>5.7</v>
      </c>
      <c r="H134" s="43">
        <f t="shared" si="10"/>
        <v>501.6</v>
      </c>
      <c r="I134" s="42">
        <f t="shared" si="8"/>
        <v>619.92999999999995</v>
      </c>
    </row>
    <row r="135" spans="1:9" x14ac:dyDescent="0.25">
      <c r="A135" s="40" t="s">
        <v>525</v>
      </c>
      <c r="B135" s="41">
        <v>1</v>
      </c>
      <c r="C135" s="41">
        <v>172</v>
      </c>
      <c r="D135" s="41">
        <v>160</v>
      </c>
      <c r="E135" s="41">
        <v>12</v>
      </c>
      <c r="F135" s="42">
        <v>912</v>
      </c>
      <c r="G135" s="42">
        <f t="shared" si="9"/>
        <v>5.7</v>
      </c>
      <c r="H135" s="43">
        <f t="shared" si="10"/>
        <v>136.80000000000001</v>
      </c>
      <c r="I135" s="42">
        <f t="shared" si="8"/>
        <v>169.07</v>
      </c>
    </row>
    <row r="136" spans="1:9" x14ac:dyDescent="0.25">
      <c r="A136" s="40" t="s">
        <v>525</v>
      </c>
      <c r="B136" s="41">
        <v>1</v>
      </c>
      <c r="C136" s="41">
        <v>206</v>
      </c>
      <c r="D136" s="41">
        <v>160</v>
      </c>
      <c r="E136" s="41">
        <v>46</v>
      </c>
      <c r="F136" s="42">
        <v>912</v>
      </c>
      <c r="G136" s="42">
        <f t="shared" si="9"/>
        <v>5.7</v>
      </c>
      <c r="H136" s="43">
        <f t="shared" si="10"/>
        <v>524.4</v>
      </c>
      <c r="I136" s="42">
        <f t="shared" si="8"/>
        <v>648.11</v>
      </c>
    </row>
    <row r="137" spans="1:9" x14ac:dyDescent="0.25">
      <c r="A137" s="40" t="s">
        <v>534</v>
      </c>
      <c r="B137" s="41">
        <v>1</v>
      </c>
      <c r="C137" s="41">
        <v>164</v>
      </c>
      <c r="D137" s="41">
        <v>160</v>
      </c>
      <c r="E137" s="41">
        <v>4</v>
      </c>
      <c r="F137" s="42">
        <v>1120</v>
      </c>
      <c r="G137" s="42">
        <f t="shared" si="9"/>
        <v>7</v>
      </c>
      <c r="H137" s="43">
        <f t="shared" si="10"/>
        <v>56</v>
      </c>
      <c r="I137" s="42">
        <f t="shared" si="8"/>
        <v>69.209999999999994</v>
      </c>
    </row>
    <row r="138" spans="1:9" x14ac:dyDescent="0.25">
      <c r="A138" s="40" t="s">
        <v>534</v>
      </c>
      <c r="B138" s="41">
        <v>1</v>
      </c>
      <c r="C138" s="41">
        <v>184</v>
      </c>
      <c r="D138" s="41">
        <v>160</v>
      </c>
      <c r="E138" s="41">
        <v>24</v>
      </c>
      <c r="F138" s="42">
        <v>1120</v>
      </c>
      <c r="G138" s="42">
        <f t="shared" si="9"/>
        <v>7</v>
      </c>
      <c r="H138" s="43">
        <f t="shared" si="10"/>
        <v>336</v>
      </c>
      <c r="I138" s="42">
        <f t="shared" si="8"/>
        <v>415.26</v>
      </c>
    </row>
    <row r="139" spans="1:9" x14ac:dyDescent="0.25">
      <c r="A139" s="40" t="s">
        <v>534</v>
      </c>
      <c r="B139" s="41">
        <v>1</v>
      </c>
      <c r="C139" s="41">
        <v>176</v>
      </c>
      <c r="D139" s="41">
        <v>160</v>
      </c>
      <c r="E139" s="41">
        <v>16</v>
      </c>
      <c r="F139" s="42">
        <v>912</v>
      </c>
      <c r="G139" s="42">
        <f t="shared" si="9"/>
        <v>5.7</v>
      </c>
      <c r="H139" s="43">
        <f t="shared" si="10"/>
        <v>182.4</v>
      </c>
      <c r="I139" s="42">
        <f t="shared" si="8"/>
        <v>225.43</v>
      </c>
    </row>
    <row r="140" spans="1:9" x14ac:dyDescent="0.25">
      <c r="A140" s="40" t="s">
        <v>534</v>
      </c>
      <c r="B140" s="41">
        <v>1</v>
      </c>
      <c r="C140" s="41">
        <v>210</v>
      </c>
      <c r="D140" s="41">
        <v>160</v>
      </c>
      <c r="E140" s="41">
        <v>50</v>
      </c>
      <c r="F140" s="42">
        <v>1120</v>
      </c>
      <c r="G140" s="42">
        <f t="shared" si="9"/>
        <v>7</v>
      </c>
      <c r="H140" s="43">
        <f t="shared" si="10"/>
        <v>700</v>
      </c>
      <c r="I140" s="42">
        <f t="shared" si="8"/>
        <v>865.13</v>
      </c>
    </row>
    <row r="141" spans="1:9" x14ac:dyDescent="0.25">
      <c r="A141" s="40" t="s">
        <v>534</v>
      </c>
      <c r="B141" s="41">
        <v>1</v>
      </c>
      <c r="C141" s="41">
        <v>194</v>
      </c>
      <c r="D141" s="41">
        <v>160</v>
      </c>
      <c r="E141" s="41">
        <v>34</v>
      </c>
      <c r="F141" s="42">
        <v>912</v>
      </c>
      <c r="G141" s="42">
        <f t="shared" si="9"/>
        <v>5.7</v>
      </c>
      <c r="H141" s="43">
        <f t="shared" si="10"/>
        <v>387.6</v>
      </c>
      <c r="I141" s="42">
        <f t="shared" si="8"/>
        <v>479.03</v>
      </c>
    </row>
    <row r="142" spans="1:9" x14ac:dyDescent="0.25">
      <c r="A142" s="40" t="s">
        <v>534</v>
      </c>
      <c r="B142" s="41">
        <v>1</v>
      </c>
      <c r="C142" s="41">
        <v>196</v>
      </c>
      <c r="D142" s="41">
        <v>160</v>
      </c>
      <c r="E142" s="41">
        <v>36</v>
      </c>
      <c r="F142" s="42">
        <v>1120</v>
      </c>
      <c r="G142" s="42">
        <f t="shared" si="9"/>
        <v>7</v>
      </c>
      <c r="H142" s="43">
        <f t="shared" si="10"/>
        <v>504</v>
      </c>
      <c r="I142" s="42">
        <f t="shared" ref="I142:I205" si="11">ROUND(H142*1.2359,2)</f>
        <v>622.89</v>
      </c>
    </row>
    <row r="143" spans="1:9" x14ac:dyDescent="0.25">
      <c r="A143" s="40" t="s">
        <v>534</v>
      </c>
      <c r="B143" s="41">
        <v>1</v>
      </c>
      <c r="C143" s="41">
        <v>204</v>
      </c>
      <c r="D143" s="41">
        <v>160</v>
      </c>
      <c r="E143" s="41">
        <v>44</v>
      </c>
      <c r="F143" s="42">
        <v>912</v>
      </c>
      <c r="G143" s="42">
        <f t="shared" si="9"/>
        <v>5.7</v>
      </c>
      <c r="H143" s="43">
        <f t="shared" si="10"/>
        <v>501.6</v>
      </c>
      <c r="I143" s="42">
        <f t="shared" si="11"/>
        <v>619.92999999999995</v>
      </c>
    </row>
    <row r="144" spans="1:9" x14ac:dyDescent="0.25">
      <c r="A144" s="40" t="s">
        <v>534</v>
      </c>
      <c r="B144" s="41">
        <v>1</v>
      </c>
      <c r="C144" s="41">
        <v>206</v>
      </c>
      <c r="D144" s="41">
        <v>160</v>
      </c>
      <c r="E144" s="41">
        <v>46</v>
      </c>
      <c r="F144" s="42">
        <v>912</v>
      </c>
      <c r="G144" s="42">
        <f t="shared" si="9"/>
        <v>5.7</v>
      </c>
      <c r="H144" s="43">
        <f t="shared" si="10"/>
        <v>524.4</v>
      </c>
      <c r="I144" s="42">
        <f t="shared" si="11"/>
        <v>648.11</v>
      </c>
    </row>
    <row r="145" spans="1:9" x14ac:dyDescent="0.25">
      <c r="A145" s="40" t="s">
        <v>535</v>
      </c>
      <c r="B145" s="41">
        <v>1</v>
      </c>
      <c r="C145" s="41">
        <v>184</v>
      </c>
      <c r="D145" s="41">
        <v>160</v>
      </c>
      <c r="E145" s="41">
        <v>24</v>
      </c>
      <c r="F145" s="42">
        <v>1120</v>
      </c>
      <c r="G145" s="42">
        <f t="shared" si="9"/>
        <v>7</v>
      </c>
      <c r="H145" s="43">
        <f t="shared" si="10"/>
        <v>336</v>
      </c>
      <c r="I145" s="42">
        <f t="shared" si="11"/>
        <v>415.26</v>
      </c>
    </row>
    <row r="146" spans="1:9" x14ac:dyDescent="0.25">
      <c r="A146" s="40" t="s">
        <v>532</v>
      </c>
      <c r="B146" s="41">
        <v>1</v>
      </c>
      <c r="C146" s="41">
        <v>200</v>
      </c>
      <c r="D146" s="41">
        <v>160</v>
      </c>
      <c r="E146" s="41">
        <v>40</v>
      </c>
      <c r="F146" s="42">
        <v>1120</v>
      </c>
      <c r="G146" s="42">
        <f t="shared" si="9"/>
        <v>7</v>
      </c>
      <c r="H146" s="43">
        <f t="shared" si="10"/>
        <v>560</v>
      </c>
      <c r="I146" s="42">
        <f t="shared" si="11"/>
        <v>692.1</v>
      </c>
    </row>
    <row r="147" spans="1:9" x14ac:dyDescent="0.25">
      <c r="A147" s="40" t="s">
        <v>535</v>
      </c>
      <c r="B147" s="41">
        <v>1</v>
      </c>
      <c r="C147" s="41">
        <v>181</v>
      </c>
      <c r="D147" s="41">
        <v>160</v>
      </c>
      <c r="E147" s="41">
        <v>21</v>
      </c>
      <c r="F147" s="42">
        <v>1120</v>
      </c>
      <c r="G147" s="42">
        <f t="shared" si="9"/>
        <v>7</v>
      </c>
      <c r="H147" s="43">
        <f t="shared" si="10"/>
        <v>294</v>
      </c>
      <c r="I147" s="42">
        <f t="shared" si="11"/>
        <v>363.35</v>
      </c>
    </row>
    <row r="148" spans="1:9" x14ac:dyDescent="0.25">
      <c r="A148" s="40" t="s">
        <v>536</v>
      </c>
      <c r="B148" s="41">
        <v>1</v>
      </c>
      <c r="C148" s="41">
        <v>206</v>
      </c>
      <c r="D148" s="41">
        <v>160</v>
      </c>
      <c r="E148" s="41">
        <v>46</v>
      </c>
      <c r="F148" s="42">
        <v>1120</v>
      </c>
      <c r="G148" s="42">
        <f t="shared" si="9"/>
        <v>7</v>
      </c>
      <c r="H148" s="43">
        <f t="shared" si="10"/>
        <v>644</v>
      </c>
      <c r="I148" s="42">
        <f t="shared" si="11"/>
        <v>795.92</v>
      </c>
    </row>
    <row r="149" spans="1:9" x14ac:dyDescent="0.25">
      <c r="A149" s="40" t="s">
        <v>535</v>
      </c>
      <c r="B149" s="41">
        <v>1</v>
      </c>
      <c r="C149" s="41">
        <v>192</v>
      </c>
      <c r="D149" s="41">
        <v>160</v>
      </c>
      <c r="E149" s="41">
        <v>32</v>
      </c>
      <c r="F149" s="42">
        <v>912</v>
      </c>
      <c r="G149" s="42">
        <f t="shared" si="9"/>
        <v>5.7</v>
      </c>
      <c r="H149" s="43">
        <f t="shared" si="10"/>
        <v>364.8</v>
      </c>
      <c r="I149" s="42">
        <f t="shared" si="11"/>
        <v>450.86</v>
      </c>
    </row>
    <row r="150" spans="1:9" x14ac:dyDescent="0.25">
      <c r="A150" s="40" t="s">
        <v>537</v>
      </c>
      <c r="B150" s="41">
        <v>1</v>
      </c>
      <c r="C150" s="41">
        <v>217</v>
      </c>
      <c r="D150" s="41">
        <v>160</v>
      </c>
      <c r="E150" s="41">
        <v>57</v>
      </c>
      <c r="F150" s="42">
        <v>1120</v>
      </c>
      <c r="G150" s="42">
        <f t="shared" si="9"/>
        <v>7</v>
      </c>
      <c r="H150" s="43">
        <f t="shared" si="10"/>
        <v>798</v>
      </c>
      <c r="I150" s="42">
        <f t="shared" si="11"/>
        <v>986.25</v>
      </c>
    </row>
    <row r="151" spans="1:9" x14ac:dyDescent="0.25">
      <c r="A151" s="40" t="s">
        <v>537</v>
      </c>
      <c r="B151" s="41">
        <v>1</v>
      </c>
      <c r="C151" s="41">
        <v>221</v>
      </c>
      <c r="D151" s="41">
        <v>160</v>
      </c>
      <c r="E151" s="41">
        <v>61</v>
      </c>
      <c r="F151" s="42">
        <v>1120</v>
      </c>
      <c r="G151" s="42">
        <f t="shared" si="9"/>
        <v>7</v>
      </c>
      <c r="H151" s="43">
        <f t="shared" si="10"/>
        <v>854</v>
      </c>
      <c r="I151" s="42">
        <f t="shared" si="11"/>
        <v>1055.46</v>
      </c>
    </row>
    <row r="152" spans="1:9" x14ac:dyDescent="0.25">
      <c r="A152" s="40" t="s">
        <v>537</v>
      </c>
      <c r="B152" s="41">
        <v>1</v>
      </c>
      <c r="C152" s="41">
        <v>168</v>
      </c>
      <c r="D152" s="41">
        <v>160</v>
      </c>
      <c r="E152" s="41">
        <v>8</v>
      </c>
      <c r="F152" s="42">
        <v>1120</v>
      </c>
      <c r="G152" s="42">
        <f t="shared" si="9"/>
        <v>7</v>
      </c>
      <c r="H152" s="43">
        <f t="shared" si="10"/>
        <v>112</v>
      </c>
      <c r="I152" s="42">
        <f t="shared" si="11"/>
        <v>138.41999999999999</v>
      </c>
    </row>
    <row r="153" spans="1:9" x14ac:dyDescent="0.25">
      <c r="A153" s="40" t="s">
        <v>537</v>
      </c>
      <c r="B153" s="41">
        <v>1</v>
      </c>
      <c r="C153" s="41">
        <v>168</v>
      </c>
      <c r="D153" s="41">
        <v>160</v>
      </c>
      <c r="E153" s="41">
        <v>8</v>
      </c>
      <c r="F153" s="42">
        <v>1120</v>
      </c>
      <c r="G153" s="42">
        <f t="shared" si="9"/>
        <v>7</v>
      </c>
      <c r="H153" s="43">
        <f t="shared" si="10"/>
        <v>112</v>
      </c>
      <c r="I153" s="42">
        <f t="shared" si="11"/>
        <v>138.41999999999999</v>
      </c>
    </row>
    <row r="154" spans="1:9" x14ac:dyDescent="0.25">
      <c r="A154" s="40" t="s">
        <v>537</v>
      </c>
      <c r="B154" s="41">
        <v>1</v>
      </c>
      <c r="C154" s="41">
        <v>168</v>
      </c>
      <c r="D154" s="41">
        <v>160</v>
      </c>
      <c r="E154" s="41">
        <v>8</v>
      </c>
      <c r="F154" s="42">
        <v>1120</v>
      </c>
      <c r="G154" s="42">
        <f t="shared" si="9"/>
        <v>7</v>
      </c>
      <c r="H154" s="43">
        <f t="shared" si="10"/>
        <v>112</v>
      </c>
      <c r="I154" s="42">
        <f t="shared" si="11"/>
        <v>138.41999999999999</v>
      </c>
    </row>
    <row r="155" spans="1:9" x14ac:dyDescent="0.25">
      <c r="A155" s="40" t="s">
        <v>537</v>
      </c>
      <c r="B155" s="41">
        <v>1</v>
      </c>
      <c r="C155" s="41">
        <v>192</v>
      </c>
      <c r="D155" s="41">
        <v>160</v>
      </c>
      <c r="E155" s="41">
        <v>32</v>
      </c>
      <c r="F155" s="42">
        <v>1120</v>
      </c>
      <c r="G155" s="42">
        <f t="shared" si="9"/>
        <v>7</v>
      </c>
      <c r="H155" s="43">
        <f t="shared" si="10"/>
        <v>448</v>
      </c>
      <c r="I155" s="42">
        <f t="shared" si="11"/>
        <v>553.67999999999995</v>
      </c>
    </row>
    <row r="156" spans="1:9" x14ac:dyDescent="0.25">
      <c r="A156" s="40" t="s">
        <v>537</v>
      </c>
      <c r="B156" s="41">
        <v>1</v>
      </c>
      <c r="C156" s="41">
        <v>176</v>
      </c>
      <c r="D156" s="41">
        <v>160</v>
      </c>
      <c r="E156" s="41">
        <v>16</v>
      </c>
      <c r="F156" s="42">
        <v>1120</v>
      </c>
      <c r="G156" s="42">
        <f t="shared" si="9"/>
        <v>7</v>
      </c>
      <c r="H156" s="43">
        <f t="shared" si="10"/>
        <v>224</v>
      </c>
      <c r="I156" s="42">
        <f t="shared" si="11"/>
        <v>276.83999999999997</v>
      </c>
    </row>
    <row r="157" spans="1:9" x14ac:dyDescent="0.25">
      <c r="A157" s="40" t="s">
        <v>537</v>
      </c>
      <c r="B157" s="41">
        <v>1</v>
      </c>
      <c r="C157" s="41">
        <v>188</v>
      </c>
      <c r="D157" s="41">
        <v>160</v>
      </c>
      <c r="E157" s="41">
        <v>28</v>
      </c>
      <c r="F157" s="42">
        <v>911.99999999999989</v>
      </c>
      <c r="G157" s="42">
        <f t="shared" si="9"/>
        <v>5.7</v>
      </c>
      <c r="H157" s="43">
        <f t="shared" si="10"/>
        <v>319.2</v>
      </c>
      <c r="I157" s="42">
        <f t="shared" si="11"/>
        <v>394.5</v>
      </c>
    </row>
    <row r="158" spans="1:9" x14ac:dyDescent="0.25">
      <c r="A158" s="40" t="s">
        <v>532</v>
      </c>
      <c r="B158" s="41">
        <v>1</v>
      </c>
      <c r="C158" s="41">
        <v>176</v>
      </c>
      <c r="D158" s="41">
        <v>160</v>
      </c>
      <c r="E158" s="41">
        <v>16</v>
      </c>
      <c r="F158" s="42">
        <v>1120</v>
      </c>
      <c r="G158" s="42">
        <f t="shared" si="9"/>
        <v>7</v>
      </c>
      <c r="H158" s="43">
        <f t="shared" si="10"/>
        <v>224</v>
      </c>
      <c r="I158" s="42">
        <f t="shared" si="11"/>
        <v>276.83999999999997</v>
      </c>
    </row>
    <row r="159" spans="1:9" ht="49.5" x14ac:dyDescent="0.25">
      <c r="A159" s="364" t="s">
        <v>18</v>
      </c>
      <c r="B159" s="365">
        <f>SUM(B160:B232)</f>
        <v>73</v>
      </c>
      <c r="C159" s="365"/>
      <c r="D159" s="365"/>
      <c r="E159" s="365">
        <f t="shared" ref="E159:I159" si="12">SUM(E160:E232)</f>
        <v>2570</v>
      </c>
      <c r="F159" s="365"/>
      <c r="G159" s="365"/>
      <c r="H159" s="366">
        <f t="shared" si="12"/>
        <v>25008.200000000004</v>
      </c>
      <c r="I159" s="366">
        <f t="shared" si="12"/>
        <v>30907.610000000008</v>
      </c>
    </row>
    <row r="160" spans="1:9" x14ac:dyDescent="0.25">
      <c r="A160" s="40" t="s">
        <v>538</v>
      </c>
      <c r="B160" s="41">
        <v>1</v>
      </c>
      <c r="C160" s="41">
        <v>192</v>
      </c>
      <c r="D160" s="41">
        <v>160</v>
      </c>
      <c r="E160" s="41">
        <v>32</v>
      </c>
      <c r="F160" s="42">
        <v>783.99999999999989</v>
      </c>
      <c r="G160" s="42">
        <f t="shared" ref="G160:G223" si="13">ROUND(F160/D160,2)</f>
        <v>4.9000000000000004</v>
      </c>
      <c r="H160" s="43">
        <f t="shared" ref="H160:H223" si="14">ROUND(E160*G160*2,2)</f>
        <v>313.60000000000002</v>
      </c>
      <c r="I160" s="42">
        <f t="shared" si="11"/>
        <v>387.58</v>
      </c>
    </row>
    <row r="161" spans="1:9" x14ac:dyDescent="0.25">
      <c r="A161" s="40" t="s">
        <v>538</v>
      </c>
      <c r="B161" s="41">
        <v>1</v>
      </c>
      <c r="C161" s="41">
        <v>192</v>
      </c>
      <c r="D161" s="41">
        <v>160</v>
      </c>
      <c r="E161" s="41">
        <v>32</v>
      </c>
      <c r="F161" s="42">
        <v>783.99999999999989</v>
      </c>
      <c r="G161" s="42">
        <f t="shared" si="13"/>
        <v>4.9000000000000004</v>
      </c>
      <c r="H161" s="43">
        <f t="shared" si="14"/>
        <v>313.60000000000002</v>
      </c>
      <c r="I161" s="42">
        <f t="shared" si="11"/>
        <v>387.58</v>
      </c>
    </row>
    <row r="162" spans="1:9" x14ac:dyDescent="0.25">
      <c r="A162" s="40" t="s">
        <v>538</v>
      </c>
      <c r="B162" s="41">
        <v>1</v>
      </c>
      <c r="C162" s="41">
        <v>184</v>
      </c>
      <c r="D162" s="41">
        <v>160</v>
      </c>
      <c r="E162" s="41">
        <v>24</v>
      </c>
      <c r="F162" s="42">
        <v>784</v>
      </c>
      <c r="G162" s="42">
        <f t="shared" si="13"/>
        <v>4.9000000000000004</v>
      </c>
      <c r="H162" s="43">
        <f t="shared" si="14"/>
        <v>235.2</v>
      </c>
      <c r="I162" s="42">
        <f t="shared" si="11"/>
        <v>290.68</v>
      </c>
    </row>
    <row r="163" spans="1:9" x14ac:dyDescent="0.25">
      <c r="A163" s="40" t="s">
        <v>538</v>
      </c>
      <c r="B163" s="41">
        <v>1</v>
      </c>
      <c r="C163" s="41">
        <v>176</v>
      </c>
      <c r="D163" s="41">
        <v>160</v>
      </c>
      <c r="E163" s="41">
        <v>16</v>
      </c>
      <c r="F163" s="42">
        <v>783.99999999999989</v>
      </c>
      <c r="G163" s="42">
        <f t="shared" si="13"/>
        <v>4.9000000000000004</v>
      </c>
      <c r="H163" s="43">
        <f t="shared" si="14"/>
        <v>156.80000000000001</v>
      </c>
      <c r="I163" s="42">
        <f t="shared" si="11"/>
        <v>193.79</v>
      </c>
    </row>
    <row r="164" spans="1:9" x14ac:dyDescent="0.25">
      <c r="A164" s="40" t="s">
        <v>538</v>
      </c>
      <c r="B164" s="41">
        <v>1</v>
      </c>
      <c r="C164" s="41">
        <v>216</v>
      </c>
      <c r="D164" s="41">
        <v>160</v>
      </c>
      <c r="E164" s="41">
        <v>56</v>
      </c>
      <c r="F164" s="42">
        <v>784</v>
      </c>
      <c r="G164" s="42">
        <f t="shared" si="13"/>
        <v>4.9000000000000004</v>
      </c>
      <c r="H164" s="43">
        <f t="shared" si="14"/>
        <v>548.79999999999995</v>
      </c>
      <c r="I164" s="42">
        <f t="shared" si="11"/>
        <v>678.26</v>
      </c>
    </row>
    <row r="165" spans="1:9" x14ac:dyDescent="0.25">
      <c r="A165" s="40" t="s">
        <v>538</v>
      </c>
      <c r="B165" s="41">
        <v>1</v>
      </c>
      <c r="C165" s="41">
        <v>218</v>
      </c>
      <c r="D165" s="41">
        <v>160</v>
      </c>
      <c r="E165" s="41">
        <v>58</v>
      </c>
      <c r="F165" s="42">
        <v>784</v>
      </c>
      <c r="G165" s="42">
        <f t="shared" si="13"/>
        <v>4.9000000000000004</v>
      </c>
      <c r="H165" s="43">
        <f t="shared" si="14"/>
        <v>568.4</v>
      </c>
      <c r="I165" s="42">
        <f t="shared" si="11"/>
        <v>702.49</v>
      </c>
    </row>
    <row r="166" spans="1:9" x14ac:dyDescent="0.25">
      <c r="A166" s="40" t="s">
        <v>538</v>
      </c>
      <c r="B166" s="41">
        <v>1</v>
      </c>
      <c r="C166" s="41">
        <v>196</v>
      </c>
      <c r="D166" s="41">
        <v>160</v>
      </c>
      <c r="E166" s="41">
        <v>36</v>
      </c>
      <c r="F166" s="42">
        <v>783.99999999999989</v>
      </c>
      <c r="G166" s="42">
        <f t="shared" si="13"/>
        <v>4.9000000000000004</v>
      </c>
      <c r="H166" s="43">
        <f t="shared" si="14"/>
        <v>352.8</v>
      </c>
      <c r="I166" s="42">
        <f t="shared" si="11"/>
        <v>436.03</v>
      </c>
    </row>
    <row r="167" spans="1:9" x14ac:dyDescent="0.25">
      <c r="A167" s="40" t="s">
        <v>538</v>
      </c>
      <c r="B167" s="41">
        <v>1</v>
      </c>
      <c r="C167" s="41">
        <v>201</v>
      </c>
      <c r="D167" s="41">
        <v>160</v>
      </c>
      <c r="E167" s="41">
        <v>41</v>
      </c>
      <c r="F167" s="42">
        <v>783.99999999999989</v>
      </c>
      <c r="G167" s="42">
        <f t="shared" si="13"/>
        <v>4.9000000000000004</v>
      </c>
      <c r="H167" s="43">
        <f t="shared" si="14"/>
        <v>401.8</v>
      </c>
      <c r="I167" s="42">
        <f t="shared" si="11"/>
        <v>496.58</v>
      </c>
    </row>
    <row r="168" spans="1:9" x14ac:dyDescent="0.25">
      <c r="A168" s="40" t="s">
        <v>538</v>
      </c>
      <c r="B168" s="41">
        <v>1</v>
      </c>
      <c r="C168" s="41">
        <v>185</v>
      </c>
      <c r="D168" s="41">
        <v>160</v>
      </c>
      <c r="E168" s="41">
        <v>25</v>
      </c>
      <c r="F168" s="42">
        <v>784</v>
      </c>
      <c r="G168" s="42">
        <f t="shared" si="13"/>
        <v>4.9000000000000004</v>
      </c>
      <c r="H168" s="43">
        <f t="shared" si="14"/>
        <v>245</v>
      </c>
      <c r="I168" s="42">
        <f t="shared" si="11"/>
        <v>302.8</v>
      </c>
    </row>
    <row r="169" spans="1:9" x14ac:dyDescent="0.25">
      <c r="A169" s="40" t="s">
        <v>538</v>
      </c>
      <c r="B169" s="41">
        <v>1</v>
      </c>
      <c r="C169" s="41">
        <v>178</v>
      </c>
      <c r="D169" s="41">
        <v>160</v>
      </c>
      <c r="E169" s="41">
        <v>18</v>
      </c>
      <c r="F169" s="42">
        <v>784</v>
      </c>
      <c r="G169" s="42">
        <f t="shared" si="13"/>
        <v>4.9000000000000004</v>
      </c>
      <c r="H169" s="43">
        <f t="shared" si="14"/>
        <v>176.4</v>
      </c>
      <c r="I169" s="42">
        <f t="shared" si="11"/>
        <v>218.01</v>
      </c>
    </row>
    <row r="170" spans="1:9" x14ac:dyDescent="0.25">
      <c r="A170" s="40" t="s">
        <v>538</v>
      </c>
      <c r="B170" s="41">
        <v>1</v>
      </c>
      <c r="C170" s="41">
        <v>177</v>
      </c>
      <c r="D170" s="41">
        <v>160</v>
      </c>
      <c r="E170" s="41">
        <v>17</v>
      </c>
      <c r="F170" s="42">
        <v>783.99999999999989</v>
      </c>
      <c r="G170" s="42">
        <f t="shared" si="13"/>
        <v>4.9000000000000004</v>
      </c>
      <c r="H170" s="43">
        <f t="shared" si="14"/>
        <v>166.6</v>
      </c>
      <c r="I170" s="42">
        <f t="shared" si="11"/>
        <v>205.9</v>
      </c>
    </row>
    <row r="171" spans="1:9" x14ac:dyDescent="0.25">
      <c r="A171" s="40" t="s">
        <v>538</v>
      </c>
      <c r="B171" s="41">
        <v>1</v>
      </c>
      <c r="C171" s="41">
        <v>186</v>
      </c>
      <c r="D171" s="41">
        <v>160</v>
      </c>
      <c r="E171" s="41">
        <v>26</v>
      </c>
      <c r="F171" s="42">
        <v>783.99999999999989</v>
      </c>
      <c r="G171" s="42">
        <f t="shared" si="13"/>
        <v>4.9000000000000004</v>
      </c>
      <c r="H171" s="43">
        <f t="shared" si="14"/>
        <v>254.8</v>
      </c>
      <c r="I171" s="42">
        <f t="shared" si="11"/>
        <v>314.91000000000003</v>
      </c>
    </row>
    <row r="172" spans="1:9" x14ac:dyDescent="0.25">
      <c r="A172" s="40" t="s">
        <v>538</v>
      </c>
      <c r="B172" s="41">
        <v>1</v>
      </c>
      <c r="C172" s="41">
        <v>162</v>
      </c>
      <c r="D172" s="41">
        <v>160</v>
      </c>
      <c r="E172" s="41">
        <v>2</v>
      </c>
      <c r="F172" s="42">
        <v>783.99999999999989</v>
      </c>
      <c r="G172" s="42">
        <f t="shared" si="13"/>
        <v>4.9000000000000004</v>
      </c>
      <c r="H172" s="43">
        <f t="shared" si="14"/>
        <v>19.600000000000001</v>
      </c>
      <c r="I172" s="42">
        <f t="shared" si="11"/>
        <v>24.22</v>
      </c>
    </row>
    <row r="173" spans="1:9" x14ac:dyDescent="0.25">
      <c r="A173" s="40" t="s">
        <v>538</v>
      </c>
      <c r="B173" s="41">
        <v>1</v>
      </c>
      <c r="C173" s="41">
        <v>249</v>
      </c>
      <c r="D173" s="41">
        <v>160</v>
      </c>
      <c r="E173" s="41">
        <v>89</v>
      </c>
      <c r="F173" s="42">
        <v>783.99999999999989</v>
      </c>
      <c r="G173" s="42">
        <f t="shared" si="13"/>
        <v>4.9000000000000004</v>
      </c>
      <c r="H173" s="43">
        <f t="shared" si="14"/>
        <v>872.2</v>
      </c>
      <c r="I173" s="42">
        <f t="shared" si="11"/>
        <v>1077.95</v>
      </c>
    </row>
    <row r="174" spans="1:9" x14ac:dyDescent="0.25">
      <c r="A174" s="40" t="s">
        <v>538</v>
      </c>
      <c r="B174" s="41">
        <v>1</v>
      </c>
      <c r="C174" s="41">
        <v>176</v>
      </c>
      <c r="D174" s="41">
        <v>160</v>
      </c>
      <c r="E174" s="41">
        <v>16</v>
      </c>
      <c r="F174" s="42">
        <v>784</v>
      </c>
      <c r="G174" s="42">
        <f t="shared" si="13"/>
        <v>4.9000000000000004</v>
      </c>
      <c r="H174" s="43">
        <f t="shared" si="14"/>
        <v>156.80000000000001</v>
      </c>
      <c r="I174" s="42">
        <f t="shared" si="11"/>
        <v>193.79</v>
      </c>
    </row>
    <row r="175" spans="1:9" x14ac:dyDescent="0.25">
      <c r="A175" s="40" t="s">
        <v>538</v>
      </c>
      <c r="B175" s="41">
        <v>1</v>
      </c>
      <c r="C175" s="41">
        <v>224</v>
      </c>
      <c r="D175" s="41">
        <v>160</v>
      </c>
      <c r="E175" s="41">
        <v>64</v>
      </c>
      <c r="F175" s="42">
        <v>783.99999999999989</v>
      </c>
      <c r="G175" s="42">
        <f t="shared" si="13"/>
        <v>4.9000000000000004</v>
      </c>
      <c r="H175" s="43">
        <f t="shared" si="14"/>
        <v>627.20000000000005</v>
      </c>
      <c r="I175" s="42">
        <f t="shared" si="11"/>
        <v>775.16</v>
      </c>
    </row>
    <row r="176" spans="1:9" x14ac:dyDescent="0.25">
      <c r="A176" s="40" t="s">
        <v>538</v>
      </c>
      <c r="B176" s="41">
        <v>1</v>
      </c>
      <c r="C176" s="41">
        <v>230</v>
      </c>
      <c r="D176" s="41">
        <v>160</v>
      </c>
      <c r="E176" s="41">
        <v>70</v>
      </c>
      <c r="F176" s="42">
        <v>845.21739130434776</v>
      </c>
      <c r="G176" s="42">
        <f t="shared" si="13"/>
        <v>5.28</v>
      </c>
      <c r="H176" s="43">
        <f t="shared" si="14"/>
        <v>739.2</v>
      </c>
      <c r="I176" s="42">
        <f t="shared" si="11"/>
        <v>913.58</v>
      </c>
    </row>
    <row r="177" spans="1:9" x14ac:dyDescent="0.25">
      <c r="A177" s="40" t="s">
        <v>538</v>
      </c>
      <c r="B177" s="41">
        <v>1</v>
      </c>
      <c r="C177" s="41">
        <v>176</v>
      </c>
      <c r="D177" s="41">
        <v>160</v>
      </c>
      <c r="E177" s="41">
        <v>16</v>
      </c>
      <c r="F177" s="42">
        <v>784</v>
      </c>
      <c r="G177" s="42">
        <f t="shared" si="13"/>
        <v>4.9000000000000004</v>
      </c>
      <c r="H177" s="43">
        <f t="shared" si="14"/>
        <v>156.80000000000001</v>
      </c>
      <c r="I177" s="42">
        <f t="shared" si="11"/>
        <v>193.79</v>
      </c>
    </row>
    <row r="178" spans="1:9" x14ac:dyDescent="0.25">
      <c r="A178" s="40" t="s">
        <v>538</v>
      </c>
      <c r="B178" s="41">
        <v>1</v>
      </c>
      <c r="C178" s="41">
        <v>217</v>
      </c>
      <c r="D178" s="41">
        <v>160</v>
      </c>
      <c r="E178" s="41">
        <v>57</v>
      </c>
      <c r="F178" s="42">
        <v>783.99999999999989</v>
      </c>
      <c r="G178" s="42">
        <f t="shared" si="13"/>
        <v>4.9000000000000004</v>
      </c>
      <c r="H178" s="43">
        <f t="shared" si="14"/>
        <v>558.6</v>
      </c>
      <c r="I178" s="42">
        <f t="shared" si="11"/>
        <v>690.37</v>
      </c>
    </row>
    <row r="179" spans="1:9" x14ac:dyDescent="0.25">
      <c r="A179" s="40" t="s">
        <v>538</v>
      </c>
      <c r="B179" s="41">
        <v>1</v>
      </c>
      <c r="C179" s="41">
        <v>216</v>
      </c>
      <c r="D179" s="41">
        <v>160</v>
      </c>
      <c r="E179" s="41">
        <v>56</v>
      </c>
      <c r="F179" s="42">
        <v>784</v>
      </c>
      <c r="G179" s="42">
        <f t="shared" si="13"/>
        <v>4.9000000000000004</v>
      </c>
      <c r="H179" s="43">
        <f t="shared" si="14"/>
        <v>548.79999999999995</v>
      </c>
      <c r="I179" s="42">
        <f t="shared" si="11"/>
        <v>678.26</v>
      </c>
    </row>
    <row r="180" spans="1:9" x14ac:dyDescent="0.25">
      <c r="A180" s="40" t="s">
        <v>538</v>
      </c>
      <c r="B180" s="41">
        <v>1</v>
      </c>
      <c r="C180" s="41">
        <v>208</v>
      </c>
      <c r="D180" s="41">
        <v>160</v>
      </c>
      <c r="E180" s="41">
        <v>48</v>
      </c>
      <c r="F180" s="42">
        <v>784</v>
      </c>
      <c r="G180" s="42">
        <f t="shared" si="13"/>
        <v>4.9000000000000004</v>
      </c>
      <c r="H180" s="43">
        <f t="shared" si="14"/>
        <v>470.4</v>
      </c>
      <c r="I180" s="42">
        <f t="shared" si="11"/>
        <v>581.37</v>
      </c>
    </row>
    <row r="181" spans="1:9" x14ac:dyDescent="0.25">
      <c r="A181" s="40" t="s">
        <v>538</v>
      </c>
      <c r="B181" s="41">
        <v>1</v>
      </c>
      <c r="C181" s="41">
        <v>216</v>
      </c>
      <c r="D181" s="41">
        <v>160</v>
      </c>
      <c r="E181" s="41">
        <v>56</v>
      </c>
      <c r="F181" s="42">
        <v>784</v>
      </c>
      <c r="G181" s="42">
        <f t="shared" si="13"/>
        <v>4.9000000000000004</v>
      </c>
      <c r="H181" s="43">
        <f t="shared" si="14"/>
        <v>548.79999999999995</v>
      </c>
      <c r="I181" s="42">
        <f t="shared" si="11"/>
        <v>678.26</v>
      </c>
    </row>
    <row r="182" spans="1:9" x14ac:dyDescent="0.25">
      <c r="A182" s="40" t="s">
        <v>538</v>
      </c>
      <c r="B182" s="41">
        <v>1</v>
      </c>
      <c r="C182" s="41">
        <v>208</v>
      </c>
      <c r="D182" s="41">
        <v>160</v>
      </c>
      <c r="E182" s="41">
        <v>48</v>
      </c>
      <c r="F182" s="42">
        <v>783.99999999999989</v>
      </c>
      <c r="G182" s="42">
        <f t="shared" si="13"/>
        <v>4.9000000000000004</v>
      </c>
      <c r="H182" s="43">
        <f t="shared" si="14"/>
        <v>470.4</v>
      </c>
      <c r="I182" s="42">
        <f t="shared" si="11"/>
        <v>581.37</v>
      </c>
    </row>
    <row r="183" spans="1:9" x14ac:dyDescent="0.25">
      <c r="A183" s="40" t="s">
        <v>538</v>
      </c>
      <c r="B183" s="41">
        <v>1</v>
      </c>
      <c r="C183" s="41">
        <v>207</v>
      </c>
      <c r="D183" s="41">
        <v>160</v>
      </c>
      <c r="E183" s="41">
        <v>47</v>
      </c>
      <c r="F183" s="42">
        <v>783.99999999999989</v>
      </c>
      <c r="G183" s="42">
        <f t="shared" si="13"/>
        <v>4.9000000000000004</v>
      </c>
      <c r="H183" s="43">
        <f t="shared" si="14"/>
        <v>460.6</v>
      </c>
      <c r="I183" s="42">
        <f t="shared" si="11"/>
        <v>569.26</v>
      </c>
    </row>
    <row r="184" spans="1:9" x14ac:dyDescent="0.25">
      <c r="A184" s="40" t="s">
        <v>538</v>
      </c>
      <c r="B184" s="41">
        <v>1</v>
      </c>
      <c r="C184" s="41">
        <v>192</v>
      </c>
      <c r="D184" s="41">
        <v>160</v>
      </c>
      <c r="E184" s="41">
        <v>32</v>
      </c>
      <c r="F184" s="42">
        <v>783.99999999999989</v>
      </c>
      <c r="G184" s="42">
        <f t="shared" si="13"/>
        <v>4.9000000000000004</v>
      </c>
      <c r="H184" s="43">
        <f t="shared" si="14"/>
        <v>313.60000000000002</v>
      </c>
      <c r="I184" s="42">
        <f t="shared" si="11"/>
        <v>387.58</v>
      </c>
    </row>
    <row r="185" spans="1:9" x14ac:dyDescent="0.25">
      <c r="A185" s="40" t="s">
        <v>538</v>
      </c>
      <c r="B185" s="41">
        <v>1</v>
      </c>
      <c r="C185" s="41">
        <v>184</v>
      </c>
      <c r="D185" s="41">
        <v>160</v>
      </c>
      <c r="E185" s="41">
        <v>24</v>
      </c>
      <c r="F185" s="42">
        <v>784</v>
      </c>
      <c r="G185" s="42">
        <f t="shared" si="13"/>
        <v>4.9000000000000004</v>
      </c>
      <c r="H185" s="43">
        <f t="shared" si="14"/>
        <v>235.2</v>
      </c>
      <c r="I185" s="42">
        <f t="shared" si="11"/>
        <v>290.68</v>
      </c>
    </row>
    <row r="186" spans="1:9" x14ac:dyDescent="0.25">
      <c r="A186" s="40" t="s">
        <v>538</v>
      </c>
      <c r="B186" s="41">
        <v>1</v>
      </c>
      <c r="C186" s="41">
        <v>168</v>
      </c>
      <c r="D186" s="41">
        <v>160</v>
      </c>
      <c r="E186" s="41">
        <v>8</v>
      </c>
      <c r="F186" s="42">
        <v>784</v>
      </c>
      <c r="G186" s="42">
        <f t="shared" si="13"/>
        <v>4.9000000000000004</v>
      </c>
      <c r="H186" s="43">
        <f t="shared" si="14"/>
        <v>78.400000000000006</v>
      </c>
      <c r="I186" s="42">
        <f t="shared" si="11"/>
        <v>96.89</v>
      </c>
    </row>
    <row r="187" spans="1:9" x14ac:dyDescent="0.25">
      <c r="A187" s="40" t="s">
        <v>538</v>
      </c>
      <c r="B187" s="41">
        <v>1</v>
      </c>
      <c r="C187" s="41">
        <v>169</v>
      </c>
      <c r="D187" s="41">
        <v>160</v>
      </c>
      <c r="E187" s="41">
        <v>9</v>
      </c>
      <c r="F187" s="42">
        <v>784</v>
      </c>
      <c r="G187" s="42">
        <f t="shared" si="13"/>
        <v>4.9000000000000004</v>
      </c>
      <c r="H187" s="43">
        <f t="shared" si="14"/>
        <v>88.2</v>
      </c>
      <c r="I187" s="42">
        <f t="shared" si="11"/>
        <v>109.01</v>
      </c>
    </row>
    <row r="188" spans="1:9" x14ac:dyDescent="0.25">
      <c r="A188" s="40" t="s">
        <v>538</v>
      </c>
      <c r="B188" s="41">
        <v>1</v>
      </c>
      <c r="C188" s="41">
        <v>173.5</v>
      </c>
      <c r="D188" s="41">
        <v>160</v>
      </c>
      <c r="E188" s="41">
        <v>13.5</v>
      </c>
      <c r="F188" s="42">
        <v>783.99999999999989</v>
      </c>
      <c r="G188" s="42">
        <f t="shared" si="13"/>
        <v>4.9000000000000004</v>
      </c>
      <c r="H188" s="43">
        <f t="shared" si="14"/>
        <v>132.30000000000001</v>
      </c>
      <c r="I188" s="42">
        <f t="shared" si="11"/>
        <v>163.51</v>
      </c>
    </row>
    <row r="189" spans="1:9" x14ac:dyDescent="0.25">
      <c r="A189" s="40" t="s">
        <v>538</v>
      </c>
      <c r="B189" s="41">
        <v>1</v>
      </c>
      <c r="C189" s="41">
        <v>164</v>
      </c>
      <c r="D189" s="41">
        <v>160</v>
      </c>
      <c r="E189" s="41">
        <v>4</v>
      </c>
      <c r="F189" s="42">
        <v>784</v>
      </c>
      <c r="G189" s="42">
        <f t="shared" si="13"/>
        <v>4.9000000000000004</v>
      </c>
      <c r="H189" s="43">
        <f t="shared" si="14"/>
        <v>39.200000000000003</v>
      </c>
      <c r="I189" s="42">
        <f t="shared" si="11"/>
        <v>48.45</v>
      </c>
    </row>
    <row r="190" spans="1:9" x14ac:dyDescent="0.25">
      <c r="A190" s="40" t="s">
        <v>538</v>
      </c>
      <c r="B190" s="41">
        <v>1</v>
      </c>
      <c r="C190" s="41">
        <v>184</v>
      </c>
      <c r="D190" s="41">
        <v>160</v>
      </c>
      <c r="E190" s="41">
        <v>24</v>
      </c>
      <c r="F190" s="42">
        <v>784</v>
      </c>
      <c r="G190" s="42">
        <f t="shared" si="13"/>
        <v>4.9000000000000004</v>
      </c>
      <c r="H190" s="43">
        <f t="shared" si="14"/>
        <v>235.2</v>
      </c>
      <c r="I190" s="42">
        <f t="shared" si="11"/>
        <v>290.68</v>
      </c>
    </row>
    <row r="191" spans="1:9" x14ac:dyDescent="0.25">
      <c r="A191" s="40" t="s">
        <v>538</v>
      </c>
      <c r="B191" s="41">
        <v>1</v>
      </c>
      <c r="C191" s="41">
        <v>186</v>
      </c>
      <c r="D191" s="41">
        <v>160</v>
      </c>
      <c r="E191" s="41">
        <v>26</v>
      </c>
      <c r="F191" s="42">
        <v>783.99999999999989</v>
      </c>
      <c r="G191" s="42">
        <f t="shared" si="13"/>
        <v>4.9000000000000004</v>
      </c>
      <c r="H191" s="43">
        <f t="shared" si="14"/>
        <v>254.8</v>
      </c>
      <c r="I191" s="42">
        <f t="shared" si="11"/>
        <v>314.91000000000003</v>
      </c>
    </row>
    <row r="192" spans="1:9" x14ac:dyDescent="0.25">
      <c r="A192" s="40" t="s">
        <v>538</v>
      </c>
      <c r="B192" s="41">
        <v>1</v>
      </c>
      <c r="C192" s="41">
        <v>162</v>
      </c>
      <c r="D192" s="41">
        <v>160</v>
      </c>
      <c r="E192" s="41">
        <v>2</v>
      </c>
      <c r="F192" s="42">
        <v>783.99999999999989</v>
      </c>
      <c r="G192" s="42">
        <f t="shared" si="13"/>
        <v>4.9000000000000004</v>
      </c>
      <c r="H192" s="43">
        <f t="shared" si="14"/>
        <v>19.600000000000001</v>
      </c>
      <c r="I192" s="42">
        <f t="shared" si="11"/>
        <v>24.22</v>
      </c>
    </row>
    <row r="193" spans="1:9" x14ac:dyDescent="0.25">
      <c r="A193" s="40" t="s">
        <v>538</v>
      </c>
      <c r="B193" s="41">
        <v>1</v>
      </c>
      <c r="C193" s="41">
        <v>188</v>
      </c>
      <c r="D193" s="41">
        <v>160</v>
      </c>
      <c r="E193" s="41">
        <v>28</v>
      </c>
      <c r="F193" s="42">
        <v>784</v>
      </c>
      <c r="G193" s="42">
        <f t="shared" si="13"/>
        <v>4.9000000000000004</v>
      </c>
      <c r="H193" s="43">
        <f t="shared" si="14"/>
        <v>274.39999999999998</v>
      </c>
      <c r="I193" s="42">
        <f t="shared" si="11"/>
        <v>339.13</v>
      </c>
    </row>
    <row r="194" spans="1:9" x14ac:dyDescent="0.25">
      <c r="A194" s="40" t="s">
        <v>538</v>
      </c>
      <c r="B194" s="41">
        <v>1</v>
      </c>
      <c r="C194" s="41">
        <v>236</v>
      </c>
      <c r="D194" s="41">
        <v>160</v>
      </c>
      <c r="E194" s="41">
        <v>76</v>
      </c>
      <c r="F194" s="42">
        <v>784</v>
      </c>
      <c r="G194" s="42">
        <f t="shared" si="13"/>
        <v>4.9000000000000004</v>
      </c>
      <c r="H194" s="43">
        <f t="shared" si="14"/>
        <v>744.8</v>
      </c>
      <c r="I194" s="42">
        <f t="shared" si="11"/>
        <v>920.5</v>
      </c>
    </row>
    <row r="195" spans="1:9" x14ac:dyDescent="0.25">
      <c r="A195" s="40" t="s">
        <v>538</v>
      </c>
      <c r="B195" s="41">
        <v>1</v>
      </c>
      <c r="C195" s="41">
        <v>194</v>
      </c>
      <c r="D195" s="41">
        <v>160</v>
      </c>
      <c r="E195" s="41">
        <v>34</v>
      </c>
      <c r="F195" s="42">
        <v>664</v>
      </c>
      <c r="G195" s="42">
        <f t="shared" si="13"/>
        <v>4.1500000000000004</v>
      </c>
      <c r="H195" s="43">
        <f t="shared" si="14"/>
        <v>282.2</v>
      </c>
      <c r="I195" s="42">
        <f t="shared" si="11"/>
        <v>348.77</v>
      </c>
    </row>
    <row r="196" spans="1:9" x14ac:dyDescent="0.25">
      <c r="A196" s="40" t="s">
        <v>538</v>
      </c>
      <c r="B196" s="41">
        <v>1</v>
      </c>
      <c r="C196" s="41">
        <v>188</v>
      </c>
      <c r="D196" s="41">
        <v>160</v>
      </c>
      <c r="E196" s="41">
        <v>28</v>
      </c>
      <c r="F196" s="42">
        <v>784</v>
      </c>
      <c r="G196" s="42">
        <f t="shared" si="13"/>
        <v>4.9000000000000004</v>
      </c>
      <c r="H196" s="43">
        <f t="shared" si="14"/>
        <v>274.39999999999998</v>
      </c>
      <c r="I196" s="42">
        <f t="shared" si="11"/>
        <v>339.13</v>
      </c>
    </row>
    <row r="197" spans="1:9" x14ac:dyDescent="0.25">
      <c r="A197" s="40" t="s">
        <v>538</v>
      </c>
      <c r="B197" s="41">
        <v>1</v>
      </c>
      <c r="C197" s="41">
        <v>186</v>
      </c>
      <c r="D197" s="41">
        <v>160</v>
      </c>
      <c r="E197" s="41">
        <v>26</v>
      </c>
      <c r="F197" s="42">
        <v>783.99999999999989</v>
      </c>
      <c r="G197" s="42">
        <f t="shared" si="13"/>
        <v>4.9000000000000004</v>
      </c>
      <c r="H197" s="43">
        <f t="shared" si="14"/>
        <v>254.8</v>
      </c>
      <c r="I197" s="42">
        <f t="shared" si="11"/>
        <v>314.91000000000003</v>
      </c>
    </row>
    <row r="198" spans="1:9" x14ac:dyDescent="0.25">
      <c r="A198" s="40" t="s">
        <v>538</v>
      </c>
      <c r="B198" s="41">
        <v>1</v>
      </c>
      <c r="C198" s="41">
        <v>212</v>
      </c>
      <c r="D198" s="41">
        <v>160</v>
      </c>
      <c r="E198" s="41">
        <v>52</v>
      </c>
      <c r="F198" s="42">
        <v>783.99999999999989</v>
      </c>
      <c r="G198" s="42">
        <f t="shared" si="13"/>
        <v>4.9000000000000004</v>
      </c>
      <c r="H198" s="43">
        <f t="shared" si="14"/>
        <v>509.6</v>
      </c>
      <c r="I198" s="42">
        <f t="shared" si="11"/>
        <v>629.80999999999995</v>
      </c>
    </row>
    <row r="199" spans="1:9" x14ac:dyDescent="0.25">
      <c r="A199" s="40" t="s">
        <v>538</v>
      </c>
      <c r="B199" s="41">
        <v>1</v>
      </c>
      <c r="C199" s="41">
        <v>220</v>
      </c>
      <c r="D199" s="41">
        <v>160</v>
      </c>
      <c r="E199" s="41">
        <v>60</v>
      </c>
      <c r="F199" s="42">
        <v>783.99999999999989</v>
      </c>
      <c r="G199" s="42">
        <f t="shared" si="13"/>
        <v>4.9000000000000004</v>
      </c>
      <c r="H199" s="43">
        <f t="shared" si="14"/>
        <v>588</v>
      </c>
      <c r="I199" s="42">
        <f t="shared" si="11"/>
        <v>726.71</v>
      </c>
    </row>
    <row r="200" spans="1:9" x14ac:dyDescent="0.25">
      <c r="A200" s="40" t="s">
        <v>538</v>
      </c>
      <c r="B200" s="41">
        <v>1</v>
      </c>
      <c r="C200" s="41">
        <v>222</v>
      </c>
      <c r="D200" s="41">
        <v>160</v>
      </c>
      <c r="E200" s="41">
        <v>62</v>
      </c>
      <c r="F200" s="42">
        <v>784</v>
      </c>
      <c r="G200" s="42">
        <f t="shared" si="13"/>
        <v>4.9000000000000004</v>
      </c>
      <c r="H200" s="43">
        <f t="shared" si="14"/>
        <v>607.6</v>
      </c>
      <c r="I200" s="42">
        <f t="shared" si="11"/>
        <v>750.93</v>
      </c>
    </row>
    <row r="201" spans="1:9" x14ac:dyDescent="0.25">
      <c r="A201" s="40" t="s">
        <v>538</v>
      </c>
      <c r="B201" s="41">
        <v>1</v>
      </c>
      <c r="C201" s="41">
        <v>200</v>
      </c>
      <c r="D201" s="41">
        <v>160</v>
      </c>
      <c r="E201" s="41">
        <v>40</v>
      </c>
      <c r="F201" s="42">
        <v>784</v>
      </c>
      <c r="G201" s="42">
        <f t="shared" si="13"/>
        <v>4.9000000000000004</v>
      </c>
      <c r="H201" s="43">
        <f t="shared" si="14"/>
        <v>392</v>
      </c>
      <c r="I201" s="42">
        <f t="shared" si="11"/>
        <v>484.47</v>
      </c>
    </row>
    <row r="202" spans="1:9" x14ac:dyDescent="0.25">
      <c r="A202" s="40" t="s">
        <v>538</v>
      </c>
      <c r="B202" s="41">
        <v>1</v>
      </c>
      <c r="C202" s="41">
        <v>184</v>
      </c>
      <c r="D202" s="41">
        <v>160</v>
      </c>
      <c r="E202" s="41">
        <v>24</v>
      </c>
      <c r="F202" s="42">
        <v>784</v>
      </c>
      <c r="G202" s="42">
        <f t="shared" si="13"/>
        <v>4.9000000000000004</v>
      </c>
      <c r="H202" s="43">
        <f t="shared" si="14"/>
        <v>235.2</v>
      </c>
      <c r="I202" s="42">
        <f t="shared" si="11"/>
        <v>290.68</v>
      </c>
    </row>
    <row r="203" spans="1:9" x14ac:dyDescent="0.25">
      <c r="A203" s="40" t="s">
        <v>538</v>
      </c>
      <c r="B203" s="41">
        <v>1</v>
      </c>
      <c r="C203" s="41">
        <v>184</v>
      </c>
      <c r="D203" s="41">
        <v>160</v>
      </c>
      <c r="E203" s="41">
        <v>24</v>
      </c>
      <c r="F203" s="42">
        <v>784</v>
      </c>
      <c r="G203" s="42">
        <f t="shared" si="13"/>
        <v>4.9000000000000004</v>
      </c>
      <c r="H203" s="43">
        <f t="shared" si="14"/>
        <v>235.2</v>
      </c>
      <c r="I203" s="42">
        <f t="shared" si="11"/>
        <v>290.68</v>
      </c>
    </row>
    <row r="204" spans="1:9" x14ac:dyDescent="0.25">
      <c r="A204" s="40" t="s">
        <v>538</v>
      </c>
      <c r="B204" s="41">
        <v>1</v>
      </c>
      <c r="C204" s="41">
        <v>208</v>
      </c>
      <c r="D204" s="41">
        <v>160</v>
      </c>
      <c r="E204" s="41">
        <v>48</v>
      </c>
      <c r="F204" s="42">
        <v>784</v>
      </c>
      <c r="G204" s="42">
        <f t="shared" si="13"/>
        <v>4.9000000000000004</v>
      </c>
      <c r="H204" s="43">
        <f t="shared" si="14"/>
        <v>470.4</v>
      </c>
      <c r="I204" s="42">
        <f t="shared" si="11"/>
        <v>581.37</v>
      </c>
    </row>
    <row r="205" spans="1:9" x14ac:dyDescent="0.25">
      <c r="A205" s="40" t="s">
        <v>538</v>
      </c>
      <c r="B205" s="41">
        <v>1</v>
      </c>
      <c r="C205" s="41">
        <v>200</v>
      </c>
      <c r="D205" s="41">
        <v>160</v>
      </c>
      <c r="E205" s="41">
        <v>40</v>
      </c>
      <c r="F205" s="42">
        <v>784</v>
      </c>
      <c r="G205" s="42">
        <f t="shared" si="13"/>
        <v>4.9000000000000004</v>
      </c>
      <c r="H205" s="43">
        <f t="shared" si="14"/>
        <v>392</v>
      </c>
      <c r="I205" s="42">
        <f t="shared" si="11"/>
        <v>484.47</v>
      </c>
    </row>
    <row r="206" spans="1:9" x14ac:dyDescent="0.25">
      <c r="A206" s="40" t="s">
        <v>538</v>
      </c>
      <c r="B206" s="41">
        <v>1</v>
      </c>
      <c r="C206" s="41">
        <v>228</v>
      </c>
      <c r="D206" s="41">
        <v>160</v>
      </c>
      <c r="E206" s="41">
        <v>68</v>
      </c>
      <c r="F206" s="42">
        <v>784</v>
      </c>
      <c r="G206" s="42">
        <f t="shared" si="13"/>
        <v>4.9000000000000004</v>
      </c>
      <c r="H206" s="43">
        <f t="shared" si="14"/>
        <v>666.4</v>
      </c>
      <c r="I206" s="42">
        <f t="shared" ref="I206:I269" si="15">ROUND(H206*1.2359,2)</f>
        <v>823.6</v>
      </c>
    </row>
    <row r="207" spans="1:9" x14ac:dyDescent="0.25">
      <c r="A207" s="40" t="s">
        <v>538</v>
      </c>
      <c r="B207" s="41">
        <v>1</v>
      </c>
      <c r="C207" s="41">
        <v>184</v>
      </c>
      <c r="D207" s="41">
        <v>160</v>
      </c>
      <c r="E207" s="41">
        <v>24</v>
      </c>
      <c r="F207" s="42">
        <v>663.99999999999989</v>
      </c>
      <c r="G207" s="42">
        <f t="shared" si="13"/>
        <v>4.1500000000000004</v>
      </c>
      <c r="H207" s="43">
        <f t="shared" si="14"/>
        <v>199.2</v>
      </c>
      <c r="I207" s="42">
        <f t="shared" si="15"/>
        <v>246.19</v>
      </c>
    </row>
    <row r="208" spans="1:9" x14ac:dyDescent="0.25">
      <c r="A208" s="40" t="s">
        <v>538</v>
      </c>
      <c r="B208" s="41">
        <v>1</v>
      </c>
      <c r="C208" s="41">
        <v>192</v>
      </c>
      <c r="D208" s="41">
        <v>160</v>
      </c>
      <c r="E208" s="41">
        <v>32</v>
      </c>
      <c r="F208" s="42">
        <v>783.99999999999989</v>
      </c>
      <c r="G208" s="42">
        <f t="shared" si="13"/>
        <v>4.9000000000000004</v>
      </c>
      <c r="H208" s="43">
        <f t="shared" si="14"/>
        <v>313.60000000000002</v>
      </c>
      <c r="I208" s="42">
        <f t="shared" si="15"/>
        <v>387.58</v>
      </c>
    </row>
    <row r="209" spans="1:9" x14ac:dyDescent="0.25">
      <c r="A209" s="40" t="s">
        <v>538</v>
      </c>
      <c r="B209" s="41">
        <v>1</v>
      </c>
      <c r="C209" s="41">
        <v>184</v>
      </c>
      <c r="D209" s="41">
        <v>160</v>
      </c>
      <c r="E209" s="41">
        <v>24</v>
      </c>
      <c r="F209" s="42">
        <v>784</v>
      </c>
      <c r="G209" s="42">
        <f t="shared" si="13"/>
        <v>4.9000000000000004</v>
      </c>
      <c r="H209" s="43">
        <f t="shared" si="14"/>
        <v>235.2</v>
      </c>
      <c r="I209" s="42">
        <f t="shared" si="15"/>
        <v>290.68</v>
      </c>
    </row>
    <row r="210" spans="1:9" x14ac:dyDescent="0.25">
      <c r="A210" s="40" t="s">
        <v>538</v>
      </c>
      <c r="B210" s="41">
        <v>1</v>
      </c>
      <c r="C210" s="41">
        <v>205.5</v>
      </c>
      <c r="D210" s="41">
        <v>160</v>
      </c>
      <c r="E210" s="41">
        <v>45.5</v>
      </c>
      <c r="F210" s="42">
        <v>784</v>
      </c>
      <c r="G210" s="42">
        <f t="shared" si="13"/>
        <v>4.9000000000000004</v>
      </c>
      <c r="H210" s="43">
        <f t="shared" si="14"/>
        <v>445.9</v>
      </c>
      <c r="I210" s="42">
        <f t="shared" si="15"/>
        <v>551.09</v>
      </c>
    </row>
    <row r="211" spans="1:9" x14ac:dyDescent="0.25">
      <c r="A211" s="40" t="s">
        <v>538</v>
      </c>
      <c r="B211" s="41">
        <v>1</v>
      </c>
      <c r="C211" s="41">
        <v>200</v>
      </c>
      <c r="D211" s="41">
        <v>160</v>
      </c>
      <c r="E211" s="41">
        <v>40</v>
      </c>
      <c r="F211" s="42">
        <v>784</v>
      </c>
      <c r="G211" s="42">
        <f t="shared" si="13"/>
        <v>4.9000000000000004</v>
      </c>
      <c r="H211" s="43">
        <f t="shared" si="14"/>
        <v>392</v>
      </c>
      <c r="I211" s="42">
        <f t="shared" si="15"/>
        <v>484.47</v>
      </c>
    </row>
    <row r="212" spans="1:9" x14ac:dyDescent="0.25">
      <c r="A212" s="40" t="s">
        <v>538</v>
      </c>
      <c r="B212" s="41">
        <v>1</v>
      </c>
      <c r="C212" s="41">
        <v>207</v>
      </c>
      <c r="D212" s="41">
        <v>160</v>
      </c>
      <c r="E212" s="41">
        <v>47</v>
      </c>
      <c r="F212" s="42">
        <v>783.99999999999989</v>
      </c>
      <c r="G212" s="42">
        <f t="shared" si="13"/>
        <v>4.9000000000000004</v>
      </c>
      <c r="H212" s="43">
        <f t="shared" si="14"/>
        <v>460.6</v>
      </c>
      <c r="I212" s="42">
        <f t="shared" si="15"/>
        <v>569.26</v>
      </c>
    </row>
    <row r="213" spans="1:9" x14ac:dyDescent="0.25">
      <c r="A213" s="40" t="s">
        <v>538</v>
      </c>
      <c r="B213" s="41">
        <v>1</v>
      </c>
      <c r="C213" s="41">
        <v>213</v>
      </c>
      <c r="D213" s="41">
        <v>160</v>
      </c>
      <c r="E213" s="41">
        <v>53</v>
      </c>
      <c r="F213" s="42">
        <v>784</v>
      </c>
      <c r="G213" s="42">
        <f t="shared" si="13"/>
        <v>4.9000000000000004</v>
      </c>
      <c r="H213" s="43">
        <f t="shared" si="14"/>
        <v>519.4</v>
      </c>
      <c r="I213" s="42">
        <f t="shared" si="15"/>
        <v>641.92999999999995</v>
      </c>
    </row>
    <row r="214" spans="1:9" x14ac:dyDescent="0.25">
      <c r="A214" s="40" t="s">
        <v>538</v>
      </c>
      <c r="B214" s="41">
        <v>1</v>
      </c>
      <c r="C214" s="41">
        <v>216</v>
      </c>
      <c r="D214" s="41">
        <v>160</v>
      </c>
      <c r="E214" s="41">
        <v>56</v>
      </c>
      <c r="F214" s="42">
        <v>663.99999999999989</v>
      </c>
      <c r="G214" s="42">
        <f t="shared" si="13"/>
        <v>4.1500000000000004</v>
      </c>
      <c r="H214" s="43">
        <f t="shared" si="14"/>
        <v>464.8</v>
      </c>
      <c r="I214" s="42">
        <f t="shared" si="15"/>
        <v>574.45000000000005</v>
      </c>
    </row>
    <row r="215" spans="1:9" x14ac:dyDescent="0.25">
      <c r="A215" s="40" t="s">
        <v>538</v>
      </c>
      <c r="B215" s="41">
        <v>1</v>
      </c>
      <c r="C215" s="41">
        <v>192</v>
      </c>
      <c r="D215" s="41">
        <v>160</v>
      </c>
      <c r="E215" s="41">
        <v>32</v>
      </c>
      <c r="F215" s="42">
        <v>783.99999999999989</v>
      </c>
      <c r="G215" s="42">
        <f t="shared" si="13"/>
        <v>4.9000000000000004</v>
      </c>
      <c r="H215" s="43">
        <f t="shared" si="14"/>
        <v>313.60000000000002</v>
      </c>
      <c r="I215" s="42">
        <f t="shared" si="15"/>
        <v>387.58</v>
      </c>
    </row>
    <row r="216" spans="1:9" x14ac:dyDescent="0.25">
      <c r="A216" s="40" t="s">
        <v>538</v>
      </c>
      <c r="B216" s="41">
        <v>1</v>
      </c>
      <c r="C216" s="41">
        <v>216</v>
      </c>
      <c r="D216" s="41">
        <v>160</v>
      </c>
      <c r="E216" s="41">
        <v>56</v>
      </c>
      <c r="F216" s="42">
        <v>784</v>
      </c>
      <c r="G216" s="42">
        <f t="shared" si="13"/>
        <v>4.9000000000000004</v>
      </c>
      <c r="H216" s="43">
        <f t="shared" si="14"/>
        <v>548.79999999999995</v>
      </c>
      <c r="I216" s="42">
        <f t="shared" si="15"/>
        <v>678.26</v>
      </c>
    </row>
    <row r="217" spans="1:9" x14ac:dyDescent="0.25">
      <c r="A217" s="40" t="s">
        <v>538</v>
      </c>
      <c r="B217" s="41">
        <v>1</v>
      </c>
      <c r="C217" s="41">
        <v>215</v>
      </c>
      <c r="D217" s="41">
        <v>160</v>
      </c>
      <c r="E217" s="41">
        <v>55</v>
      </c>
      <c r="F217" s="42">
        <v>784</v>
      </c>
      <c r="G217" s="42">
        <f t="shared" si="13"/>
        <v>4.9000000000000004</v>
      </c>
      <c r="H217" s="43">
        <f t="shared" si="14"/>
        <v>539</v>
      </c>
      <c r="I217" s="42">
        <f t="shared" si="15"/>
        <v>666.15</v>
      </c>
    </row>
    <row r="218" spans="1:9" x14ac:dyDescent="0.25">
      <c r="A218" s="40" t="s">
        <v>538</v>
      </c>
      <c r="B218" s="41">
        <v>1</v>
      </c>
      <c r="C218" s="41">
        <v>224</v>
      </c>
      <c r="D218" s="41">
        <v>160</v>
      </c>
      <c r="E218" s="41">
        <v>64</v>
      </c>
      <c r="F218" s="42">
        <v>784</v>
      </c>
      <c r="G218" s="42">
        <f t="shared" si="13"/>
        <v>4.9000000000000004</v>
      </c>
      <c r="H218" s="43">
        <f t="shared" si="14"/>
        <v>627.20000000000005</v>
      </c>
      <c r="I218" s="42">
        <f t="shared" si="15"/>
        <v>775.16</v>
      </c>
    </row>
    <row r="219" spans="1:9" x14ac:dyDescent="0.25">
      <c r="A219" s="40" t="s">
        <v>538</v>
      </c>
      <c r="B219" s="41">
        <v>1</v>
      </c>
      <c r="C219" s="41">
        <v>216</v>
      </c>
      <c r="D219" s="41">
        <v>160</v>
      </c>
      <c r="E219" s="41">
        <v>56</v>
      </c>
      <c r="F219" s="42">
        <v>784</v>
      </c>
      <c r="G219" s="42">
        <f t="shared" si="13"/>
        <v>4.9000000000000004</v>
      </c>
      <c r="H219" s="43">
        <f t="shared" si="14"/>
        <v>548.79999999999995</v>
      </c>
      <c r="I219" s="42">
        <f t="shared" si="15"/>
        <v>678.26</v>
      </c>
    </row>
    <row r="220" spans="1:9" x14ac:dyDescent="0.25">
      <c r="A220" s="40" t="s">
        <v>538</v>
      </c>
      <c r="B220" s="41">
        <v>1</v>
      </c>
      <c r="C220" s="41">
        <v>199</v>
      </c>
      <c r="D220" s="41">
        <v>160</v>
      </c>
      <c r="E220" s="41">
        <v>39</v>
      </c>
      <c r="F220" s="42">
        <v>784</v>
      </c>
      <c r="G220" s="42">
        <f t="shared" si="13"/>
        <v>4.9000000000000004</v>
      </c>
      <c r="H220" s="43">
        <f t="shared" si="14"/>
        <v>382.2</v>
      </c>
      <c r="I220" s="42">
        <f t="shared" si="15"/>
        <v>472.36</v>
      </c>
    </row>
    <row r="221" spans="1:9" x14ac:dyDescent="0.25">
      <c r="A221" s="40" t="s">
        <v>538</v>
      </c>
      <c r="B221" s="41">
        <v>1</v>
      </c>
      <c r="C221" s="41">
        <v>192</v>
      </c>
      <c r="D221" s="41">
        <v>160</v>
      </c>
      <c r="E221" s="41">
        <v>32</v>
      </c>
      <c r="F221" s="42">
        <v>783.99999999999989</v>
      </c>
      <c r="G221" s="42">
        <f t="shared" si="13"/>
        <v>4.9000000000000004</v>
      </c>
      <c r="H221" s="43">
        <f t="shared" si="14"/>
        <v>313.60000000000002</v>
      </c>
      <c r="I221" s="42">
        <f t="shared" si="15"/>
        <v>387.58</v>
      </c>
    </row>
    <row r="222" spans="1:9" x14ac:dyDescent="0.25">
      <c r="A222" s="40" t="s">
        <v>538</v>
      </c>
      <c r="B222" s="41">
        <v>1</v>
      </c>
      <c r="C222" s="41">
        <v>192</v>
      </c>
      <c r="D222" s="41">
        <v>160</v>
      </c>
      <c r="E222" s="41">
        <v>32</v>
      </c>
      <c r="F222" s="42">
        <v>663.99999999999989</v>
      </c>
      <c r="G222" s="42">
        <f t="shared" si="13"/>
        <v>4.1500000000000004</v>
      </c>
      <c r="H222" s="43">
        <f t="shared" si="14"/>
        <v>265.60000000000002</v>
      </c>
      <c r="I222" s="42">
        <f t="shared" si="15"/>
        <v>328.26</v>
      </c>
    </row>
    <row r="223" spans="1:9" x14ac:dyDescent="0.25">
      <c r="A223" s="40" t="s">
        <v>538</v>
      </c>
      <c r="B223" s="41">
        <v>1</v>
      </c>
      <c r="C223" s="41">
        <v>200</v>
      </c>
      <c r="D223" s="41">
        <v>160</v>
      </c>
      <c r="E223" s="41">
        <v>40</v>
      </c>
      <c r="F223" s="42">
        <v>783.99999999999989</v>
      </c>
      <c r="G223" s="42">
        <f t="shared" si="13"/>
        <v>4.9000000000000004</v>
      </c>
      <c r="H223" s="43">
        <f t="shared" si="14"/>
        <v>392</v>
      </c>
      <c r="I223" s="42">
        <f t="shared" si="15"/>
        <v>484.47</v>
      </c>
    </row>
    <row r="224" spans="1:9" x14ac:dyDescent="0.25">
      <c r="A224" s="40" t="s">
        <v>538</v>
      </c>
      <c r="B224" s="41">
        <v>1</v>
      </c>
      <c r="C224" s="41">
        <v>184</v>
      </c>
      <c r="D224" s="41">
        <v>160</v>
      </c>
      <c r="E224" s="41">
        <v>24</v>
      </c>
      <c r="F224" s="42">
        <v>784</v>
      </c>
      <c r="G224" s="42">
        <f t="shared" ref="G224:G232" si="16">ROUND(F224/D224,2)</f>
        <v>4.9000000000000004</v>
      </c>
      <c r="H224" s="43">
        <f t="shared" ref="H224:H232" si="17">ROUND(E224*G224*2,2)</f>
        <v>235.2</v>
      </c>
      <c r="I224" s="42">
        <f t="shared" si="15"/>
        <v>290.68</v>
      </c>
    </row>
    <row r="225" spans="1:9" x14ac:dyDescent="0.25">
      <c r="A225" s="40" t="s">
        <v>538</v>
      </c>
      <c r="B225" s="41">
        <v>1</v>
      </c>
      <c r="C225" s="41">
        <v>192</v>
      </c>
      <c r="D225" s="41">
        <v>160</v>
      </c>
      <c r="E225" s="41">
        <v>32</v>
      </c>
      <c r="F225" s="42">
        <v>783.99999999999989</v>
      </c>
      <c r="G225" s="42">
        <f t="shared" si="16"/>
        <v>4.9000000000000004</v>
      </c>
      <c r="H225" s="43">
        <f t="shared" si="17"/>
        <v>313.60000000000002</v>
      </c>
      <c r="I225" s="42">
        <f t="shared" si="15"/>
        <v>387.58</v>
      </c>
    </row>
    <row r="226" spans="1:9" x14ac:dyDescent="0.25">
      <c r="A226" s="40" t="s">
        <v>538</v>
      </c>
      <c r="B226" s="41">
        <v>1</v>
      </c>
      <c r="C226" s="41">
        <v>172</v>
      </c>
      <c r="D226" s="41">
        <v>160</v>
      </c>
      <c r="E226" s="41">
        <v>12</v>
      </c>
      <c r="F226" s="42">
        <v>784</v>
      </c>
      <c r="G226" s="42">
        <f t="shared" si="16"/>
        <v>4.9000000000000004</v>
      </c>
      <c r="H226" s="43">
        <f t="shared" si="17"/>
        <v>117.6</v>
      </c>
      <c r="I226" s="42">
        <f t="shared" si="15"/>
        <v>145.34</v>
      </c>
    </row>
    <row r="227" spans="1:9" x14ac:dyDescent="0.25">
      <c r="A227" s="40" t="s">
        <v>538</v>
      </c>
      <c r="B227" s="41">
        <v>1</v>
      </c>
      <c r="C227" s="41">
        <v>168</v>
      </c>
      <c r="D227" s="41">
        <v>160</v>
      </c>
      <c r="E227" s="41">
        <v>8</v>
      </c>
      <c r="F227" s="42">
        <v>664</v>
      </c>
      <c r="G227" s="42">
        <f t="shared" si="16"/>
        <v>4.1500000000000004</v>
      </c>
      <c r="H227" s="43">
        <f t="shared" si="17"/>
        <v>66.400000000000006</v>
      </c>
      <c r="I227" s="42">
        <f t="shared" si="15"/>
        <v>82.06</v>
      </c>
    </row>
    <row r="228" spans="1:9" x14ac:dyDescent="0.25">
      <c r="A228" s="40" t="s">
        <v>538</v>
      </c>
      <c r="B228" s="41">
        <v>1</v>
      </c>
      <c r="C228" s="41">
        <v>168</v>
      </c>
      <c r="D228" s="41">
        <v>160</v>
      </c>
      <c r="E228" s="41">
        <v>8</v>
      </c>
      <c r="F228" s="42">
        <v>784</v>
      </c>
      <c r="G228" s="42">
        <f t="shared" si="16"/>
        <v>4.9000000000000004</v>
      </c>
      <c r="H228" s="43">
        <f t="shared" si="17"/>
        <v>78.400000000000006</v>
      </c>
      <c r="I228" s="42">
        <f t="shared" si="15"/>
        <v>96.89</v>
      </c>
    </row>
    <row r="229" spans="1:9" x14ac:dyDescent="0.25">
      <c r="A229" s="40" t="s">
        <v>538</v>
      </c>
      <c r="B229" s="41">
        <v>1</v>
      </c>
      <c r="C229" s="41">
        <v>176</v>
      </c>
      <c r="D229" s="41">
        <v>160</v>
      </c>
      <c r="E229" s="41">
        <v>16</v>
      </c>
      <c r="F229" s="42">
        <v>783.99999999999989</v>
      </c>
      <c r="G229" s="42">
        <f t="shared" si="16"/>
        <v>4.9000000000000004</v>
      </c>
      <c r="H229" s="43">
        <f t="shared" si="17"/>
        <v>156.80000000000001</v>
      </c>
      <c r="I229" s="42">
        <f t="shared" si="15"/>
        <v>193.79</v>
      </c>
    </row>
    <row r="230" spans="1:9" x14ac:dyDescent="0.25">
      <c r="A230" s="40" t="s">
        <v>538</v>
      </c>
      <c r="B230" s="41">
        <v>1</v>
      </c>
      <c r="C230" s="41">
        <v>184</v>
      </c>
      <c r="D230" s="41">
        <v>160</v>
      </c>
      <c r="E230" s="41">
        <v>24</v>
      </c>
      <c r="F230" s="42">
        <v>784</v>
      </c>
      <c r="G230" s="42">
        <f t="shared" si="16"/>
        <v>4.9000000000000004</v>
      </c>
      <c r="H230" s="43">
        <f t="shared" si="17"/>
        <v>235.2</v>
      </c>
      <c r="I230" s="42">
        <f t="shared" si="15"/>
        <v>290.68</v>
      </c>
    </row>
    <row r="231" spans="1:9" x14ac:dyDescent="0.25">
      <c r="A231" s="40" t="s">
        <v>538</v>
      </c>
      <c r="B231" s="41">
        <v>1</v>
      </c>
      <c r="C231" s="41">
        <v>168</v>
      </c>
      <c r="D231" s="41">
        <v>160</v>
      </c>
      <c r="E231" s="41">
        <v>8</v>
      </c>
      <c r="F231" s="42">
        <v>784</v>
      </c>
      <c r="G231" s="42">
        <f t="shared" si="16"/>
        <v>4.9000000000000004</v>
      </c>
      <c r="H231" s="43">
        <f t="shared" si="17"/>
        <v>78.400000000000006</v>
      </c>
      <c r="I231" s="42">
        <f t="shared" si="15"/>
        <v>96.89</v>
      </c>
    </row>
    <row r="232" spans="1:9" x14ac:dyDescent="0.25">
      <c r="A232" s="40" t="s">
        <v>538</v>
      </c>
      <c r="B232" s="41">
        <v>1</v>
      </c>
      <c r="C232" s="41">
        <v>168</v>
      </c>
      <c r="D232" s="41">
        <v>160</v>
      </c>
      <c r="E232" s="41">
        <v>8</v>
      </c>
      <c r="F232" s="42">
        <v>784</v>
      </c>
      <c r="G232" s="42">
        <f t="shared" si="16"/>
        <v>4.9000000000000004</v>
      </c>
      <c r="H232" s="43">
        <f t="shared" si="17"/>
        <v>78.400000000000006</v>
      </c>
      <c r="I232" s="42">
        <f t="shared" si="15"/>
        <v>96.89</v>
      </c>
    </row>
    <row r="233" spans="1:9" ht="36" customHeight="1" x14ac:dyDescent="0.25">
      <c r="A233" s="364" t="s">
        <v>19</v>
      </c>
      <c r="B233" s="365">
        <f>SUM(B234:B269)</f>
        <v>36</v>
      </c>
      <c r="C233" s="365"/>
      <c r="D233" s="365"/>
      <c r="E233" s="365">
        <f t="shared" ref="E233:I233" si="18">SUM(E234:E269)</f>
        <v>450</v>
      </c>
      <c r="F233" s="365"/>
      <c r="G233" s="365"/>
      <c r="H233" s="366">
        <f t="shared" si="18"/>
        <v>3689.3999999999996</v>
      </c>
      <c r="I233" s="366">
        <f t="shared" si="18"/>
        <v>4559.7300000000014</v>
      </c>
    </row>
    <row r="234" spans="1:9" x14ac:dyDescent="0.25">
      <c r="A234" s="44" t="s">
        <v>539</v>
      </c>
      <c r="B234" s="41">
        <v>1</v>
      </c>
      <c r="C234" s="41">
        <v>168</v>
      </c>
      <c r="D234" s="41">
        <v>160</v>
      </c>
      <c r="E234" s="41">
        <v>8</v>
      </c>
      <c r="F234" s="42">
        <v>752</v>
      </c>
      <c r="G234" s="42">
        <f t="shared" ref="G234:G269" si="19">ROUND(F234/D234,2)</f>
        <v>4.7</v>
      </c>
      <c r="H234" s="43">
        <f t="shared" ref="H234:H269" si="20">ROUND(E234*G234*2,2)</f>
        <v>75.2</v>
      </c>
      <c r="I234" s="42">
        <f t="shared" si="15"/>
        <v>92.94</v>
      </c>
    </row>
    <row r="235" spans="1:9" x14ac:dyDescent="0.25">
      <c r="A235" s="44" t="s">
        <v>539</v>
      </c>
      <c r="B235" s="41">
        <v>1</v>
      </c>
      <c r="C235" s="41">
        <v>192</v>
      </c>
      <c r="D235" s="41">
        <v>160</v>
      </c>
      <c r="E235" s="41">
        <v>32</v>
      </c>
      <c r="F235" s="42">
        <v>752</v>
      </c>
      <c r="G235" s="42">
        <f t="shared" si="19"/>
        <v>4.7</v>
      </c>
      <c r="H235" s="43">
        <f t="shared" si="20"/>
        <v>300.8</v>
      </c>
      <c r="I235" s="42">
        <f t="shared" si="15"/>
        <v>371.76</v>
      </c>
    </row>
    <row r="236" spans="1:9" x14ac:dyDescent="0.25">
      <c r="A236" s="44" t="s">
        <v>540</v>
      </c>
      <c r="B236" s="41">
        <v>1</v>
      </c>
      <c r="C236" s="41">
        <v>171</v>
      </c>
      <c r="D236" s="41">
        <v>160</v>
      </c>
      <c r="E236" s="41">
        <v>11</v>
      </c>
      <c r="F236" s="42">
        <v>850.00233918128652</v>
      </c>
      <c r="G236" s="42">
        <f t="shared" si="19"/>
        <v>5.31</v>
      </c>
      <c r="H236" s="43">
        <f t="shared" si="20"/>
        <v>116.82</v>
      </c>
      <c r="I236" s="42">
        <f t="shared" si="15"/>
        <v>144.38</v>
      </c>
    </row>
    <row r="237" spans="1:9" x14ac:dyDescent="0.25">
      <c r="A237" s="44" t="s">
        <v>540</v>
      </c>
      <c r="B237" s="41">
        <v>1</v>
      </c>
      <c r="C237" s="41">
        <v>171</v>
      </c>
      <c r="D237" s="41">
        <v>160</v>
      </c>
      <c r="E237" s="41">
        <v>11</v>
      </c>
      <c r="F237" s="42">
        <v>850.00233918128652</v>
      </c>
      <c r="G237" s="42">
        <f t="shared" si="19"/>
        <v>5.31</v>
      </c>
      <c r="H237" s="43">
        <f t="shared" si="20"/>
        <v>116.82</v>
      </c>
      <c r="I237" s="42">
        <f t="shared" si="15"/>
        <v>144.38</v>
      </c>
    </row>
    <row r="238" spans="1:9" x14ac:dyDescent="0.25">
      <c r="A238" s="44" t="s">
        <v>541</v>
      </c>
      <c r="B238" s="41">
        <v>1</v>
      </c>
      <c r="C238" s="41">
        <v>164</v>
      </c>
      <c r="D238" s="41">
        <v>160</v>
      </c>
      <c r="E238" s="41">
        <v>4</v>
      </c>
      <c r="F238" s="42">
        <v>816</v>
      </c>
      <c r="G238" s="42">
        <f t="shared" si="19"/>
        <v>5.0999999999999996</v>
      </c>
      <c r="H238" s="43">
        <f t="shared" si="20"/>
        <v>40.799999999999997</v>
      </c>
      <c r="I238" s="42">
        <f t="shared" si="15"/>
        <v>50.42</v>
      </c>
    </row>
    <row r="239" spans="1:9" x14ac:dyDescent="0.25">
      <c r="A239" s="44" t="s">
        <v>541</v>
      </c>
      <c r="B239" s="41">
        <v>1</v>
      </c>
      <c r="C239" s="41">
        <v>164</v>
      </c>
      <c r="D239" s="41">
        <v>160</v>
      </c>
      <c r="E239" s="41">
        <v>4</v>
      </c>
      <c r="F239" s="42">
        <v>816</v>
      </c>
      <c r="G239" s="42">
        <f t="shared" si="19"/>
        <v>5.0999999999999996</v>
      </c>
      <c r="H239" s="43">
        <f t="shared" si="20"/>
        <v>40.799999999999997</v>
      </c>
      <c r="I239" s="42">
        <f t="shared" si="15"/>
        <v>50.42</v>
      </c>
    </row>
    <row r="240" spans="1:9" x14ac:dyDescent="0.25">
      <c r="A240" s="44" t="s">
        <v>541</v>
      </c>
      <c r="B240" s="41">
        <v>1</v>
      </c>
      <c r="C240" s="41">
        <v>163</v>
      </c>
      <c r="D240" s="41">
        <v>160</v>
      </c>
      <c r="E240" s="41">
        <v>3</v>
      </c>
      <c r="F240" s="42">
        <v>816.00000000000011</v>
      </c>
      <c r="G240" s="42">
        <f t="shared" si="19"/>
        <v>5.0999999999999996</v>
      </c>
      <c r="H240" s="43">
        <f t="shared" si="20"/>
        <v>30.6</v>
      </c>
      <c r="I240" s="42">
        <f t="shared" si="15"/>
        <v>37.82</v>
      </c>
    </row>
    <row r="241" spans="1:9" x14ac:dyDescent="0.25">
      <c r="A241" s="44" t="s">
        <v>542</v>
      </c>
      <c r="B241" s="41">
        <v>1</v>
      </c>
      <c r="C241" s="41">
        <v>165.5</v>
      </c>
      <c r="D241" s="41">
        <v>160</v>
      </c>
      <c r="E241" s="41">
        <v>5.5</v>
      </c>
      <c r="F241" s="42">
        <v>752</v>
      </c>
      <c r="G241" s="42">
        <f t="shared" si="19"/>
        <v>4.7</v>
      </c>
      <c r="H241" s="43">
        <f t="shared" si="20"/>
        <v>51.7</v>
      </c>
      <c r="I241" s="42">
        <f t="shared" si="15"/>
        <v>63.9</v>
      </c>
    </row>
    <row r="242" spans="1:9" x14ac:dyDescent="0.25">
      <c r="A242" s="44" t="s">
        <v>542</v>
      </c>
      <c r="B242" s="41">
        <v>1</v>
      </c>
      <c r="C242" s="41">
        <v>174</v>
      </c>
      <c r="D242" s="41">
        <v>160</v>
      </c>
      <c r="E242" s="41">
        <v>14</v>
      </c>
      <c r="F242" s="42">
        <v>752</v>
      </c>
      <c r="G242" s="42">
        <f t="shared" si="19"/>
        <v>4.7</v>
      </c>
      <c r="H242" s="43">
        <f t="shared" si="20"/>
        <v>131.6</v>
      </c>
      <c r="I242" s="42">
        <f t="shared" si="15"/>
        <v>162.63999999999999</v>
      </c>
    </row>
    <row r="243" spans="1:9" x14ac:dyDescent="0.25">
      <c r="A243" s="44" t="s">
        <v>543</v>
      </c>
      <c r="B243" s="41">
        <v>1</v>
      </c>
      <c r="C243" s="41">
        <v>168</v>
      </c>
      <c r="D243" s="41">
        <v>160</v>
      </c>
      <c r="E243" s="41">
        <v>8</v>
      </c>
      <c r="F243" s="42">
        <v>608</v>
      </c>
      <c r="G243" s="42">
        <f t="shared" si="19"/>
        <v>3.8</v>
      </c>
      <c r="H243" s="43">
        <f t="shared" si="20"/>
        <v>60.8</v>
      </c>
      <c r="I243" s="42">
        <f t="shared" si="15"/>
        <v>75.14</v>
      </c>
    </row>
    <row r="244" spans="1:9" x14ac:dyDescent="0.25">
      <c r="A244" s="44" t="s">
        <v>543</v>
      </c>
      <c r="B244" s="41">
        <v>1</v>
      </c>
      <c r="C244" s="41">
        <v>165</v>
      </c>
      <c r="D244" s="41">
        <v>160</v>
      </c>
      <c r="E244" s="41">
        <v>5</v>
      </c>
      <c r="F244" s="42">
        <v>608</v>
      </c>
      <c r="G244" s="42">
        <f t="shared" si="19"/>
        <v>3.8</v>
      </c>
      <c r="H244" s="43">
        <f t="shared" si="20"/>
        <v>38</v>
      </c>
      <c r="I244" s="42">
        <f t="shared" si="15"/>
        <v>46.96</v>
      </c>
    </row>
    <row r="245" spans="1:9" x14ac:dyDescent="0.25">
      <c r="A245" s="44" t="s">
        <v>543</v>
      </c>
      <c r="B245" s="41">
        <v>1</v>
      </c>
      <c r="C245" s="41">
        <v>165</v>
      </c>
      <c r="D245" s="41">
        <v>160</v>
      </c>
      <c r="E245" s="41">
        <v>5</v>
      </c>
      <c r="F245" s="42">
        <v>608</v>
      </c>
      <c r="G245" s="42">
        <f t="shared" si="19"/>
        <v>3.8</v>
      </c>
      <c r="H245" s="43">
        <f t="shared" si="20"/>
        <v>38</v>
      </c>
      <c r="I245" s="42">
        <f t="shared" si="15"/>
        <v>46.96</v>
      </c>
    </row>
    <row r="246" spans="1:9" x14ac:dyDescent="0.25">
      <c r="A246" s="44" t="s">
        <v>543</v>
      </c>
      <c r="B246" s="41">
        <v>1</v>
      </c>
      <c r="C246" s="41">
        <v>176</v>
      </c>
      <c r="D246" s="41">
        <v>160</v>
      </c>
      <c r="E246" s="41">
        <v>16</v>
      </c>
      <c r="F246" s="42">
        <v>608</v>
      </c>
      <c r="G246" s="42">
        <f t="shared" si="19"/>
        <v>3.8</v>
      </c>
      <c r="H246" s="43">
        <f t="shared" si="20"/>
        <v>121.6</v>
      </c>
      <c r="I246" s="42">
        <f t="shared" si="15"/>
        <v>150.29</v>
      </c>
    </row>
    <row r="247" spans="1:9" x14ac:dyDescent="0.25">
      <c r="A247" s="44" t="s">
        <v>543</v>
      </c>
      <c r="B247" s="41">
        <v>1</v>
      </c>
      <c r="C247" s="41">
        <v>176</v>
      </c>
      <c r="D247" s="41">
        <v>160</v>
      </c>
      <c r="E247" s="41">
        <v>16</v>
      </c>
      <c r="F247" s="42">
        <v>608</v>
      </c>
      <c r="G247" s="42">
        <f t="shared" si="19"/>
        <v>3.8</v>
      </c>
      <c r="H247" s="43">
        <f t="shared" si="20"/>
        <v>121.6</v>
      </c>
      <c r="I247" s="42">
        <f t="shared" si="15"/>
        <v>150.29</v>
      </c>
    </row>
    <row r="248" spans="1:9" x14ac:dyDescent="0.25">
      <c r="A248" s="44" t="s">
        <v>543</v>
      </c>
      <c r="B248" s="41">
        <v>1</v>
      </c>
      <c r="C248" s="41">
        <v>165</v>
      </c>
      <c r="D248" s="41">
        <v>160</v>
      </c>
      <c r="E248" s="41">
        <v>5</v>
      </c>
      <c r="F248" s="42">
        <v>608</v>
      </c>
      <c r="G248" s="42">
        <f t="shared" si="19"/>
        <v>3.8</v>
      </c>
      <c r="H248" s="43">
        <f t="shared" si="20"/>
        <v>38</v>
      </c>
      <c r="I248" s="42">
        <f t="shared" si="15"/>
        <v>46.96</v>
      </c>
    </row>
    <row r="249" spans="1:9" x14ac:dyDescent="0.25">
      <c r="A249" s="44" t="s">
        <v>543</v>
      </c>
      <c r="B249" s="41">
        <v>1</v>
      </c>
      <c r="C249" s="41">
        <v>174</v>
      </c>
      <c r="D249" s="41">
        <v>160</v>
      </c>
      <c r="E249" s="41">
        <v>14</v>
      </c>
      <c r="F249" s="42">
        <v>608</v>
      </c>
      <c r="G249" s="42">
        <f t="shared" si="19"/>
        <v>3.8</v>
      </c>
      <c r="H249" s="43">
        <f t="shared" si="20"/>
        <v>106.4</v>
      </c>
      <c r="I249" s="42">
        <f t="shared" si="15"/>
        <v>131.5</v>
      </c>
    </row>
    <row r="250" spans="1:9" x14ac:dyDescent="0.25">
      <c r="A250" s="44" t="s">
        <v>543</v>
      </c>
      <c r="B250" s="41">
        <v>1</v>
      </c>
      <c r="C250" s="41">
        <v>176</v>
      </c>
      <c r="D250" s="41">
        <v>160</v>
      </c>
      <c r="E250" s="41">
        <v>16</v>
      </c>
      <c r="F250" s="42">
        <v>608</v>
      </c>
      <c r="G250" s="42">
        <f t="shared" si="19"/>
        <v>3.8</v>
      </c>
      <c r="H250" s="43">
        <f t="shared" si="20"/>
        <v>121.6</v>
      </c>
      <c r="I250" s="42">
        <f t="shared" si="15"/>
        <v>150.29</v>
      </c>
    </row>
    <row r="251" spans="1:9" x14ac:dyDescent="0.25">
      <c r="A251" s="44" t="s">
        <v>543</v>
      </c>
      <c r="B251" s="41">
        <v>1</v>
      </c>
      <c r="C251" s="41">
        <v>165</v>
      </c>
      <c r="D251" s="41">
        <v>160</v>
      </c>
      <c r="E251" s="41">
        <v>5</v>
      </c>
      <c r="F251" s="42">
        <v>608</v>
      </c>
      <c r="G251" s="42">
        <f t="shared" si="19"/>
        <v>3.8</v>
      </c>
      <c r="H251" s="43">
        <f t="shared" si="20"/>
        <v>38</v>
      </c>
      <c r="I251" s="42">
        <f t="shared" si="15"/>
        <v>46.96</v>
      </c>
    </row>
    <row r="252" spans="1:9" x14ac:dyDescent="0.25">
      <c r="A252" s="44" t="s">
        <v>543</v>
      </c>
      <c r="B252" s="41">
        <v>1</v>
      </c>
      <c r="C252" s="41">
        <v>165</v>
      </c>
      <c r="D252" s="41">
        <v>160</v>
      </c>
      <c r="E252" s="41">
        <v>5</v>
      </c>
      <c r="F252" s="42">
        <v>608</v>
      </c>
      <c r="G252" s="42">
        <f t="shared" si="19"/>
        <v>3.8</v>
      </c>
      <c r="H252" s="43">
        <f t="shared" si="20"/>
        <v>38</v>
      </c>
      <c r="I252" s="42">
        <f t="shared" si="15"/>
        <v>46.96</v>
      </c>
    </row>
    <row r="253" spans="1:9" x14ac:dyDescent="0.25">
      <c r="A253" s="44" t="s">
        <v>543</v>
      </c>
      <c r="B253" s="41">
        <v>1</v>
      </c>
      <c r="C253" s="41">
        <v>165</v>
      </c>
      <c r="D253" s="41">
        <v>160</v>
      </c>
      <c r="E253" s="41">
        <v>5</v>
      </c>
      <c r="F253" s="42">
        <v>608</v>
      </c>
      <c r="G253" s="42">
        <f t="shared" si="19"/>
        <v>3.8</v>
      </c>
      <c r="H253" s="43">
        <f t="shared" si="20"/>
        <v>38</v>
      </c>
      <c r="I253" s="42">
        <f t="shared" si="15"/>
        <v>46.96</v>
      </c>
    </row>
    <row r="254" spans="1:9" x14ac:dyDescent="0.25">
      <c r="A254" s="44" t="s">
        <v>543</v>
      </c>
      <c r="B254" s="41">
        <v>1</v>
      </c>
      <c r="C254" s="41">
        <v>165</v>
      </c>
      <c r="D254" s="41">
        <v>160</v>
      </c>
      <c r="E254" s="41">
        <v>5</v>
      </c>
      <c r="F254" s="42">
        <v>608</v>
      </c>
      <c r="G254" s="42">
        <f t="shared" si="19"/>
        <v>3.8</v>
      </c>
      <c r="H254" s="43">
        <f t="shared" si="20"/>
        <v>38</v>
      </c>
      <c r="I254" s="42">
        <f t="shared" si="15"/>
        <v>46.96</v>
      </c>
    </row>
    <row r="255" spans="1:9" x14ac:dyDescent="0.25">
      <c r="A255" s="44" t="s">
        <v>543</v>
      </c>
      <c r="B255" s="41">
        <v>1</v>
      </c>
      <c r="C255" s="41">
        <v>176</v>
      </c>
      <c r="D255" s="41">
        <v>160</v>
      </c>
      <c r="E255" s="41">
        <v>16</v>
      </c>
      <c r="F255" s="42">
        <v>608</v>
      </c>
      <c r="G255" s="42">
        <f t="shared" si="19"/>
        <v>3.8</v>
      </c>
      <c r="H255" s="43">
        <f t="shared" si="20"/>
        <v>121.6</v>
      </c>
      <c r="I255" s="42">
        <f t="shared" si="15"/>
        <v>150.29</v>
      </c>
    </row>
    <row r="256" spans="1:9" x14ac:dyDescent="0.25">
      <c r="A256" s="44" t="s">
        <v>543</v>
      </c>
      <c r="B256" s="41">
        <v>1</v>
      </c>
      <c r="C256" s="41">
        <v>176</v>
      </c>
      <c r="D256" s="41">
        <v>160</v>
      </c>
      <c r="E256" s="41">
        <v>16</v>
      </c>
      <c r="F256" s="42">
        <v>608</v>
      </c>
      <c r="G256" s="42">
        <f t="shared" si="19"/>
        <v>3.8</v>
      </c>
      <c r="H256" s="43">
        <f t="shared" si="20"/>
        <v>121.6</v>
      </c>
      <c r="I256" s="42">
        <f t="shared" si="15"/>
        <v>150.29</v>
      </c>
    </row>
    <row r="257" spans="1:9" x14ac:dyDescent="0.25">
      <c r="A257" s="44" t="s">
        <v>544</v>
      </c>
      <c r="B257" s="41">
        <v>1</v>
      </c>
      <c r="C257" s="41">
        <v>178</v>
      </c>
      <c r="D257" s="41">
        <v>160</v>
      </c>
      <c r="E257" s="41">
        <v>18</v>
      </c>
      <c r="F257" s="42">
        <v>608</v>
      </c>
      <c r="G257" s="42">
        <f t="shared" si="19"/>
        <v>3.8</v>
      </c>
      <c r="H257" s="43">
        <f t="shared" si="20"/>
        <v>136.80000000000001</v>
      </c>
      <c r="I257" s="42">
        <f t="shared" si="15"/>
        <v>169.07</v>
      </c>
    </row>
    <row r="258" spans="1:9" x14ac:dyDescent="0.25">
      <c r="A258" s="44" t="s">
        <v>540</v>
      </c>
      <c r="B258" s="41">
        <v>1</v>
      </c>
      <c r="C258" s="41">
        <v>173.5</v>
      </c>
      <c r="D258" s="41">
        <v>160</v>
      </c>
      <c r="E258" s="41">
        <v>13.5</v>
      </c>
      <c r="F258" s="42">
        <v>752</v>
      </c>
      <c r="G258" s="42">
        <f t="shared" si="19"/>
        <v>4.7</v>
      </c>
      <c r="H258" s="43">
        <f t="shared" si="20"/>
        <v>126.9</v>
      </c>
      <c r="I258" s="42">
        <f t="shared" si="15"/>
        <v>156.84</v>
      </c>
    </row>
    <row r="259" spans="1:9" x14ac:dyDescent="0.25">
      <c r="A259" s="44" t="s">
        <v>545</v>
      </c>
      <c r="B259" s="41">
        <v>1</v>
      </c>
      <c r="C259" s="41">
        <v>169</v>
      </c>
      <c r="D259" s="41">
        <v>160</v>
      </c>
      <c r="E259" s="41">
        <v>9</v>
      </c>
      <c r="F259" s="42">
        <v>784</v>
      </c>
      <c r="G259" s="42">
        <f t="shared" si="19"/>
        <v>4.9000000000000004</v>
      </c>
      <c r="H259" s="43">
        <f t="shared" si="20"/>
        <v>88.2</v>
      </c>
      <c r="I259" s="42">
        <f t="shared" si="15"/>
        <v>109.01</v>
      </c>
    </row>
    <row r="260" spans="1:9" x14ac:dyDescent="0.25">
      <c r="A260" s="44" t="s">
        <v>544</v>
      </c>
      <c r="B260" s="41">
        <v>1</v>
      </c>
      <c r="C260" s="41">
        <v>186</v>
      </c>
      <c r="D260" s="41">
        <v>160</v>
      </c>
      <c r="E260" s="41">
        <v>26</v>
      </c>
      <c r="F260" s="42">
        <v>608</v>
      </c>
      <c r="G260" s="42">
        <f t="shared" si="19"/>
        <v>3.8</v>
      </c>
      <c r="H260" s="43">
        <f t="shared" si="20"/>
        <v>197.6</v>
      </c>
      <c r="I260" s="42">
        <f t="shared" si="15"/>
        <v>244.21</v>
      </c>
    </row>
    <row r="261" spans="1:9" x14ac:dyDescent="0.25">
      <c r="A261" s="44" t="s">
        <v>546</v>
      </c>
      <c r="B261" s="41">
        <v>1</v>
      </c>
      <c r="C261" s="41">
        <v>168</v>
      </c>
      <c r="D261" s="41">
        <v>160</v>
      </c>
      <c r="E261" s="41">
        <v>8</v>
      </c>
      <c r="F261" s="42">
        <v>560</v>
      </c>
      <c r="G261" s="42">
        <f t="shared" si="19"/>
        <v>3.5</v>
      </c>
      <c r="H261" s="43">
        <f t="shared" si="20"/>
        <v>56</v>
      </c>
      <c r="I261" s="42">
        <f t="shared" si="15"/>
        <v>69.209999999999994</v>
      </c>
    </row>
    <row r="262" spans="1:9" x14ac:dyDescent="0.25">
      <c r="A262" s="44" t="s">
        <v>544</v>
      </c>
      <c r="B262" s="41">
        <v>1</v>
      </c>
      <c r="C262" s="41">
        <v>166</v>
      </c>
      <c r="D262" s="41">
        <v>160</v>
      </c>
      <c r="E262" s="41">
        <v>6</v>
      </c>
      <c r="F262" s="42">
        <v>608</v>
      </c>
      <c r="G262" s="42">
        <f t="shared" si="19"/>
        <v>3.8</v>
      </c>
      <c r="H262" s="43">
        <f t="shared" si="20"/>
        <v>45.6</v>
      </c>
      <c r="I262" s="42">
        <f t="shared" si="15"/>
        <v>56.36</v>
      </c>
    </row>
    <row r="263" spans="1:9" x14ac:dyDescent="0.25">
      <c r="A263" s="44" t="s">
        <v>544</v>
      </c>
      <c r="B263" s="41">
        <v>1</v>
      </c>
      <c r="C263" s="41">
        <v>171</v>
      </c>
      <c r="D263" s="41">
        <v>160</v>
      </c>
      <c r="E263" s="41">
        <v>11</v>
      </c>
      <c r="F263" s="42">
        <v>608</v>
      </c>
      <c r="G263" s="42">
        <f t="shared" si="19"/>
        <v>3.8</v>
      </c>
      <c r="H263" s="43">
        <f t="shared" si="20"/>
        <v>83.6</v>
      </c>
      <c r="I263" s="42">
        <f t="shared" si="15"/>
        <v>103.32</v>
      </c>
    </row>
    <row r="264" spans="1:9" x14ac:dyDescent="0.25">
      <c r="A264" s="44" t="s">
        <v>544</v>
      </c>
      <c r="B264" s="41">
        <v>1</v>
      </c>
      <c r="C264" s="41">
        <v>174</v>
      </c>
      <c r="D264" s="41">
        <v>160</v>
      </c>
      <c r="E264" s="41">
        <v>14</v>
      </c>
      <c r="F264" s="42">
        <v>608</v>
      </c>
      <c r="G264" s="42">
        <f t="shared" si="19"/>
        <v>3.8</v>
      </c>
      <c r="H264" s="43">
        <f t="shared" si="20"/>
        <v>106.4</v>
      </c>
      <c r="I264" s="42">
        <f t="shared" si="15"/>
        <v>131.5</v>
      </c>
    </row>
    <row r="265" spans="1:9" x14ac:dyDescent="0.25">
      <c r="A265" s="44" t="s">
        <v>540</v>
      </c>
      <c r="B265" s="41">
        <v>1</v>
      </c>
      <c r="C265" s="41">
        <v>175</v>
      </c>
      <c r="D265" s="41">
        <v>160</v>
      </c>
      <c r="E265" s="41">
        <v>15</v>
      </c>
      <c r="F265" s="42">
        <v>752</v>
      </c>
      <c r="G265" s="42">
        <f t="shared" si="19"/>
        <v>4.7</v>
      </c>
      <c r="H265" s="43">
        <f t="shared" si="20"/>
        <v>141</v>
      </c>
      <c r="I265" s="42">
        <f t="shared" si="15"/>
        <v>174.26</v>
      </c>
    </row>
    <row r="266" spans="1:9" x14ac:dyDescent="0.25">
      <c r="A266" s="44" t="s">
        <v>544</v>
      </c>
      <c r="B266" s="41">
        <v>1</v>
      </c>
      <c r="C266" s="41">
        <v>187</v>
      </c>
      <c r="D266" s="41">
        <v>160</v>
      </c>
      <c r="E266" s="41">
        <v>27</v>
      </c>
      <c r="F266" s="42">
        <v>608</v>
      </c>
      <c r="G266" s="42">
        <f t="shared" si="19"/>
        <v>3.8</v>
      </c>
      <c r="H266" s="43">
        <f t="shared" si="20"/>
        <v>205.2</v>
      </c>
      <c r="I266" s="42">
        <f t="shared" si="15"/>
        <v>253.61</v>
      </c>
    </row>
    <row r="267" spans="1:9" x14ac:dyDescent="0.25">
      <c r="A267" s="44" t="s">
        <v>544</v>
      </c>
      <c r="B267" s="41">
        <v>1</v>
      </c>
      <c r="C267" s="41">
        <v>192.5</v>
      </c>
      <c r="D267" s="41">
        <v>160</v>
      </c>
      <c r="E267" s="41">
        <v>32.5</v>
      </c>
      <c r="F267" s="42">
        <v>608</v>
      </c>
      <c r="G267" s="42">
        <f t="shared" si="19"/>
        <v>3.8</v>
      </c>
      <c r="H267" s="43">
        <f t="shared" si="20"/>
        <v>247</v>
      </c>
      <c r="I267" s="42">
        <f t="shared" si="15"/>
        <v>305.27</v>
      </c>
    </row>
    <row r="268" spans="1:9" x14ac:dyDescent="0.25">
      <c r="A268" s="44" t="s">
        <v>544</v>
      </c>
      <c r="B268" s="41">
        <v>1</v>
      </c>
      <c r="C268" s="41">
        <v>192.5</v>
      </c>
      <c r="D268" s="41">
        <v>160</v>
      </c>
      <c r="E268" s="41">
        <v>32.5</v>
      </c>
      <c r="F268" s="42">
        <v>608</v>
      </c>
      <c r="G268" s="42">
        <f t="shared" si="19"/>
        <v>3.8</v>
      </c>
      <c r="H268" s="43">
        <f t="shared" si="20"/>
        <v>247</v>
      </c>
      <c r="I268" s="42">
        <f t="shared" si="15"/>
        <v>305.27</v>
      </c>
    </row>
    <row r="269" spans="1:9" x14ac:dyDescent="0.25">
      <c r="A269" s="44" t="s">
        <v>544</v>
      </c>
      <c r="B269" s="41">
        <v>1</v>
      </c>
      <c r="C269" s="41">
        <v>168</v>
      </c>
      <c r="D269" s="41">
        <v>160</v>
      </c>
      <c r="E269" s="41">
        <v>8</v>
      </c>
      <c r="F269" s="42">
        <v>617.9</v>
      </c>
      <c r="G269" s="42">
        <f t="shared" si="19"/>
        <v>3.86</v>
      </c>
      <c r="H269" s="43">
        <f t="shared" si="20"/>
        <v>61.76</v>
      </c>
      <c r="I269" s="42">
        <f t="shared" si="15"/>
        <v>76.33</v>
      </c>
    </row>
    <row r="270" spans="1:9" x14ac:dyDescent="0.25">
      <c r="B270" s="45"/>
      <c r="C270" s="45"/>
      <c r="D270" s="45"/>
      <c r="E270" s="45"/>
      <c r="F270" s="46"/>
      <c r="G270" s="46"/>
      <c r="H270" s="46"/>
      <c r="I270" s="46"/>
    </row>
  </sheetData>
  <mergeCells count="12">
    <mergeCell ref="H1:I1"/>
    <mergeCell ref="A2:I2"/>
    <mergeCell ref="A7:A9"/>
    <mergeCell ref="B7:B9"/>
    <mergeCell ref="C7:E7"/>
    <mergeCell ref="F7:F9"/>
    <mergeCell ref="G7:G9"/>
    <mergeCell ref="H7:H9"/>
    <mergeCell ref="I7:I9"/>
    <mergeCell ref="C8:C9"/>
    <mergeCell ref="D8:D9"/>
    <mergeCell ref="E8:E9"/>
  </mergeCells>
  <pageMargins left="0.70866141732283472" right="0.70866141732283472" top="0.74803149606299213" bottom="0.74803149606299213" header="0.31496062992125984" footer="0.31496062992125984"/>
  <pageSetup paperSize="9"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fitToPage="1"/>
  </sheetPr>
  <dimension ref="A1:J207"/>
  <sheetViews>
    <sheetView topLeftCell="B1" zoomScale="80" zoomScaleNormal="80" workbookViewId="0">
      <selection activeCell="I1" sqref="I1:J1"/>
    </sheetView>
  </sheetViews>
  <sheetFormatPr defaultColWidth="9.140625" defaultRowHeight="16.5" x14ac:dyDescent="0.25"/>
  <cols>
    <col min="1" max="1" width="42.7109375" style="32" hidden="1" customWidth="1"/>
    <col min="2" max="2" width="46" style="32" bestFit="1" customWidth="1"/>
    <col min="3" max="3" width="15.28515625" style="32" customWidth="1"/>
    <col min="4" max="4" width="14.5703125" style="32" customWidth="1"/>
    <col min="5" max="5" width="14.7109375" style="32" customWidth="1"/>
    <col min="6" max="6" width="18.42578125" style="32" customWidth="1"/>
    <col min="7" max="8" width="20.140625" style="32" customWidth="1"/>
    <col min="9" max="9" width="23.42578125" style="32" customWidth="1"/>
    <col min="10" max="10" width="26.85546875" style="32" customWidth="1"/>
    <col min="11" max="16384" width="9.140625" style="32"/>
  </cols>
  <sheetData>
    <row r="1" spans="1:10" x14ac:dyDescent="0.25">
      <c r="I1" s="579" t="s">
        <v>908</v>
      </c>
      <c r="J1" s="579"/>
    </row>
    <row r="2" spans="1:10" s="33" customFormat="1" ht="39.75" customHeight="1" x14ac:dyDescent="0.25">
      <c r="A2" s="521" t="s">
        <v>13</v>
      </c>
      <c r="B2" s="521"/>
      <c r="C2" s="521"/>
      <c r="D2" s="521"/>
      <c r="E2" s="521"/>
      <c r="F2" s="521"/>
      <c r="G2" s="521"/>
      <c r="H2" s="521"/>
      <c r="I2" s="521"/>
      <c r="J2" s="521"/>
    </row>
    <row r="4" spans="1:10" x14ac:dyDescent="0.25">
      <c r="A4" s="32" t="s">
        <v>262</v>
      </c>
      <c r="B4" s="32" t="s">
        <v>842</v>
      </c>
    </row>
    <row r="5" spans="1:10" x14ac:dyDescent="0.25">
      <c r="A5" s="32" t="s">
        <v>548</v>
      </c>
      <c r="B5" s="32" t="s">
        <v>823</v>
      </c>
    </row>
    <row r="6" spans="1:10" x14ac:dyDescent="0.25">
      <c r="C6" s="357"/>
      <c r="D6" s="357"/>
      <c r="E6" s="357"/>
      <c r="F6" s="370"/>
      <c r="G6" s="357"/>
      <c r="H6" s="357"/>
      <c r="I6" s="356"/>
      <c r="J6" s="357"/>
    </row>
    <row r="7" spans="1:10" ht="45.75" customHeight="1" x14ac:dyDescent="0.25">
      <c r="A7" s="582"/>
      <c r="B7" s="373"/>
      <c r="C7" s="583" t="s">
        <v>6</v>
      </c>
      <c r="D7" s="549" t="s">
        <v>8</v>
      </c>
      <c r="E7" s="549"/>
      <c r="F7" s="549"/>
      <c r="G7" s="549" t="s">
        <v>4</v>
      </c>
      <c r="H7" s="549" t="s">
        <v>79</v>
      </c>
      <c r="I7" s="554" t="s">
        <v>9</v>
      </c>
      <c r="J7" s="555" t="s">
        <v>2</v>
      </c>
    </row>
    <row r="8" spans="1:10" ht="24" customHeight="1" x14ac:dyDescent="0.25">
      <c r="A8" s="582"/>
      <c r="B8" s="374"/>
      <c r="C8" s="583"/>
      <c r="D8" s="547" t="s">
        <v>14</v>
      </c>
      <c r="E8" s="547" t="s">
        <v>80</v>
      </c>
      <c r="F8" s="549" t="s">
        <v>10</v>
      </c>
      <c r="G8" s="549"/>
      <c r="H8" s="549"/>
      <c r="I8" s="554"/>
      <c r="J8" s="555"/>
    </row>
    <row r="9" spans="1:10" ht="115.5" customHeight="1" x14ac:dyDescent="0.25">
      <c r="A9" s="582"/>
      <c r="B9" s="375"/>
      <c r="C9" s="583"/>
      <c r="D9" s="548"/>
      <c r="E9" s="548"/>
      <c r="F9" s="549"/>
      <c r="G9" s="549"/>
      <c r="H9" s="549"/>
      <c r="I9" s="554"/>
      <c r="J9" s="555"/>
    </row>
    <row r="10" spans="1:10" ht="20.25" customHeight="1" x14ac:dyDescent="0.25">
      <c r="A10" s="73">
        <v>1</v>
      </c>
      <c r="B10" s="372"/>
      <c r="C10" s="36">
        <v>6</v>
      </c>
      <c r="D10" s="36" t="s">
        <v>81</v>
      </c>
      <c r="E10" s="36">
        <v>8</v>
      </c>
      <c r="F10" s="36">
        <v>9</v>
      </c>
      <c r="G10" s="36">
        <v>11</v>
      </c>
      <c r="H10" s="36">
        <v>12</v>
      </c>
      <c r="I10" s="36">
        <v>13</v>
      </c>
      <c r="J10" s="36" t="s">
        <v>82</v>
      </c>
    </row>
    <row r="11" spans="1:10" s="33" customFormat="1" ht="26.25" customHeight="1" x14ac:dyDescent="0.25">
      <c r="A11" s="202" t="s">
        <v>0</v>
      </c>
      <c r="B11" s="378" t="s">
        <v>0</v>
      </c>
      <c r="C11" s="380">
        <f t="shared" ref="C11:J11" si="0">C12+C49+C126+C195</f>
        <v>191</v>
      </c>
      <c r="D11" s="380"/>
      <c r="E11" s="380"/>
      <c r="F11" s="380">
        <f t="shared" si="0"/>
        <v>4275</v>
      </c>
      <c r="G11" s="379"/>
      <c r="H11" s="379"/>
      <c r="I11" s="379">
        <f t="shared" si="0"/>
        <v>55244.11</v>
      </c>
      <c r="J11" s="379">
        <f t="shared" si="0"/>
        <v>68276.180000000008</v>
      </c>
    </row>
    <row r="12" spans="1:10" ht="37.5" customHeight="1" x14ac:dyDescent="0.25">
      <c r="A12" s="203" t="s">
        <v>16</v>
      </c>
      <c r="B12" s="364" t="s">
        <v>16</v>
      </c>
      <c r="C12" s="365">
        <f t="shared" ref="C12:J12" si="1">SUM(C13:C48)</f>
        <v>36</v>
      </c>
      <c r="D12" s="365"/>
      <c r="E12" s="365"/>
      <c r="F12" s="365">
        <f t="shared" si="1"/>
        <v>642</v>
      </c>
      <c r="G12" s="365"/>
      <c r="H12" s="365"/>
      <c r="I12" s="366">
        <f t="shared" si="1"/>
        <v>13900.429999999998</v>
      </c>
      <c r="J12" s="366">
        <f t="shared" si="1"/>
        <v>17179.560000000001</v>
      </c>
    </row>
    <row r="13" spans="1:10" ht="18.75" customHeight="1" x14ac:dyDescent="0.25">
      <c r="A13" s="203" t="s">
        <v>279</v>
      </c>
      <c r="B13" s="40" t="s">
        <v>508</v>
      </c>
      <c r="C13" s="41">
        <v>1</v>
      </c>
      <c r="D13" s="41">
        <f>E13+F13</f>
        <v>192</v>
      </c>
      <c r="E13" s="41">
        <v>160</v>
      </c>
      <c r="F13" s="41">
        <v>32</v>
      </c>
      <c r="G13" s="42">
        <v>1456</v>
      </c>
      <c r="H13" s="42">
        <f>ROUND(G13/E13,2)</f>
        <v>9.1</v>
      </c>
      <c r="I13" s="42">
        <f>ROUND(F13*H13*2,2)</f>
        <v>582.4</v>
      </c>
      <c r="J13" s="43">
        <f>ROUND(I13*1.2359,2)</f>
        <v>719.79</v>
      </c>
    </row>
    <row r="14" spans="1:10" ht="18.75" customHeight="1" x14ac:dyDescent="0.25">
      <c r="A14" s="203" t="s">
        <v>280</v>
      </c>
      <c r="B14" s="40" t="s">
        <v>509</v>
      </c>
      <c r="C14" s="41">
        <v>1</v>
      </c>
      <c r="D14" s="41">
        <f t="shared" ref="D14:D48" si="2">E14+F14</f>
        <v>208</v>
      </c>
      <c r="E14" s="41">
        <v>160</v>
      </c>
      <c r="F14" s="41">
        <v>48</v>
      </c>
      <c r="G14" s="42">
        <v>1548.8</v>
      </c>
      <c r="H14" s="42">
        <f t="shared" ref="H14:H48" si="3">ROUND(G14/E14,2)</f>
        <v>9.68</v>
      </c>
      <c r="I14" s="42">
        <f t="shared" ref="I14:I48" si="4">ROUND(F14*H14*2,2)</f>
        <v>929.28</v>
      </c>
      <c r="J14" s="43">
        <f t="shared" ref="J14:J77" si="5">ROUND(I14*1.2359,2)</f>
        <v>1148.5</v>
      </c>
    </row>
    <row r="15" spans="1:10" ht="18.75" customHeight="1" x14ac:dyDescent="0.25">
      <c r="A15" s="203" t="s">
        <v>283</v>
      </c>
      <c r="B15" s="40" t="s">
        <v>511</v>
      </c>
      <c r="C15" s="41">
        <v>1</v>
      </c>
      <c r="D15" s="41">
        <f t="shared" si="2"/>
        <v>195</v>
      </c>
      <c r="E15" s="41">
        <v>160</v>
      </c>
      <c r="F15" s="41">
        <v>35</v>
      </c>
      <c r="G15" s="42">
        <v>1456</v>
      </c>
      <c r="H15" s="42">
        <f t="shared" si="3"/>
        <v>9.1</v>
      </c>
      <c r="I15" s="42">
        <f t="shared" si="4"/>
        <v>637</v>
      </c>
      <c r="J15" s="43">
        <f t="shared" si="5"/>
        <v>787.27</v>
      </c>
    </row>
    <row r="16" spans="1:10" ht="18.75" customHeight="1" x14ac:dyDescent="0.25">
      <c r="A16" s="203" t="s">
        <v>284</v>
      </c>
      <c r="B16" s="40" t="s">
        <v>512</v>
      </c>
      <c r="C16" s="41">
        <v>1</v>
      </c>
      <c r="D16" s="41">
        <f t="shared" si="2"/>
        <v>176</v>
      </c>
      <c r="E16" s="41">
        <v>160</v>
      </c>
      <c r="F16" s="41">
        <v>16</v>
      </c>
      <c r="G16" s="42">
        <v>1456</v>
      </c>
      <c r="H16" s="42">
        <f t="shared" si="3"/>
        <v>9.1</v>
      </c>
      <c r="I16" s="42">
        <f t="shared" si="4"/>
        <v>291.2</v>
      </c>
      <c r="J16" s="43">
        <f t="shared" si="5"/>
        <v>359.89</v>
      </c>
    </row>
    <row r="17" spans="1:10" ht="18.75" customHeight="1" x14ac:dyDescent="0.25">
      <c r="A17" s="203" t="s">
        <v>285</v>
      </c>
      <c r="B17" s="40" t="s">
        <v>513</v>
      </c>
      <c r="C17" s="41">
        <v>1</v>
      </c>
      <c r="D17" s="41">
        <f t="shared" si="2"/>
        <v>173</v>
      </c>
      <c r="E17" s="41">
        <v>160</v>
      </c>
      <c r="F17" s="41">
        <v>13</v>
      </c>
      <c r="G17" s="42">
        <v>1456</v>
      </c>
      <c r="H17" s="42">
        <f t="shared" si="3"/>
        <v>9.1</v>
      </c>
      <c r="I17" s="42">
        <f t="shared" si="4"/>
        <v>236.6</v>
      </c>
      <c r="J17" s="43">
        <f t="shared" si="5"/>
        <v>292.41000000000003</v>
      </c>
    </row>
    <row r="18" spans="1:10" ht="18.75" customHeight="1" x14ac:dyDescent="0.25">
      <c r="A18" s="203" t="s">
        <v>286</v>
      </c>
      <c r="B18" s="40" t="s">
        <v>512</v>
      </c>
      <c r="C18" s="41">
        <v>1</v>
      </c>
      <c r="D18" s="41">
        <f t="shared" si="2"/>
        <v>176</v>
      </c>
      <c r="E18" s="41">
        <v>160</v>
      </c>
      <c r="F18" s="41">
        <v>16</v>
      </c>
      <c r="G18" s="42">
        <v>1456</v>
      </c>
      <c r="H18" s="42">
        <f t="shared" si="3"/>
        <v>9.1</v>
      </c>
      <c r="I18" s="42">
        <f t="shared" si="4"/>
        <v>291.2</v>
      </c>
      <c r="J18" s="43">
        <f t="shared" si="5"/>
        <v>359.89</v>
      </c>
    </row>
    <row r="19" spans="1:10" ht="18.75" customHeight="1" x14ac:dyDescent="0.25">
      <c r="A19" s="203" t="s">
        <v>287</v>
      </c>
      <c r="B19" s="40" t="s">
        <v>514</v>
      </c>
      <c r="C19" s="41">
        <v>1</v>
      </c>
      <c r="D19" s="41">
        <f t="shared" si="2"/>
        <v>177</v>
      </c>
      <c r="E19" s="41">
        <v>160</v>
      </c>
      <c r="F19" s="41">
        <v>17</v>
      </c>
      <c r="G19" s="42">
        <v>1456</v>
      </c>
      <c r="H19" s="42">
        <f t="shared" si="3"/>
        <v>9.1</v>
      </c>
      <c r="I19" s="42">
        <f t="shared" si="4"/>
        <v>309.39999999999998</v>
      </c>
      <c r="J19" s="43">
        <f t="shared" si="5"/>
        <v>382.39</v>
      </c>
    </row>
    <row r="20" spans="1:10" ht="18.75" customHeight="1" x14ac:dyDescent="0.25">
      <c r="A20" s="203" t="s">
        <v>288</v>
      </c>
      <c r="B20" s="40" t="s">
        <v>515</v>
      </c>
      <c r="C20" s="41">
        <v>1</v>
      </c>
      <c r="D20" s="41">
        <f t="shared" si="2"/>
        <v>197</v>
      </c>
      <c r="E20" s="41">
        <v>160</v>
      </c>
      <c r="F20" s="41">
        <v>37</v>
      </c>
      <c r="G20" s="42">
        <v>1456</v>
      </c>
      <c r="H20" s="42">
        <f t="shared" si="3"/>
        <v>9.1</v>
      </c>
      <c r="I20" s="42">
        <f t="shared" si="4"/>
        <v>673.4</v>
      </c>
      <c r="J20" s="43">
        <f t="shared" si="5"/>
        <v>832.26</v>
      </c>
    </row>
    <row r="21" spans="1:10" ht="18.75" customHeight="1" x14ac:dyDescent="0.25">
      <c r="A21" s="203" t="s">
        <v>289</v>
      </c>
      <c r="B21" s="40" t="s">
        <v>512</v>
      </c>
      <c r="C21" s="41">
        <v>1</v>
      </c>
      <c r="D21" s="41">
        <f t="shared" si="2"/>
        <v>168</v>
      </c>
      <c r="E21" s="41">
        <v>160</v>
      </c>
      <c r="F21" s="41">
        <v>8</v>
      </c>
      <c r="G21" s="42">
        <v>1456</v>
      </c>
      <c r="H21" s="42">
        <f t="shared" si="3"/>
        <v>9.1</v>
      </c>
      <c r="I21" s="42">
        <f t="shared" si="4"/>
        <v>145.6</v>
      </c>
      <c r="J21" s="43">
        <f t="shared" si="5"/>
        <v>179.95</v>
      </c>
    </row>
    <row r="22" spans="1:10" ht="18.75" customHeight="1" x14ac:dyDescent="0.25">
      <c r="A22" s="203" t="s">
        <v>290</v>
      </c>
      <c r="B22" s="40" t="s">
        <v>516</v>
      </c>
      <c r="C22" s="41">
        <v>1</v>
      </c>
      <c r="D22" s="41">
        <f t="shared" si="2"/>
        <v>184</v>
      </c>
      <c r="E22" s="41">
        <v>160</v>
      </c>
      <c r="F22" s="41">
        <v>24</v>
      </c>
      <c r="G22" s="42">
        <v>1456</v>
      </c>
      <c r="H22" s="42">
        <f t="shared" si="3"/>
        <v>9.1</v>
      </c>
      <c r="I22" s="42">
        <f t="shared" si="4"/>
        <v>436.8</v>
      </c>
      <c r="J22" s="43">
        <f t="shared" si="5"/>
        <v>539.84</v>
      </c>
    </row>
    <row r="23" spans="1:10" ht="18.75" customHeight="1" x14ac:dyDescent="0.25">
      <c r="A23" s="203" t="s">
        <v>291</v>
      </c>
      <c r="B23" s="40" t="s">
        <v>511</v>
      </c>
      <c r="C23" s="41">
        <v>1</v>
      </c>
      <c r="D23" s="41">
        <f t="shared" si="2"/>
        <v>170</v>
      </c>
      <c r="E23" s="41">
        <v>160</v>
      </c>
      <c r="F23" s="41">
        <v>10</v>
      </c>
      <c r="G23" s="42">
        <v>1456</v>
      </c>
      <c r="H23" s="42">
        <f t="shared" si="3"/>
        <v>9.1</v>
      </c>
      <c r="I23" s="42">
        <f t="shared" si="4"/>
        <v>182</v>
      </c>
      <c r="J23" s="43">
        <f t="shared" si="5"/>
        <v>224.93</v>
      </c>
    </row>
    <row r="24" spans="1:10" ht="18.75" customHeight="1" x14ac:dyDescent="0.25">
      <c r="A24" s="203" t="s">
        <v>292</v>
      </c>
      <c r="B24" s="40" t="s">
        <v>513</v>
      </c>
      <c r="C24" s="41">
        <v>1</v>
      </c>
      <c r="D24" s="41">
        <f t="shared" si="2"/>
        <v>174</v>
      </c>
      <c r="E24" s="41">
        <v>160</v>
      </c>
      <c r="F24" s="41">
        <v>14</v>
      </c>
      <c r="G24" s="42">
        <v>1456</v>
      </c>
      <c r="H24" s="42">
        <f t="shared" si="3"/>
        <v>9.1</v>
      </c>
      <c r="I24" s="42">
        <f t="shared" si="4"/>
        <v>254.8</v>
      </c>
      <c r="J24" s="43">
        <f t="shared" si="5"/>
        <v>314.91000000000003</v>
      </c>
    </row>
    <row r="25" spans="1:10" ht="18.75" customHeight="1" x14ac:dyDescent="0.25">
      <c r="A25" s="203" t="s">
        <v>294</v>
      </c>
      <c r="B25" s="40" t="s">
        <v>515</v>
      </c>
      <c r="C25" s="41">
        <v>1</v>
      </c>
      <c r="D25" s="41">
        <f t="shared" si="2"/>
        <v>197</v>
      </c>
      <c r="E25" s="41">
        <v>160</v>
      </c>
      <c r="F25" s="41">
        <v>37</v>
      </c>
      <c r="G25" s="42">
        <v>1456</v>
      </c>
      <c r="H25" s="42">
        <f t="shared" si="3"/>
        <v>9.1</v>
      </c>
      <c r="I25" s="42">
        <f t="shared" si="4"/>
        <v>673.4</v>
      </c>
      <c r="J25" s="43">
        <f t="shared" si="5"/>
        <v>832.26</v>
      </c>
    </row>
    <row r="26" spans="1:10" ht="18.75" customHeight="1" x14ac:dyDescent="0.25">
      <c r="A26" s="203" t="s">
        <v>263</v>
      </c>
      <c r="B26" s="40" t="s">
        <v>498</v>
      </c>
      <c r="C26" s="41">
        <v>1</v>
      </c>
      <c r="D26" s="41">
        <f t="shared" si="2"/>
        <v>228</v>
      </c>
      <c r="E26" s="41">
        <v>160</v>
      </c>
      <c r="F26" s="41">
        <v>68</v>
      </c>
      <c r="G26" s="42">
        <v>2758.3999999999996</v>
      </c>
      <c r="H26" s="42">
        <f t="shared" si="3"/>
        <v>17.239999999999998</v>
      </c>
      <c r="I26" s="42">
        <f t="shared" si="4"/>
        <v>2344.64</v>
      </c>
      <c r="J26" s="43">
        <f t="shared" si="5"/>
        <v>2897.74</v>
      </c>
    </row>
    <row r="27" spans="1:10" ht="18.75" customHeight="1" x14ac:dyDescent="0.25">
      <c r="A27" s="203" t="s">
        <v>264</v>
      </c>
      <c r="B27" s="40" t="s">
        <v>498</v>
      </c>
      <c r="C27" s="41">
        <v>1</v>
      </c>
      <c r="D27" s="41">
        <f t="shared" si="2"/>
        <v>162</v>
      </c>
      <c r="E27" s="41">
        <v>160</v>
      </c>
      <c r="F27" s="41">
        <v>2</v>
      </c>
      <c r="G27" s="42">
        <v>1939.1999999999998</v>
      </c>
      <c r="H27" s="42">
        <f t="shared" si="3"/>
        <v>12.12</v>
      </c>
      <c r="I27" s="42">
        <f t="shared" si="4"/>
        <v>48.48</v>
      </c>
      <c r="J27" s="43">
        <f t="shared" si="5"/>
        <v>59.92</v>
      </c>
    </row>
    <row r="28" spans="1:10" ht="18.75" customHeight="1" x14ac:dyDescent="0.25">
      <c r="A28" s="203" t="s">
        <v>549</v>
      </c>
      <c r="B28" s="40" t="s">
        <v>506</v>
      </c>
      <c r="C28" s="41">
        <v>1</v>
      </c>
      <c r="D28" s="41">
        <f t="shared" si="2"/>
        <v>166</v>
      </c>
      <c r="E28" s="41">
        <v>160</v>
      </c>
      <c r="F28" s="41">
        <v>6</v>
      </c>
      <c r="G28" s="42">
        <v>1908.8</v>
      </c>
      <c r="H28" s="42">
        <f t="shared" si="3"/>
        <v>11.93</v>
      </c>
      <c r="I28" s="42">
        <f t="shared" si="4"/>
        <v>143.16</v>
      </c>
      <c r="J28" s="43">
        <f t="shared" si="5"/>
        <v>176.93</v>
      </c>
    </row>
    <row r="29" spans="1:10" ht="18.75" customHeight="1" x14ac:dyDescent="0.25">
      <c r="A29" s="203" t="s">
        <v>265</v>
      </c>
      <c r="B29" s="40" t="s">
        <v>499</v>
      </c>
      <c r="C29" s="41">
        <v>1</v>
      </c>
      <c r="D29" s="41">
        <f t="shared" si="2"/>
        <v>166</v>
      </c>
      <c r="E29" s="41">
        <v>160</v>
      </c>
      <c r="F29" s="41">
        <v>6</v>
      </c>
      <c r="G29" s="42">
        <v>1640</v>
      </c>
      <c r="H29" s="42">
        <f t="shared" si="3"/>
        <v>10.25</v>
      </c>
      <c r="I29" s="42">
        <f t="shared" si="4"/>
        <v>123</v>
      </c>
      <c r="J29" s="43">
        <f t="shared" si="5"/>
        <v>152.02000000000001</v>
      </c>
    </row>
    <row r="30" spans="1:10" ht="18.75" customHeight="1" x14ac:dyDescent="0.25">
      <c r="A30" s="203" t="s">
        <v>266</v>
      </c>
      <c r="B30" s="40" t="s">
        <v>498</v>
      </c>
      <c r="C30" s="41">
        <v>1</v>
      </c>
      <c r="D30" s="41">
        <f t="shared" si="2"/>
        <v>163</v>
      </c>
      <c r="E30" s="41">
        <v>160</v>
      </c>
      <c r="F30" s="41">
        <v>3</v>
      </c>
      <c r="G30" s="42">
        <v>1830.3999999999999</v>
      </c>
      <c r="H30" s="42">
        <f t="shared" si="3"/>
        <v>11.44</v>
      </c>
      <c r="I30" s="42">
        <f t="shared" si="4"/>
        <v>68.64</v>
      </c>
      <c r="J30" s="43">
        <f t="shared" si="5"/>
        <v>84.83</v>
      </c>
    </row>
    <row r="31" spans="1:10" ht="18.75" customHeight="1" x14ac:dyDescent="0.25">
      <c r="A31" s="203" t="s">
        <v>267</v>
      </c>
      <c r="B31" s="40" t="s">
        <v>500</v>
      </c>
      <c r="C31" s="41">
        <v>1</v>
      </c>
      <c r="D31" s="41">
        <f t="shared" si="2"/>
        <v>164</v>
      </c>
      <c r="E31" s="41">
        <v>160</v>
      </c>
      <c r="F31" s="41">
        <v>4</v>
      </c>
      <c r="G31" s="42">
        <v>1640</v>
      </c>
      <c r="H31" s="42">
        <f t="shared" si="3"/>
        <v>10.25</v>
      </c>
      <c r="I31" s="42">
        <f t="shared" si="4"/>
        <v>82</v>
      </c>
      <c r="J31" s="43">
        <f t="shared" si="5"/>
        <v>101.34</v>
      </c>
    </row>
    <row r="32" spans="1:10" ht="18.75" customHeight="1" x14ac:dyDescent="0.25">
      <c r="A32" s="203" t="s">
        <v>268</v>
      </c>
      <c r="B32" s="40" t="s">
        <v>501</v>
      </c>
      <c r="C32" s="41">
        <v>1</v>
      </c>
      <c r="D32" s="41">
        <f t="shared" si="2"/>
        <v>168</v>
      </c>
      <c r="E32" s="41">
        <v>160</v>
      </c>
      <c r="F32" s="41">
        <v>8</v>
      </c>
      <c r="G32" s="42">
        <v>1640</v>
      </c>
      <c r="H32" s="42">
        <f t="shared" si="3"/>
        <v>10.25</v>
      </c>
      <c r="I32" s="42">
        <f t="shared" si="4"/>
        <v>164</v>
      </c>
      <c r="J32" s="43">
        <f t="shared" si="5"/>
        <v>202.69</v>
      </c>
    </row>
    <row r="33" spans="1:10" ht="18.75" customHeight="1" x14ac:dyDescent="0.25">
      <c r="A33" s="203" t="s">
        <v>269</v>
      </c>
      <c r="B33" s="40" t="s">
        <v>503</v>
      </c>
      <c r="C33" s="41">
        <v>1</v>
      </c>
      <c r="D33" s="41">
        <f t="shared" si="2"/>
        <v>164</v>
      </c>
      <c r="E33" s="41">
        <v>160</v>
      </c>
      <c r="F33" s="41">
        <v>4</v>
      </c>
      <c r="G33" s="42">
        <v>1640</v>
      </c>
      <c r="H33" s="42">
        <f t="shared" si="3"/>
        <v>10.25</v>
      </c>
      <c r="I33" s="42">
        <f t="shared" si="4"/>
        <v>82</v>
      </c>
      <c r="J33" s="43">
        <f t="shared" si="5"/>
        <v>101.34</v>
      </c>
    </row>
    <row r="34" spans="1:10" ht="18.75" customHeight="1" x14ac:dyDescent="0.25">
      <c r="A34" s="203" t="s">
        <v>270</v>
      </c>
      <c r="B34" s="40" t="s">
        <v>502</v>
      </c>
      <c r="C34" s="41">
        <v>1</v>
      </c>
      <c r="D34" s="41">
        <f t="shared" si="2"/>
        <v>162</v>
      </c>
      <c r="E34" s="41">
        <v>160</v>
      </c>
      <c r="F34" s="41">
        <v>2</v>
      </c>
      <c r="G34" s="42">
        <v>1816</v>
      </c>
      <c r="H34" s="42">
        <f t="shared" si="3"/>
        <v>11.35</v>
      </c>
      <c r="I34" s="42">
        <f t="shared" si="4"/>
        <v>45.4</v>
      </c>
      <c r="J34" s="43">
        <f t="shared" si="5"/>
        <v>56.11</v>
      </c>
    </row>
    <row r="35" spans="1:10" ht="18.75" customHeight="1" x14ac:dyDescent="0.25">
      <c r="A35" s="203" t="s">
        <v>271</v>
      </c>
      <c r="B35" s="40" t="s">
        <v>503</v>
      </c>
      <c r="C35" s="41">
        <v>1</v>
      </c>
      <c r="D35" s="41">
        <f t="shared" si="2"/>
        <v>170</v>
      </c>
      <c r="E35" s="41">
        <v>160</v>
      </c>
      <c r="F35" s="41">
        <v>10</v>
      </c>
      <c r="G35" s="42">
        <v>1640</v>
      </c>
      <c r="H35" s="42">
        <f t="shared" si="3"/>
        <v>10.25</v>
      </c>
      <c r="I35" s="42">
        <f t="shared" si="4"/>
        <v>205</v>
      </c>
      <c r="J35" s="43">
        <f t="shared" si="5"/>
        <v>253.36</v>
      </c>
    </row>
    <row r="36" spans="1:10" ht="18.75" customHeight="1" x14ac:dyDescent="0.25">
      <c r="A36" s="203" t="s">
        <v>272</v>
      </c>
      <c r="B36" s="40" t="s">
        <v>498</v>
      </c>
      <c r="C36" s="41">
        <v>1</v>
      </c>
      <c r="D36" s="41">
        <f t="shared" si="2"/>
        <v>194</v>
      </c>
      <c r="E36" s="41">
        <v>160</v>
      </c>
      <c r="F36" s="41">
        <v>34</v>
      </c>
      <c r="G36" s="42">
        <v>1905.6</v>
      </c>
      <c r="H36" s="42">
        <f t="shared" si="3"/>
        <v>11.91</v>
      </c>
      <c r="I36" s="42">
        <f t="shared" si="4"/>
        <v>809.88</v>
      </c>
      <c r="J36" s="43">
        <f t="shared" si="5"/>
        <v>1000.93</v>
      </c>
    </row>
    <row r="37" spans="1:10" ht="18.75" customHeight="1" x14ac:dyDescent="0.25">
      <c r="A37" s="203" t="s">
        <v>273</v>
      </c>
      <c r="B37" s="40" t="s">
        <v>500</v>
      </c>
      <c r="C37" s="41">
        <v>1</v>
      </c>
      <c r="D37" s="41">
        <f t="shared" si="2"/>
        <v>176</v>
      </c>
      <c r="E37" s="41">
        <v>160</v>
      </c>
      <c r="F37" s="41">
        <v>16</v>
      </c>
      <c r="G37" s="42">
        <v>1640</v>
      </c>
      <c r="H37" s="42">
        <f t="shared" si="3"/>
        <v>10.25</v>
      </c>
      <c r="I37" s="42">
        <f t="shared" si="4"/>
        <v>328</v>
      </c>
      <c r="J37" s="43">
        <f t="shared" si="5"/>
        <v>405.38</v>
      </c>
    </row>
    <row r="38" spans="1:10" ht="18.75" customHeight="1" x14ac:dyDescent="0.25">
      <c r="A38" s="203" t="s">
        <v>550</v>
      </c>
      <c r="B38" s="40" t="s">
        <v>510</v>
      </c>
      <c r="C38" s="41">
        <v>1</v>
      </c>
      <c r="D38" s="41">
        <f t="shared" si="2"/>
        <v>163</v>
      </c>
      <c r="E38" s="41">
        <v>160</v>
      </c>
      <c r="F38" s="41">
        <v>3</v>
      </c>
      <c r="G38" s="42">
        <v>1766.3999999999999</v>
      </c>
      <c r="H38" s="42">
        <f t="shared" si="3"/>
        <v>11.04</v>
      </c>
      <c r="I38" s="42">
        <f t="shared" si="4"/>
        <v>66.239999999999995</v>
      </c>
      <c r="J38" s="43">
        <f t="shared" si="5"/>
        <v>81.87</v>
      </c>
    </row>
    <row r="39" spans="1:10" ht="18.75" customHeight="1" x14ac:dyDescent="0.25">
      <c r="A39" s="203" t="s">
        <v>274</v>
      </c>
      <c r="B39" s="40" t="s">
        <v>505</v>
      </c>
      <c r="C39" s="41">
        <v>1</v>
      </c>
      <c r="D39" s="41">
        <f t="shared" si="2"/>
        <v>185</v>
      </c>
      <c r="E39" s="41">
        <v>160</v>
      </c>
      <c r="F39" s="41">
        <v>25</v>
      </c>
      <c r="G39" s="42">
        <v>1640</v>
      </c>
      <c r="H39" s="42">
        <f t="shared" si="3"/>
        <v>10.25</v>
      </c>
      <c r="I39" s="42">
        <f t="shared" si="4"/>
        <v>512.5</v>
      </c>
      <c r="J39" s="43">
        <f t="shared" si="5"/>
        <v>633.4</v>
      </c>
    </row>
    <row r="40" spans="1:10" ht="18.75" customHeight="1" x14ac:dyDescent="0.25">
      <c r="A40" s="203" t="s">
        <v>275</v>
      </c>
      <c r="B40" s="40" t="s">
        <v>506</v>
      </c>
      <c r="C40" s="41">
        <v>1</v>
      </c>
      <c r="D40" s="41">
        <f t="shared" si="2"/>
        <v>166</v>
      </c>
      <c r="E40" s="41">
        <v>160</v>
      </c>
      <c r="F40" s="41">
        <v>6</v>
      </c>
      <c r="G40" s="42">
        <v>1990.3999999999999</v>
      </c>
      <c r="H40" s="42">
        <f t="shared" si="3"/>
        <v>12.44</v>
      </c>
      <c r="I40" s="42">
        <f t="shared" si="4"/>
        <v>149.28</v>
      </c>
      <c r="J40" s="43">
        <f t="shared" si="5"/>
        <v>184.5</v>
      </c>
    </row>
    <row r="41" spans="1:10" ht="18.75" customHeight="1" x14ac:dyDescent="0.25">
      <c r="A41" s="203" t="s">
        <v>276</v>
      </c>
      <c r="B41" s="40" t="s">
        <v>498</v>
      </c>
      <c r="C41" s="41">
        <v>1</v>
      </c>
      <c r="D41" s="41">
        <f t="shared" si="2"/>
        <v>181</v>
      </c>
      <c r="E41" s="41">
        <v>160</v>
      </c>
      <c r="F41" s="41">
        <v>21</v>
      </c>
      <c r="G41" s="42">
        <v>1936</v>
      </c>
      <c r="H41" s="42">
        <f t="shared" si="3"/>
        <v>12.1</v>
      </c>
      <c r="I41" s="42">
        <f t="shared" si="4"/>
        <v>508.2</v>
      </c>
      <c r="J41" s="43">
        <f t="shared" si="5"/>
        <v>628.08000000000004</v>
      </c>
    </row>
    <row r="42" spans="1:10" ht="18.75" customHeight="1" x14ac:dyDescent="0.25">
      <c r="A42" s="203" t="s">
        <v>551</v>
      </c>
      <c r="B42" s="40" t="s">
        <v>503</v>
      </c>
      <c r="C42" s="41">
        <v>1</v>
      </c>
      <c r="D42" s="41">
        <f t="shared" si="2"/>
        <v>166</v>
      </c>
      <c r="E42" s="41">
        <v>160</v>
      </c>
      <c r="F42" s="41">
        <v>6</v>
      </c>
      <c r="G42" s="42">
        <v>1640</v>
      </c>
      <c r="H42" s="42">
        <f t="shared" si="3"/>
        <v>10.25</v>
      </c>
      <c r="I42" s="42">
        <f t="shared" si="4"/>
        <v>123</v>
      </c>
      <c r="J42" s="43">
        <f t="shared" si="5"/>
        <v>152.02000000000001</v>
      </c>
    </row>
    <row r="43" spans="1:10" ht="18.75" customHeight="1" x14ac:dyDescent="0.25">
      <c r="A43" s="203" t="s">
        <v>277</v>
      </c>
      <c r="B43" s="40" t="s">
        <v>507</v>
      </c>
      <c r="C43" s="41">
        <v>1</v>
      </c>
      <c r="D43" s="41">
        <f t="shared" si="2"/>
        <v>224</v>
      </c>
      <c r="E43" s="41">
        <v>160</v>
      </c>
      <c r="F43" s="41">
        <v>64</v>
      </c>
      <c r="G43" s="42">
        <v>1884.8</v>
      </c>
      <c r="H43" s="42">
        <f t="shared" si="3"/>
        <v>11.78</v>
      </c>
      <c r="I43" s="42">
        <f t="shared" si="4"/>
        <v>1507.84</v>
      </c>
      <c r="J43" s="43">
        <f t="shared" si="5"/>
        <v>1863.54</v>
      </c>
    </row>
    <row r="44" spans="1:10" ht="18.75" customHeight="1" x14ac:dyDescent="0.25">
      <c r="A44" s="203" t="s">
        <v>278</v>
      </c>
      <c r="B44" s="40" t="s">
        <v>502</v>
      </c>
      <c r="C44" s="41">
        <v>1</v>
      </c>
      <c r="D44" s="41">
        <f t="shared" si="2"/>
        <v>177</v>
      </c>
      <c r="E44" s="41">
        <v>160</v>
      </c>
      <c r="F44" s="41">
        <v>17</v>
      </c>
      <c r="G44" s="42">
        <v>1635.2</v>
      </c>
      <c r="H44" s="42">
        <f t="shared" si="3"/>
        <v>10.220000000000001</v>
      </c>
      <c r="I44" s="42">
        <f t="shared" si="4"/>
        <v>347.48</v>
      </c>
      <c r="J44" s="43">
        <f t="shared" si="5"/>
        <v>429.45</v>
      </c>
    </row>
    <row r="45" spans="1:10" ht="18.75" customHeight="1" x14ac:dyDescent="0.25">
      <c r="A45" s="203" t="s">
        <v>282</v>
      </c>
      <c r="B45" s="40" t="s">
        <v>502</v>
      </c>
      <c r="C45" s="41">
        <v>1</v>
      </c>
      <c r="D45" s="41">
        <f t="shared" si="2"/>
        <v>160.5</v>
      </c>
      <c r="E45" s="41">
        <v>160</v>
      </c>
      <c r="F45" s="41">
        <v>0.5</v>
      </c>
      <c r="G45" s="42">
        <v>1672</v>
      </c>
      <c r="H45" s="42">
        <f t="shared" si="3"/>
        <v>10.45</v>
      </c>
      <c r="I45" s="42">
        <f t="shared" si="4"/>
        <v>10.45</v>
      </c>
      <c r="J45" s="43">
        <f t="shared" si="5"/>
        <v>12.92</v>
      </c>
    </row>
    <row r="46" spans="1:10" ht="18.75" customHeight="1" x14ac:dyDescent="0.25">
      <c r="A46" s="203" t="s">
        <v>293</v>
      </c>
      <c r="B46" s="40" t="s">
        <v>510</v>
      </c>
      <c r="C46" s="41">
        <v>1</v>
      </c>
      <c r="D46" s="41">
        <f t="shared" si="2"/>
        <v>185</v>
      </c>
      <c r="E46" s="41">
        <v>160</v>
      </c>
      <c r="F46" s="41">
        <v>25</v>
      </c>
      <c r="G46" s="42">
        <v>1635.2</v>
      </c>
      <c r="H46" s="42">
        <f t="shared" si="3"/>
        <v>10.220000000000001</v>
      </c>
      <c r="I46" s="42">
        <f t="shared" si="4"/>
        <v>511</v>
      </c>
      <c r="J46" s="43">
        <f t="shared" si="5"/>
        <v>631.54</v>
      </c>
    </row>
    <row r="47" spans="1:10" ht="18.75" customHeight="1" x14ac:dyDescent="0.25">
      <c r="A47" s="203" t="s">
        <v>281</v>
      </c>
      <c r="B47" s="40" t="s">
        <v>255</v>
      </c>
      <c r="C47" s="41">
        <v>1</v>
      </c>
      <c r="D47" s="41">
        <f t="shared" si="2"/>
        <v>161</v>
      </c>
      <c r="E47" s="41">
        <v>160</v>
      </c>
      <c r="F47" s="41">
        <v>1</v>
      </c>
      <c r="G47" s="42">
        <v>1345.6</v>
      </c>
      <c r="H47" s="42">
        <f t="shared" si="3"/>
        <v>8.41</v>
      </c>
      <c r="I47" s="42">
        <f t="shared" si="4"/>
        <v>16.82</v>
      </c>
      <c r="J47" s="43">
        <f t="shared" si="5"/>
        <v>20.79</v>
      </c>
    </row>
    <row r="48" spans="1:10" ht="18.75" customHeight="1" x14ac:dyDescent="0.25">
      <c r="A48" s="203" t="s">
        <v>552</v>
      </c>
      <c r="B48" s="40" t="s">
        <v>255</v>
      </c>
      <c r="C48" s="41">
        <v>1</v>
      </c>
      <c r="D48" s="41">
        <f t="shared" si="2"/>
        <v>163.5</v>
      </c>
      <c r="E48" s="41">
        <v>160</v>
      </c>
      <c r="F48" s="41">
        <v>3.5</v>
      </c>
      <c r="G48" s="42">
        <v>1379.1999999999998</v>
      </c>
      <c r="H48" s="42">
        <f t="shared" si="3"/>
        <v>8.6199999999999992</v>
      </c>
      <c r="I48" s="42">
        <f t="shared" si="4"/>
        <v>60.34</v>
      </c>
      <c r="J48" s="43">
        <f t="shared" si="5"/>
        <v>74.569999999999993</v>
      </c>
    </row>
    <row r="49" spans="1:10" ht="49.5" customHeight="1" x14ac:dyDescent="0.25">
      <c r="A49" s="203" t="s">
        <v>17</v>
      </c>
      <c r="B49" s="364" t="s">
        <v>17</v>
      </c>
      <c r="C49" s="365">
        <f t="shared" ref="C49:J49" si="6">SUM(C50:C125)</f>
        <v>76</v>
      </c>
      <c r="D49" s="365"/>
      <c r="E49" s="365"/>
      <c r="F49" s="365">
        <f t="shared" si="6"/>
        <v>1672</v>
      </c>
      <c r="G49" s="365"/>
      <c r="H49" s="365"/>
      <c r="I49" s="366">
        <f t="shared" si="6"/>
        <v>22434.74</v>
      </c>
      <c r="J49" s="366">
        <f t="shared" si="6"/>
        <v>27727.119999999999</v>
      </c>
    </row>
    <row r="50" spans="1:10" x14ac:dyDescent="0.25">
      <c r="A50" s="203" t="s">
        <v>339</v>
      </c>
      <c r="B50" s="40" t="s">
        <v>525</v>
      </c>
      <c r="C50" s="41">
        <v>1</v>
      </c>
      <c r="D50" s="41">
        <f>E50+F50</f>
        <v>188</v>
      </c>
      <c r="E50" s="41">
        <v>160</v>
      </c>
      <c r="F50" s="41">
        <v>28</v>
      </c>
      <c r="G50" s="42">
        <v>912</v>
      </c>
      <c r="H50" s="42">
        <f t="shared" ref="H50:H113" si="7">ROUND(G50/E50,2)</f>
        <v>5.7</v>
      </c>
      <c r="I50" s="43">
        <f t="shared" ref="I50:I113" si="8">ROUND(F50*H50*2,2)</f>
        <v>319.2</v>
      </c>
      <c r="J50" s="42">
        <f t="shared" si="5"/>
        <v>394.5</v>
      </c>
    </row>
    <row r="51" spans="1:10" x14ac:dyDescent="0.25">
      <c r="A51" s="203" t="s">
        <v>315</v>
      </c>
      <c r="B51" s="40" t="s">
        <v>529</v>
      </c>
      <c r="C51" s="41">
        <v>1</v>
      </c>
      <c r="D51" s="41">
        <f t="shared" ref="D51:D114" si="9">E51+F51</f>
        <v>172</v>
      </c>
      <c r="E51" s="41">
        <v>160</v>
      </c>
      <c r="F51" s="41">
        <v>12</v>
      </c>
      <c r="G51" s="42">
        <v>912</v>
      </c>
      <c r="H51" s="42">
        <f t="shared" si="7"/>
        <v>5.7</v>
      </c>
      <c r="I51" s="43">
        <f t="shared" si="8"/>
        <v>136.80000000000001</v>
      </c>
      <c r="J51" s="42">
        <f t="shared" si="5"/>
        <v>169.07</v>
      </c>
    </row>
    <row r="52" spans="1:10" x14ac:dyDescent="0.25">
      <c r="A52" s="203" t="s">
        <v>553</v>
      </c>
      <c r="B52" s="40" t="s">
        <v>534</v>
      </c>
      <c r="C52" s="41">
        <v>1</v>
      </c>
      <c r="D52" s="41">
        <f t="shared" si="9"/>
        <v>182</v>
      </c>
      <c r="E52" s="41">
        <v>160</v>
      </c>
      <c r="F52" s="41">
        <v>22</v>
      </c>
      <c r="G52" s="42">
        <v>912</v>
      </c>
      <c r="H52" s="42">
        <f t="shared" si="7"/>
        <v>5.7</v>
      </c>
      <c r="I52" s="43">
        <f t="shared" si="8"/>
        <v>250.8</v>
      </c>
      <c r="J52" s="42">
        <f t="shared" si="5"/>
        <v>309.95999999999998</v>
      </c>
    </row>
    <row r="53" spans="1:10" x14ac:dyDescent="0.25">
      <c r="A53" s="203" t="s">
        <v>341</v>
      </c>
      <c r="B53" s="40" t="s">
        <v>534</v>
      </c>
      <c r="C53" s="41">
        <v>1</v>
      </c>
      <c r="D53" s="41">
        <f t="shared" si="9"/>
        <v>190</v>
      </c>
      <c r="E53" s="41">
        <v>160</v>
      </c>
      <c r="F53" s="41">
        <v>30</v>
      </c>
      <c r="G53" s="42">
        <v>912</v>
      </c>
      <c r="H53" s="42">
        <f t="shared" si="7"/>
        <v>5.7</v>
      </c>
      <c r="I53" s="43">
        <f t="shared" si="8"/>
        <v>342</v>
      </c>
      <c r="J53" s="42">
        <f t="shared" si="5"/>
        <v>422.68</v>
      </c>
    </row>
    <row r="54" spans="1:10" x14ac:dyDescent="0.25">
      <c r="A54" s="203" t="s">
        <v>554</v>
      </c>
      <c r="B54" s="40" t="s">
        <v>525</v>
      </c>
      <c r="C54" s="41">
        <v>1</v>
      </c>
      <c r="D54" s="41">
        <f t="shared" si="9"/>
        <v>192</v>
      </c>
      <c r="E54" s="41">
        <v>160</v>
      </c>
      <c r="F54" s="41">
        <v>32</v>
      </c>
      <c r="G54" s="42">
        <v>912</v>
      </c>
      <c r="H54" s="42">
        <f t="shared" si="7"/>
        <v>5.7</v>
      </c>
      <c r="I54" s="43">
        <f t="shared" si="8"/>
        <v>364.8</v>
      </c>
      <c r="J54" s="42">
        <f t="shared" si="5"/>
        <v>450.86</v>
      </c>
    </row>
    <row r="55" spans="1:10" x14ac:dyDescent="0.25">
      <c r="A55" s="203" t="s">
        <v>308</v>
      </c>
      <c r="B55" s="40" t="s">
        <v>525</v>
      </c>
      <c r="C55" s="41">
        <v>1</v>
      </c>
      <c r="D55" s="41">
        <f t="shared" si="9"/>
        <v>166</v>
      </c>
      <c r="E55" s="41">
        <v>160</v>
      </c>
      <c r="F55" s="41">
        <v>6</v>
      </c>
      <c r="G55" s="42">
        <v>912</v>
      </c>
      <c r="H55" s="42">
        <f t="shared" si="7"/>
        <v>5.7</v>
      </c>
      <c r="I55" s="43">
        <f t="shared" si="8"/>
        <v>68.400000000000006</v>
      </c>
      <c r="J55" s="42">
        <f t="shared" si="5"/>
        <v>84.54</v>
      </c>
    </row>
    <row r="56" spans="1:10" x14ac:dyDescent="0.25">
      <c r="A56" s="203" t="s">
        <v>555</v>
      </c>
      <c r="B56" s="40" t="s">
        <v>534</v>
      </c>
      <c r="C56" s="41">
        <v>1</v>
      </c>
      <c r="D56" s="41">
        <f t="shared" si="9"/>
        <v>166.5</v>
      </c>
      <c r="E56" s="41">
        <v>160</v>
      </c>
      <c r="F56" s="41">
        <v>6.5</v>
      </c>
      <c r="G56" s="42">
        <v>912</v>
      </c>
      <c r="H56" s="42">
        <f t="shared" si="7"/>
        <v>5.7</v>
      </c>
      <c r="I56" s="43">
        <f t="shared" si="8"/>
        <v>74.099999999999994</v>
      </c>
      <c r="J56" s="42">
        <f t="shared" si="5"/>
        <v>91.58</v>
      </c>
    </row>
    <row r="57" spans="1:10" x14ac:dyDescent="0.25">
      <c r="A57" s="203" t="s">
        <v>309</v>
      </c>
      <c r="B57" s="40" t="s">
        <v>525</v>
      </c>
      <c r="C57" s="41">
        <v>1</v>
      </c>
      <c r="D57" s="41">
        <f t="shared" si="9"/>
        <v>172</v>
      </c>
      <c r="E57" s="41">
        <v>160</v>
      </c>
      <c r="F57" s="41">
        <v>12</v>
      </c>
      <c r="G57" s="42">
        <v>912</v>
      </c>
      <c r="H57" s="42">
        <f t="shared" si="7"/>
        <v>5.7</v>
      </c>
      <c r="I57" s="43">
        <f t="shared" si="8"/>
        <v>136.80000000000001</v>
      </c>
      <c r="J57" s="42">
        <f t="shared" si="5"/>
        <v>169.07</v>
      </c>
    </row>
    <row r="58" spans="1:10" x14ac:dyDescent="0.25">
      <c r="A58" s="203" t="s">
        <v>338</v>
      </c>
      <c r="B58" s="40" t="s">
        <v>525</v>
      </c>
      <c r="C58" s="41">
        <v>1</v>
      </c>
      <c r="D58" s="41">
        <f t="shared" si="9"/>
        <v>166</v>
      </c>
      <c r="E58" s="41">
        <v>160</v>
      </c>
      <c r="F58" s="41">
        <v>6</v>
      </c>
      <c r="G58" s="42">
        <v>912</v>
      </c>
      <c r="H58" s="42">
        <f t="shared" si="7"/>
        <v>5.7</v>
      </c>
      <c r="I58" s="43">
        <f t="shared" si="8"/>
        <v>68.400000000000006</v>
      </c>
      <c r="J58" s="42">
        <f t="shared" si="5"/>
        <v>84.54</v>
      </c>
    </row>
    <row r="59" spans="1:10" x14ac:dyDescent="0.25">
      <c r="A59" s="203" t="s">
        <v>556</v>
      </c>
      <c r="B59" s="40" t="s">
        <v>525</v>
      </c>
      <c r="C59" s="41">
        <v>1</v>
      </c>
      <c r="D59" s="41">
        <f t="shared" si="9"/>
        <v>164</v>
      </c>
      <c r="E59" s="41">
        <v>160</v>
      </c>
      <c r="F59" s="41">
        <v>4</v>
      </c>
      <c r="G59" s="42">
        <v>912</v>
      </c>
      <c r="H59" s="42">
        <f t="shared" si="7"/>
        <v>5.7</v>
      </c>
      <c r="I59" s="43">
        <f t="shared" si="8"/>
        <v>45.6</v>
      </c>
      <c r="J59" s="42">
        <f t="shared" si="5"/>
        <v>56.36</v>
      </c>
    </row>
    <row r="60" spans="1:10" x14ac:dyDescent="0.25">
      <c r="A60" s="203" t="s">
        <v>343</v>
      </c>
      <c r="B60" s="40" t="s">
        <v>534</v>
      </c>
      <c r="C60" s="41">
        <v>1</v>
      </c>
      <c r="D60" s="41">
        <f t="shared" si="9"/>
        <v>186</v>
      </c>
      <c r="E60" s="41">
        <v>160</v>
      </c>
      <c r="F60" s="41">
        <v>26</v>
      </c>
      <c r="G60" s="42">
        <v>912</v>
      </c>
      <c r="H60" s="42">
        <f t="shared" si="7"/>
        <v>5.7</v>
      </c>
      <c r="I60" s="43">
        <f t="shared" si="8"/>
        <v>296.39999999999998</v>
      </c>
      <c r="J60" s="42">
        <f t="shared" si="5"/>
        <v>366.32</v>
      </c>
    </row>
    <row r="61" spans="1:10" x14ac:dyDescent="0.25">
      <c r="A61" s="203" t="s">
        <v>350</v>
      </c>
      <c r="B61" s="40" t="s">
        <v>535</v>
      </c>
      <c r="C61" s="41">
        <v>1</v>
      </c>
      <c r="D61" s="41">
        <f t="shared" si="9"/>
        <v>186</v>
      </c>
      <c r="E61" s="41">
        <v>160</v>
      </c>
      <c r="F61" s="41">
        <v>26</v>
      </c>
      <c r="G61" s="42">
        <v>912</v>
      </c>
      <c r="H61" s="42">
        <f t="shared" si="7"/>
        <v>5.7</v>
      </c>
      <c r="I61" s="43">
        <f t="shared" si="8"/>
        <v>296.39999999999998</v>
      </c>
      <c r="J61" s="42">
        <f t="shared" si="5"/>
        <v>366.32</v>
      </c>
    </row>
    <row r="62" spans="1:10" x14ac:dyDescent="0.25">
      <c r="A62" s="203" t="s">
        <v>300</v>
      </c>
      <c r="B62" s="40" t="s">
        <v>518</v>
      </c>
      <c r="C62" s="41">
        <v>1</v>
      </c>
      <c r="D62" s="41">
        <f t="shared" si="9"/>
        <v>165</v>
      </c>
      <c r="E62" s="41">
        <v>160</v>
      </c>
      <c r="F62" s="41">
        <v>5</v>
      </c>
      <c r="G62" s="42">
        <v>912</v>
      </c>
      <c r="H62" s="42">
        <f t="shared" si="7"/>
        <v>5.7</v>
      </c>
      <c r="I62" s="43">
        <f t="shared" si="8"/>
        <v>57</v>
      </c>
      <c r="J62" s="42">
        <f t="shared" si="5"/>
        <v>70.45</v>
      </c>
    </row>
    <row r="63" spans="1:10" x14ac:dyDescent="0.25">
      <c r="A63" s="203" t="s">
        <v>354</v>
      </c>
      <c r="B63" s="40" t="s">
        <v>537</v>
      </c>
      <c r="C63" s="41">
        <v>1</v>
      </c>
      <c r="D63" s="41">
        <f t="shared" si="9"/>
        <v>192</v>
      </c>
      <c r="E63" s="41">
        <v>160</v>
      </c>
      <c r="F63" s="41">
        <v>32</v>
      </c>
      <c r="G63" s="42">
        <v>912</v>
      </c>
      <c r="H63" s="42">
        <f t="shared" si="7"/>
        <v>5.7</v>
      </c>
      <c r="I63" s="43">
        <f t="shared" si="8"/>
        <v>364.8</v>
      </c>
      <c r="J63" s="42">
        <f t="shared" si="5"/>
        <v>450.86</v>
      </c>
    </row>
    <row r="64" spans="1:10" x14ac:dyDescent="0.25">
      <c r="A64" s="203" t="s">
        <v>557</v>
      </c>
      <c r="B64" s="40" t="s">
        <v>525</v>
      </c>
      <c r="C64" s="41">
        <v>1</v>
      </c>
      <c r="D64" s="41">
        <f t="shared" si="9"/>
        <v>202</v>
      </c>
      <c r="E64" s="41">
        <v>160</v>
      </c>
      <c r="F64" s="41">
        <v>42</v>
      </c>
      <c r="G64" s="42">
        <v>912</v>
      </c>
      <c r="H64" s="42">
        <f t="shared" si="7"/>
        <v>5.7</v>
      </c>
      <c r="I64" s="43">
        <f t="shared" si="8"/>
        <v>478.8</v>
      </c>
      <c r="J64" s="42">
        <f t="shared" si="5"/>
        <v>591.75</v>
      </c>
    </row>
    <row r="65" spans="1:10" x14ac:dyDescent="0.25">
      <c r="A65" s="203" t="s">
        <v>345</v>
      </c>
      <c r="B65" s="40" t="s">
        <v>534</v>
      </c>
      <c r="C65" s="41">
        <v>1</v>
      </c>
      <c r="D65" s="41">
        <f t="shared" si="9"/>
        <v>184</v>
      </c>
      <c r="E65" s="41">
        <v>160</v>
      </c>
      <c r="F65" s="41">
        <v>24</v>
      </c>
      <c r="G65" s="42">
        <v>912</v>
      </c>
      <c r="H65" s="42">
        <f t="shared" si="7"/>
        <v>5.7</v>
      </c>
      <c r="I65" s="43">
        <f t="shared" si="8"/>
        <v>273.60000000000002</v>
      </c>
      <c r="J65" s="42">
        <f t="shared" si="5"/>
        <v>338.14</v>
      </c>
    </row>
    <row r="66" spans="1:10" x14ac:dyDescent="0.25">
      <c r="A66" s="203" t="s">
        <v>328</v>
      </c>
      <c r="B66" s="40" t="s">
        <v>525</v>
      </c>
      <c r="C66" s="41">
        <v>1</v>
      </c>
      <c r="D66" s="41">
        <f t="shared" si="9"/>
        <v>188</v>
      </c>
      <c r="E66" s="41">
        <v>160</v>
      </c>
      <c r="F66" s="41">
        <v>28</v>
      </c>
      <c r="G66" s="42">
        <v>912</v>
      </c>
      <c r="H66" s="42">
        <f t="shared" si="7"/>
        <v>5.7</v>
      </c>
      <c r="I66" s="43">
        <f t="shared" si="8"/>
        <v>319.2</v>
      </c>
      <c r="J66" s="42">
        <f t="shared" si="5"/>
        <v>394.5</v>
      </c>
    </row>
    <row r="67" spans="1:10" x14ac:dyDescent="0.25">
      <c r="A67" s="203" t="s">
        <v>297</v>
      </c>
      <c r="B67" s="40" t="s">
        <v>517</v>
      </c>
      <c r="C67" s="41">
        <v>1</v>
      </c>
      <c r="D67" s="41">
        <f t="shared" si="9"/>
        <v>171</v>
      </c>
      <c r="E67" s="41">
        <v>160</v>
      </c>
      <c r="F67" s="41">
        <v>11</v>
      </c>
      <c r="G67" s="42">
        <v>912</v>
      </c>
      <c r="H67" s="42">
        <f t="shared" si="7"/>
        <v>5.7</v>
      </c>
      <c r="I67" s="43">
        <f t="shared" si="8"/>
        <v>125.4</v>
      </c>
      <c r="J67" s="42">
        <f t="shared" si="5"/>
        <v>154.97999999999999</v>
      </c>
    </row>
    <row r="68" spans="1:10" x14ac:dyDescent="0.25">
      <c r="A68" s="203" t="s">
        <v>558</v>
      </c>
      <c r="B68" s="40" t="s">
        <v>525</v>
      </c>
      <c r="C68" s="41">
        <v>1</v>
      </c>
      <c r="D68" s="41">
        <f t="shared" si="9"/>
        <v>174</v>
      </c>
      <c r="E68" s="41">
        <v>160</v>
      </c>
      <c r="F68" s="41">
        <v>14</v>
      </c>
      <c r="G68" s="42">
        <v>912</v>
      </c>
      <c r="H68" s="42">
        <f t="shared" si="7"/>
        <v>5.7</v>
      </c>
      <c r="I68" s="43">
        <f t="shared" si="8"/>
        <v>159.6</v>
      </c>
      <c r="J68" s="42">
        <f t="shared" si="5"/>
        <v>197.25</v>
      </c>
    </row>
    <row r="69" spans="1:10" x14ac:dyDescent="0.25">
      <c r="A69" s="203" t="s">
        <v>559</v>
      </c>
      <c r="B69" s="40" t="s">
        <v>537</v>
      </c>
      <c r="C69" s="41">
        <v>1</v>
      </c>
      <c r="D69" s="41">
        <f t="shared" si="9"/>
        <v>184</v>
      </c>
      <c r="E69" s="41">
        <v>160</v>
      </c>
      <c r="F69" s="41">
        <v>24</v>
      </c>
      <c r="G69" s="42">
        <v>912</v>
      </c>
      <c r="H69" s="42">
        <f t="shared" si="7"/>
        <v>5.7</v>
      </c>
      <c r="I69" s="43">
        <f t="shared" si="8"/>
        <v>273.60000000000002</v>
      </c>
      <c r="J69" s="42">
        <f t="shared" si="5"/>
        <v>338.14</v>
      </c>
    </row>
    <row r="70" spans="1:10" x14ac:dyDescent="0.25">
      <c r="A70" s="203" t="s">
        <v>346</v>
      </c>
      <c r="B70" s="40" t="s">
        <v>534</v>
      </c>
      <c r="C70" s="41">
        <v>1</v>
      </c>
      <c r="D70" s="41">
        <f t="shared" si="9"/>
        <v>176</v>
      </c>
      <c r="E70" s="41">
        <v>160</v>
      </c>
      <c r="F70" s="41">
        <v>16</v>
      </c>
      <c r="G70" s="42">
        <v>912</v>
      </c>
      <c r="H70" s="42">
        <f t="shared" si="7"/>
        <v>5.7</v>
      </c>
      <c r="I70" s="43">
        <f t="shared" si="8"/>
        <v>182.4</v>
      </c>
      <c r="J70" s="42">
        <f t="shared" si="5"/>
        <v>225.43</v>
      </c>
    </row>
    <row r="71" spans="1:10" x14ac:dyDescent="0.25">
      <c r="A71" s="203" t="s">
        <v>337</v>
      </c>
      <c r="B71" s="40" t="s">
        <v>525</v>
      </c>
      <c r="C71" s="41">
        <v>1</v>
      </c>
      <c r="D71" s="41">
        <f t="shared" si="9"/>
        <v>164</v>
      </c>
      <c r="E71" s="41">
        <v>160</v>
      </c>
      <c r="F71" s="41">
        <v>4</v>
      </c>
      <c r="G71" s="42">
        <v>912</v>
      </c>
      <c r="H71" s="42">
        <f t="shared" si="7"/>
        <v>5.7</v>
      </c>
      <c r="I71" s="43">
        <f t="shared" si="8"/>
        <v>45.6</v>
      </c>
      <c r="J71" s="42">
        <f t="shared" si="5"/>
        <v>56.36</v>
      </c>
    </row>
    <row r="72" spans="1:10" x14ac:dyDescent="0.25">
      <c r="A72" s="203" t="s">
        <v>560</v>
      </c>
      <c r="B72" s="40" t="s">
        <v>520</v>
      </c>
      <c r="C72" s="41">
        <v>1</v>
      </c>
      <c r="D72" s="41">
        <f t="shared" si="9"/>
        <v>175</v>
      </c>
      <c r="E72" s="41">
        <v>160</v>
      </c>
      <c r="F72" s="41">
        <v>15</v>
      </c>
      <c r="G72" s="42">
        <v>912</v>
      </c>
      <c r="H72" s="42">
        <f t="shared" si="7"/>
        <v>5.7</v>
      </c>
      <c r="I72" s="43">
        <f t="shared" si="8"/>
        <v>171</v>
      </c>
      <c r="J72" s="42">
        <f t="shared" si="5"/>
        <v>211.34</v>
      </c>
    </row>
    <row r="73" spans="1:10" x14ac:dyDescent="0.25">
      <c r="A73" s="203" t="s">
        <v>304</v>
      </c>
      <c r="B73" s="40" t="s">
        <v>525</v>
      </c>
      <c r="C73" s="41">
        <v>1</v>
      </c>
      <c r="D73" s="41">
        <f t="shared" si="9"/>
        <v>164</v>
      </c>
      <c r="E73" s="41">
        <v>160</v>
      </c>
      <c r="F73" s="41">
        <v>4</v>
      </c>
      <c r="G73" s="42">
        <v>1120</v>
      </c>
      <c r="H73" s="42">
        <f t="shared" si="7"/>
        <v>7</v>
      </c>
      <c r="I73" s="43">
        <f t="shared" si="8"/>
        <v>56</v>
      </c>
      <c r="J73" s="42">
        <f t="shared" si="5"/>
        <v>69.209999999999994</v>
      </c>
    </row>
    <row r="74" spans="1:10" x14ac:dyDescent="0.25">
      <c r="A74" s="203" t="s">
        <v>298</v>
      </c>
      <c r="B74" s="40" t="s">
        <v>518</v>
      </c>
      <c r="C74" s="41">
        <v>1</v>
      </c>
      <c r="D74" s="41">
        <f t="shared" si="9"/>
        <v>166</v>
      </c>
      <c r="E74" s="41">
        <v>160</v>
      </c>
      <c r="F74" s="41">
        <v>6</v>
      </c>
      <c r="G74" s="42">
        <v>1120</v>
      </c>
      <c r="H74" s="42">
        <f t="shared" si="7"/>
        <v>7</v>
      </c>
      <c r="I74" s="43">
        <f t="shared" si="8"/>
        <v>84</v>
      </c>
      <c r="J74" s="42">
        <f t="shared" si="5"/>
        <v>103.82</v>
      </c>
    </row>
    <row r="75" spans="1:10" x14ac:dyDescent="0.25">
      <c r="A75" s="203" t="s">
        <v>561</v>
      </c>
      <c r="B75" s="40" t="s">
        <v>517</v>
      </c>
      <c r="C75" s="41">
        <v>1</v>
      </c>
      <c r="D75" s="41">
        <f t="shared" si="9"/>
        <v>232</v>
      </c>
      <c r="E75" s="41">
        <v>160</v>
      </c>
      <c r="F75" s="41">
        <v>72</v>
      </c>
      <c r="G75" s="42">
        <v>1120</v>
      </c>
      <c r="H75" s="42">
        <f t="shared" si="7"/>
        <v>7</v>
      </c>
      <c r="I75" s="43">
        <f t="shared" si="8"/>
        <v>1008</v>
      </c>
      <c r="J75" s="42">
        <f t="shared" si="5"/>
        <v>1245.79</v>
      </c>
    </row>
    <row r="76" spans="1:10" x14ac:dyDescent="0.25">
      <c r="A76" s="203" t="s">
        <v>305</v>
      </c>
      <c r="B76" s="40" t="s">
        <v>526</v>
      </c>
      <c r="C76" s="41">
        <v>1</v>
      </c>
      <c r="D76" s="41">
        <f t="shared" si="9"/>
        <v>164</v>
      </c>
      <c r="E76" s="41">
        <v>160</v>
      </c>
      <c r="F76" s="41">
        <v>4</v>
      </c>
      <c r="G76" s="42">
        <v>1184</v>
      </c>
      <c r="H76" s="42">
        <f t="shared" si="7"/>
        <v>7.4</v>
      </c>
      <c r="I76" s="43">
        <f t="shared" si="8"/>
        <v>59.2</v>
      </c>
      <c r="J76" s="42">
        <f t="shared" si="5"/>
        <v>73.17</v>
      </c>
    </row>
    <row r="77" spans="1:10" x14ac:dyDescent="0.25">
      <c r="A77" s="203" t="s">
        <v>562</v>
      </c>
      <c r="B77" s="40" t="s">
        <v>517</v>
      </c>
      <c r="C77" s="41">
        <v>1</v>
      </c>
      <c r="D77" s="41">
        <f t="shared" si="9"/>
        <v>168</v>
      </c>
      <c r="E77" s="41">
        <v>160</v>
      </c>
      <c r="F77" s="41">
        <v>8</v>
      </c>
      <c r="G77" s="42">
        <v>1120</v>
      </c>
      <c r="H77" s="42">
        <f t="shared" si="7"/>
        <v>7</v>
      </c>
      <c r="I77" s="43">
        <f t="shared" si="8"/>
        <v>112</v>
      </c>
      <c r="J77" s="42">
        <f t="shared" si="5"/>
        <v>138.41999999999999</v>
      </c>
    </row>
    <row r="78" spans="1:10" x14ac:dyDescent="0.25">
      <c r="A78" s="203" t="s">
        <v>351</v>
      </c>
      <c r="B78" s="40" t="s">
        <v>537</v>
      </c>
      <c r="C78" s="41">
        <v>1</v>
      </c>
      <c r="D78" s="41">
        <f t="shared" si="9"/>
        <v>206</v>
      </c>
      <c r="E78" s="41">
        <v>160</v>
      </c>
      <c r="F78" s="41">
        <v>46</v>
      </c>
      <c r="G78" s="42">
        <v>1120</v>
      </c>
      <c r="H78" s="42">
        <f t="shared" si="7"/>
        <v>7</v>
      </c>
      <c r="I78" s="43">
        <f t="shared" si="8"/>
        <v>644</v>
      </c>
      <c r="J78" s="42">
        <f t="shared" ref="J78:J125" si="10">ROUND(I78*1.2359,2)</f>
        <v>795.92</v>
      </c>
    </row>
    <row r="79" spans="1:10" x14ac:dyDescent="0.25">
      <c r="A79" s="203" t="s">
        <v>352</v>
      </c>
      <c r="B79" s="40" t="s">
        <v>537</v>
      </c>
      <c r="C79" s="41">
        <v>1</v>
      </c>
      <c r="D79" s="41">
        <f t="shared" si="9"/>
        <v>172</v>
      </c>
      <c r="E79" s="41">
        <v>160</v>
      </c>
      <c r="F79" s="41">
        <v>12</v>
      </c>
      <c r="G79" s="42">
        <v>1120</v>
      </c>
      <c r="H79" s="42">
        <f t="shared" si="7"/>
        <v>7</v>
      </c>
      <c r="I79" s="43">
        <f t="shared" si="8"/>
        <v>168</v>
      </c>
      <c r="J79" s="42">
        <f t="shared" si="10"/>
        <v>207.63</v>
      </c>
    </row>
    <row r="80" spans="1:10" x14ac:dyDescent="0.25">
      <c r="A80" s="203" t="s">
        <v>299</v>
      </c>
      <c r="B80" s="40" t="s">
        <v>519</v>
      </c>
      <c r="C80" s="41">
        <v>1</v>
      </c>
      <c r="D80" s="41">
        <f t="shared" si="9"/>
        <v>162</v>
      </c>
      <c r="E80" s="41">
        <v>160</v>
      </c>
      <c r="F80" s="41">
        <v>2</v>
      </c>
      <c r="G80" s="42">
        <v>1369.6000000000001</v>
      </c>
      <c r="H80" s="42">
        <f t="shared" si="7"/>
        <v>8.56</v>
      </c>
      <c r="I80" s="43">
        <f t="shared" si="8"/>
        <v>34.24</v>
      </c>
      <c r="J80" s="42">
        <f t="shared" si="10"/>
        <v>42.32</v>
      </c>
    </row>
    <row r="81" spans="1:10" x14ac:dyDescent="0.25">
      <c r="A81" s="203" t="s">
        <v>563</v>
      </c>
      <c r="B81" s="40" t="s">
        <v>524</v>
      </c>
      <c r="C81" s="41">
        <v>1</v>
      </c>
      <c r="D81" s="41">
        <f t="shared" si="9"/>
        <v>176</v>
      </c>
      <c r="E81" s="41">
        <v>160</v>
      </c>
      <c r="F81" s="41">
        <v>16</v>
      </c>
      <c r="G81" s="42">
        <v>1120</v>
      </c>
      <c r="H81" s="42">
        <f t="shared" si="7"/>
        <v>7</v>
      </c>
      <c r="I81" s="43">
        <f t="shared" si="8"/>
        <v>224</v>
      </c>
      <c r="J81" s="42">
        <f t="shared" si="10"/>
        <v>276.83999999999997</v>
      </c>
    </row>
    <row r="82" spans="1:10" x14ac:dyDescent="0.25">
      <c r="A82" s="203" t="s">
        <v>314</v>
      </c>
      <c r="B82" s="40" t="s">
        <v>529</v>
      </c>
      <c r="C82" s="41">
        <v>1</v>
      </c>
      <c r="D82" s="41">
        <f t="shared" si="9"/>
        <v>164</v>
      </c>
      <c r="E82" s="41">
        <v>160</v>
      </c>
      <c r="F82" s="41">
        <v>4</v>
      </c>
      <c r="G82" s="42">
        <v>1120</v>
      </c>
      <c r="H82" s="42">
        <f t="shared" si="7"/>
        <v>7</v>
      </c>
      <c r="I82" s="43">
        <f t="shared" si="8"/>
        <v>56</v>
      </c>
      <c r="J82" s="42">
        <f t="shared" si="10"/>
        <v>69.209999999999994</v>
      </c>
    </row>
    <row r="83" spans="1:10" x14ac:dyDescent="0.25">
      <c r="A83" s="203" t="s">
        <v>321</v>
      </c>
      <c r="B83" s="40" t="s">
        <v>531</v>
      </c>
      <c r="C83" s="41">
        <v>1</v>
      </c>
      <c r="D83" s="41">
        <f t="shared" si="9"/>
        <v>168</v>
      </c>
      <c r="E83" s="41">
        <v>160</v>
      </c>
      <c r="F83" s="41">
        <v>8</v>
      </c>
      <c r="G83" s="42">
        <v>1120</v>
      </c>
      <c r="H83" s="42">
        <f t="shared" si="7"/>
        <v>7</v>
      </c>
      <c r="I83" s="43">
        <f t="shared" si="8"/>
        <v>112</v>
      </c>
      <c r="J83" s="42">
        <f t="shared" si="10"/>
        <v>138.41999999999999</v>
      </c>
    </row>
    <row r="84" spans="1:10" x14ac:dyDescent="0.25">
      <c r="A84" s="203" t="s">
        <v>311</v>
      </c>
      <c r="B84" s="40" t="s">
        <v>528</v>
      </c>
      <c r="C84" s="41">
        <v>1</v>
      </c>
      <c r="D84" s="41">
        <f t="shared" si="9"/>
        <v>176</v>
      </c>
      <c r="E84" s="41">
        <v>160</v>
      </c>
      <c r="F84" s="41">
        <v>16</v>
      </c>
      <c r="G84" s="42">
        <v>1120</v>
      </c>
      <c r="H84" s="42">
        <f t="shared" si="7"/>
        <v>7</v>
      </c>
      <c r="I84" s="43">
        <f t="shared" si="8"/>
        <v>224</v>
      </c>
      <c r="J84" s="42">
        <f t="shared" si="10"/>
        <v>276.83999999999997</v>
      </c>
    </row>
    <row r="85" spans="1:10" x14ac:dyDescent="0.25">
      <c r="A85" s="203" t="s">
        <v>329</v>
      </c>
      <c r="B85" s="40" t="s">
        <v>533</v>
      </c>
      <c r="C85" s="41">
        <v>1</v>
      </c>
      <c r="D85" s="41">
        <f t="shared" si="9"/>
        <v>193</v>
      </c>
      <c r="E85" s="41">
        <v>160</v>
      </c>
      <c r="F85" s="41">
        <v>33</v>
      </c>
      <c r="G85" s="42">
        <v>1120</v>
      </c>
      <c r="H85" s="42">
        <f t="shared" si="7"/>
        <v>7</v>
      </c>
      <c r="I85" s="43">
        <f t="shared" si="8"/>
        <v>462</v>
      </c>
      <c r="J85" s="42">
        <f t="shared" si="10"/>
        <v>570.99</v>
      </c>
    </row>
    <row r="86" spans="1:10" x14ac:dyDescent="0.25">
      <c r="A86" s="203" t="s">
        <v>333</v>
      </c>
      <c r="B86" s="40" t="s">
        <v>517</v>
      </c>
      <c r="C86" s="41">
        <v>1</v>
      </c>
      <c r="D86" s="41">
        <f t="shared" si="9"/>
        <v>168</v>
      </c>
      <c r="E86" s="41">
        <v>160</v>
      </c>
      <c r="F86" s="41">
        <v>8</v>
      </c>
      <c r="G86" s="42">
        <v>1120</v>
      </c>
      <c r="H86" s="42">
        <f t="shared" si="7"/>
        <v>7</v>
      </c>
      <c r="I86" s="43">
        <f t="shared" si="8"/>
        <v>112</v>
      </c>
      <c r="J86" s="42">
        <f t="shared" si="10"/>
        <v>138.41999999999999</v>
      </c>
    </row>
    <row r="87" spans="1:10" x14ac:dyDescent="0.25">
      <c r="A87" s="203" t="s">
        <v>307</v>
      </c>
      <c r="B87" s="40" t="s">
        <v>525</v>
      </c>
      <c r="C87" s="41">
        <v>1</v>
      </c>
      <c r="D87" s="41">
        <f t="shared" si="9"/>
        <v>183</v>
      </c>
      <c r="E87" s="41">
        <v>160</v>
      </c>
      <c r="F87" s="41">
        <v>23</v>
      </c>
      <c r="G87" s="42">
        <v>1120</v>
      </c>
      <c r="H87" s="42">
        <f t="shared" si="7"/>
        <v>7</v>
      </c>
      <c r="I87" s="43">
        <f t="shared" si="8"/>
        <v>322</v>
      </c>
      <c r="J87" s="42">
        <f t="shared" si="10"/>
        <v>397.96</v>
      </c>
    </row>
    <row r="88" spans="1:10" x14ac:dyDescent="0.25">
      <c r="A88" s="203" t="s">
        <v>334</v>
      </c>
      <c r="B88" s="40" t="s">
        <v>517</v>
      </c>
      <c r="C88" s="41">
        <v>1</v>
      </c>
      <c r="D88" s="41">
        <f t="shared" si="9"/>
        <v>180</v>
      </c>
      <c r="E88" s="41">
        <v>160</v>
      </c>
      <c r="F88" s="41">
        <v>20</v>
      </c>
      <c r="G88" s="42">
        <v>1120</v>
      </c>
      <c r="H88" s="42">
        <f t="shared" si="7"/>
        <v>7</v>
      </c>
      <c r="I88" s="43">
        <f t="shared" si="8"/>
        <v>280</v>
      </c>
      <c r="J88" s="42">
        <f t="shared" si="10"/>
        <v>346.05</v>
      </c>
    </row>
    <row r="89" spans="1:10" x14ac:dyDescent="0.25">
      <c r="A89" s="203" t="s">
        <v>347</v>
      </c>
      <c r="B89" s="40" t="s">
        <v>535</v>
      </c>
      <c r="C89" s="41">
        <v>1</v>
      </c>
      <c r="D89" s="41">
        <f t="shared" si="9"/>
        <v>176</v>
      </c>
      <c r="E89" s="41">
        <v>160</v>
      </c>
      <c r="F89" s="41">
        <v>16</v>
      </c>
      <c r="G89" s="42">
        <v>1120</v>
      </c>
      <c r="H89" s="42">
        <f t="shared" si="7"/>
        <v>7</v>
      </c>
      <c r="I89" s="43">
        <f t="shared" si="8"/>
        <v>224</v>
      </c>
      <c r="J89" s="42">
        <f t="shared" si="10"/>
        <v>276.83999999999997</v>
      </c>
    </row>
    <row r="90" spans="1:10" x14ac:dyDescent="0.25">
      <c r="A90" s="203" t="s">
        <v>335</v>
      </c>
      <c r="B90" s="40" t="s">
        <v>517</v>
      </c>
      <c r="C90" s="41">
        <v>1</v>
      </c>
      <c r="D90" s="41">
        <f t="shared" si="9"/>
        <v>196</v>
      </c>
      <c r="E90" s="41">
        <v>160</v>
      </c>
      <c r="F90" s="41">
        <v>36</v>
      </c>
      <c r="G90" s="42">
        <v>1120</v>
      </c>
      <c r="H90" s="42">
        <f t="shared" si="7"/>
        <v>7</v>
      </c>
      <c r="I90" s="43">
        <f t="shared" si="8"/>
        <v>504</v>
      </c>
      <c r="J90" s="42">
        <f t="shared" si="10"/>
        <v>622.89</v>
      </c>
    </row>
    <row r="91" spans="1:10" x14ac:dyDescent="0.25">
      <c r="A91" s="203" t="s">
        <v>316</v>
      </c>
      <c r="B91" s="40" t="s">
        <v>529</v>
      </c>
      <c r="C91" s="41">
        <v>1</v>
      </c>
      <c r="D91" s="41">
        <f t="shared" si="9"/>
        <v>178.5</v>
      </c>
      <c r="E91" s="41">
        <v>160</v>
      </c>
      <c r="F91" s="41">
        <v>18.5</v>
      </c>
      <c r="G91" s="42">
        <v>1120</v>
      </c>
      <c r="H91" s="42">
        <f t="shared" si="7"/>
        <v>7</v>
      </c>
      <c r="I91" s="43">
        <f t="shared" si="8"/>
        <v>259</v>
      </c>
      <c r="J91" s="42">
        <f t="shared" si="10"/>
        <v>320.10000000000002</v>
      </c>
    </row>
    <row r="92" spans="1:10" x14ac:dyDescent="0.25">
      <c r="A92" s="203" t="s">
        <v>295</v>
      </c>
      <c r="B92" s="40" t="s">
        <v>517</v>
      </c>
      <c r="C92" s="41">
        <v>1</v>
      </c>
      <c r="D92" s="41">
        <f t="shared" si="9"/>
        <v>229</v>
      </c>
      <c r="E92" s="41">
        <v>160</v>
      </c>
      <c r="F92" s="41">
        <v>69</v>
      </c>
      <c r="G92" s="42">
        <v>1120</v>
      </c>
      <c r="H92" s="42">
        <f t="shared" si="7"/>
        <v>7</v>
      </c>
      <c r="I92" s="43">
        <f t="shared" si="8"/>
        <v>966</v>
      </c>
      <c r="J92" s="42">
        <f t="shared" si="10"/>
        <v>1193.8800000000001</v>
      </c>
    </row>
    <row r="93" spans="1:10" x14ac:dyDescent="0.25">
      <c r="A93" s="203" t="s">
        <v>312</v>
      </c>
      <c r="B93" s="40" t="s">
        <v>528</v>
      </c>
      <c r="C93" s="41">
        <v>1</v>
      </c>
      <c r="D93" s="41">
        <f t="shared" si="9"/>
        <v>240</v>
      </c>
      <c r="E93" s="41">
        <v>160</v>
      </c>
      <c r="F93" s="41">
        <v>80</v>
      </c>
      <c r="G93" s="42">
        <v>1120</v>
      </c>
      <c r="H93" s="42">
        <f t="shared" si="7"/>
        <v>7</v>
      </c>
      <c r="I93" s="43">
        <f t="shared" si="8"/>
        <v>1120</v>
      </c>
      <c r="J93" s="42">
        <f t="shared" si="10"/>
        <v>1384.21</v>
      </c>
    </row>
    <row r="94" spans="1:10" x14ac:dyDescent="0.25">
      <c r="A94" s="203" t="s">
        <v>564</v>
      </c>
      <c r="B94" s="40" t="s">
        <v>518</v>
      </c>
      <c r="C94" s="41">
        <v>1</v>
      </c>
      <c r="D94" s="41">
        <f t="shared" si="9"/>
        <v>184</v>
      </c>
      <c r="E94" s="41">
        <v>160</v>
      </c>
      <c r="F94" s="41">
        <v>24</v>
      </c>
      <c r="G94" s="42">
        <v>1120</v>
      </c>
      <c r="H94" s="42">
        <f t="shared" si="7"/>
        <v>7</v>
      </c>
      <c r="I94" s="43">
        <f t="shared" si="8"/>
        <v>336</v>
      </c>
      <c r="J94" s="42">
        <f t="shared" si="10"/>
        <v>415.26</v>
      </c>
    </row>
    <row r="95" spans="1:10" x14ac:dyDescent="0.25">
      <c r="A95" s="203" t="s">
        <v>565</v>
      </c>
      <c r="B95" s="40" t="s">
        <v>534</v>
      </c>
      <c r="C95" s="41">
        <v>1</v>
      </c>
      <c r="D95" s="41">
        <f t="shared" si="9"/>
        <v>168</v>
      </c>
      <c r="E95" s="41">
        <v>160</v>
      </c>
      <c r="F95" s="41">
        <v>8</v>
      </c>
      <c r="G95" s="42">
        <v>1120</v>
      </c>
      <c r="H95" s="42">
        <f t="shared" si="7"/>
        <v>7</v>
      </c>
      <c r="I95" s="43">
        <f t="shared" si="8"/>
        <v>112</v>
      </c>
      <c r="J95" s="42">
        <f t="shared" si="10"/>
        <v>138.41999999999999</v>
      </c>
    </row>
    <row r="96" spans="1:10" x14ac:dyDescent="0.25">
      <c r="A96" s="203" t="s">
        <v>340</v>
      </c>
      <c r="B96" s="40" t="s">
        <v>534</v>
      </c>
      <c r="C96" s="41">
        <v>1</v>
      </c>
      <c r="D96" s="41">
        <f t="shared" si="9"/>
        <v>178</v>
      </c>
      <c r="E96" s="41">
        <v>160</v>
      </c>
      <c r="F96" s="41">
        <v>18</v>
      </c>
      <c r="G96" s="42">
        <v>1120</v>
      </c>
      <c r="H96" s="42">
        <f t="shared" si="7"/>
        <v>7</v>
      </c>
      <c r="I96" s="43">
        <f t="shared" si="8"/>
        <v>252</v>
      </c>
      <c r="J96" s="42">
        <f t="shared" si="10"/>
        <v>311.45</v>
      </c>
    </row>
    <row r="97" spans="1:10" x14ac:dyDescent="0.25">
      <c r="A97" s="203" t="s">
        <v>322</v>
      </c>
      <c r="B97" s="40" t="s">
        <v>531</v>
      </c>
      <c r="C97" s="41">
        <v>1</v>
      </c>
      <c r="D97" s="41">
        <f t="shared" si="9"/>
        <v>192</v>
      </c>
      <c r="E97" s="41">
        <v>160</v>
      </c>
      <c r="F97" s="41">
        <v>32</v>
      </c>
      <c r="G97" s="42">
        <v>1120</v>
      </c>
      <c r="H97" s="42">
        <f t="shared" si="7"/>
        <v>7</v>
      </c>
      <c r="I97" s="43">
        <f t="shared" si="8"/>
        <v>448</v>
      </c>
      <c r="J97" s="42">
        <f t="shared" si="10"/>
        <v>553.67999999999995</v>
      </c>
    </row>
    <row r="98" spans="1:10" x14ac:dyDescent="0.25">
      <c r="A98" s="203" t="s">
        <v>296</v>
      </c>
      <c r="B98" s="40" t="s">
        <v>517</v>
      </c>
      <c r="C98" s="41">
        <v>1</v>
      </c>
      <c r="D98" s="41">
        <f t="shared" si="9"/>
        <v>212</v>
      </c>
      <c r="E98" s="41">
        <v>160</v>
      </c>
      <c r="F98" s="41">
        <v>52</v>
      </c>
      <c r="G98" s="42">
        <v>1120</v>
      </c>
      <c r="H98" s="42">
        <f t="shared" si="7"/>
        <v>7</v>
      </c>
      <c r="I98" s="43">
        <f t="shared" si="8"/>
        <v>728</v>
      </c>
      <c r="J98" s="42">
        <f t="shared" si="10"/>
        <v>899.74</v>
      </c>
    </row>
    <row r="99" spans="1:10" x14ac:dyDescent="0.25">
      <c r="A99" s="203" t="s">
        <v>317</v>
      </c>
      <c r="B99" s="40" t="s">
        <v>529</v>
      </c>
      <c r="C99" s="41">
        <v>1</v>
      </c>
      <c r="D99" s="41">
        <f t="shared" si="9"/>
        <v>180</v>
      </c>
      <c r="E99" s="41">
        <v>160</v>
      </c>
      <c r="F99" s="41">
        <v>20</v>
      </c>
      <c r="G99" s="42">
        <v>1120</v>
      </c>
      <c r="H99" s="42">
        <f t="shared" si="7"/>
        <v>7</v>
      </c>
      <c r="I99" s="43">
        <f t="shared" si="8"/>
        <v>280</v>
      </c>
      <c r="J99" s="42">
        <f t="shared" si="10"/>
        <v>346.05</v>
      </c>
    </row>
    <row r="100" spans="1:10" x14ac:dyDescent="0.25">
      <c r="A100" s="203" t="s">
        <v>342</v>
      </c>
      <c r="B100" s="40" t="s">
        <v>534</v>
      </c>
      <c r="C100" s="41">
        <v>1</v>
      </c>
      <c r="D100" s="41">
        <f t="shared" si="9"/>
        <v>178</v>
      </c>
      <c r="E100" s="41">
        <v>160</v>
      </c>
      <c r="F100" s="41">
        <v>18</v>
      </c>
      <c r="G100" s="42">
        <v>1120</v>
      </c>
      <c r="H100" s="42">
        <f t="shared" si="7"/>
        <v>7</v>
      </c>
      <c r="I100" s="43">
        <f t="shared" si="8"/>
        <v>252</v>
      </c>
      <c r="J100" s="42">
        <f t="shared" si="10"/>
        <v>311.45</v>
      </c>
    </row>
    <row r="101" spans="1:10" x14ac:dyDescent="0.25">
      <c r="A101" s="203" t="s">
        <v>566</v>
      </c>
      <c r="B101" s="40" t="s">
        <v>531</v>
      </c>
      <c r="C101" s="41">
        <v>1</v>
      </c>
      <c r="D101" s="41">
        <f t="shared" si="9"/>
        <v>230</v>
      </c>
      <c r="E101" s="41">
        <v>160</v>
      </c>
      <c r="F101" s="41">
        <v>70</v>
      </c>
      <c r="G101" s="42">
        <v>1120</v>
      </c>
      <c r="H101" s="42">
        <f t="shared" si="7"/>
        <v>7</v>
      </c>
      <c r="I101" s="43">
        <f t="shared" si="8"/>
        <v>980</v>
      </c>
      <c r="J101" s="42">
        <f t="shared" si="10"/>
        <v>1211.18</v>
      </c>
    </row>
    <row r="102" spans="1:10" x14ac:dyDescent="0.25">
      <c r="A102" s="203" t="s">
        <v>318</v>
      </c>
      <c r="B102" s="40" t="s">
        <v>529</v>
      </c>
      <c r="C102" s="41">
        <v>1</v>
      </c>
      <c r="D102" s="41">
        <f t="shared" si="9"/>
        <v>166</v>
      </c>
      <c r="E102" s="41">
        <v>160</v>
      </c>
      <c r="F102" s="41">
        <v>6</v>
      </c>
      <c r="G102" s="42">
        <v>1120</v>
      </c>
      <c r="H102" s="42">
        <f t="shared" si="7"/>
        <v>7</v>
      </c>
      <c r="I102" s="43">
        <f t="shared" si="8"/>
        <v>84</v>
      </c>
      <c r="J102" s="42">
        <f t="shared" si="10"/>
        <v>103.82</v>
      </c>
    </row>
    <row r="103" spans="1:10" x14ac:dyDescent="0.25">
      <c r="A103" s="203" t="s">
        <v>323</v>
      </c>
      <c r="B103" s="40" t="s">
        <v>531</v>
      </c>
      <c r="C103" s="41">
        <v>1</v>
      </c>
      <c r="D103" s="41">
        <f t="shared" si="9"/>
        <v>192</v>
      </c>
      <c r="E103" s="41">
        <v>160</v>
      </c>
      <c r="F103" s="41">
        <v>32</v>
      </c>
      <c r="G103" s="42">
        <v>1120</v>
      </c>
      <c r="H103" s="42">
        <f t="shared" si="7"/>
        <v>7</v>
      </c>
      <c r="I103" s="43">
        <f t="shared" si="8"/>
        <v>448</v>
      </c>
      <c r="J103" s="42">
        <f t="shared" si="10"/>
        <v>553.67999999999995</v>
      </c>
    </row>
    <row r="104" spans="1:10" x14ac:dyDescent="0.25">
      <c r="A104" s="203" t="s">
        <v>353</v>
      </c>
      <c r="B104" s="40" t="s">
        <v>537</v>
      </c>
      <c r="C104" s="41">
        <v>1</v>
      </c>
      <c r="D104" s="41">
        <f t="shared" si="9"/>
        <v>192</v>
      </c>
      <c r="E104" s="41">
        <v>160</v>
      </c>
      <c r="F104" s="41">
        <v>32</v>
      </c>
      <c r="G104" s="42">
        <v>1120</v>
      </c>
      <c r="H104" s="42">
        <f t="shared" si="7"/>
        <v>7</v>
      </c>
      <c r="I104" s="43">
        <f t="shared" si="8"/>
        <v>448</v>
      </c>
      <c r="J104" s="42">
        <f t="shared" si="10"/>
        <v>553.67999999999995</v>
      </c>
    </row>
    <row r="105" spans="1:10" x14ac:dyDescent="0.25">
      <c r="A105" s="203" t="s">
        <v>324</v>
      </c>
      <c r="B105" s="40" t="s">
        <v>531</v>
      </c>
      <c r="C105" s="41">
        <v>1</v>
      </c>
      <c r="D105" s="41">
        <f t="shared" si="9"/>
        <v>166</v>
      </c>
      <c r="E105" s="41">
        <v>160</v>
      </c>
      <c r="F105" s="41">
        <v>6</v>
      </c>
      <c r="G105" s="42">
        <v>1120</v>
      </c>
      <c r="H105" s="42">
        <f t="shared" si="7"/>
        <v>7</v>
      </c>
      <c r="I105" s="43">
        <f t="shared" si="8"/>
        <v>84</v>
      </c>
      <c r="J105" s="42">
        <f t="shared" si="10"/>
        <v>103.82</v>
      </c>
    </row>
    <row r="106" spans="1:10" x14ac:dyDescent="0.25">
      <c r="A106" s="203" t="s">
        <v>336</v>
      </c>
      <c r="B106" s="40" t="s">
        <v>517</v>
      </c>
      <c r="C106" s="41">
        <v>1</v>
      </c>
      <c r="D106" s="41">
        <f t="shared" si="9"/>
        <v>192</v>
      </c>
      <c r="E106" s="41">
        <v>160</v>
      </c>
      <c r="F106" s="41">
        <v>32</v>
      </c>
      <c r="G106" s="42">
        <v>1120</v>
      </c>
      <c r="H106" s="42">
        <f t="shared" si="7"/>
        <v>7</v>
      </c>
      <c r="I106" s="43">
        <f t="shared" si="8"/>
        <v>448</v>
      </c>
      <c r="J106" s="42">
        <f t="shared" si="10"/>
        <v>553.67999999999995</v>
      </c>
    </row>
    <row r="107" spans="1:10" x14ac:dyDescent="0.25">
      <c r="A107" s="203" t="s">
        <v>330</v>
      </c>
      <c r="B107" s="40" t="s">
        <v>519</v>
      </c>
      <c r="C107" s="41">
        <v>1</v>
      </c>
      <c r="D107" s="41">
        <f t="shared" si="9"/>
        <v>191</v>
      </c>
      <c r="E107" s="41">
        <v>160</v>
      </c>
      <c r="F107" s="41">
        <v>31</v>
      </c>
      <c r="G107" s="42">
        <v>1120</v>
      </c>
      <c r="H107" s="42">
        <f t="shared" si="7"/>
        <v>7</v>
      </c>
      <c r="I107" s="43">
        <f t="shared" si="8"/>
        <v>434</v>
      </c>
      <c r="J107" s="42">
        <f t="shared" si="10"/>
        <v>536.38</v>
      </c>
    </row>
    <row r="108" spans="1:10" x14ac:dyDescent="0.25">
      <c r="A108" s="203" t="s">
        <v>325</v>
      </c>
      <c r="B108" s="40" t="s">
        <v>531</v>
      </c>
      <c r="C108" s="41">
        <v>1</v>
      </c>
      <c r="D108" s="41">
        <f t="shared" si="9"/>
        <v>176</v>
      </c>
      <c r="E108" s="41">
        <v>160</v>
      </c>
      <c r="F108" s="41">
        <v>16</v>
      </c>
      <c r="G108" s="42">
        <v>1120</v>
      </c>
      <c r="H108" s="42">
        <f t="shared" si="7"/>
        <v>7</v>
      </c>
      <c r="I108" s="43">
        <f t="shared" si="8"/>
        <v>224</v>
      </c>
      <c r="J108" s="42">
        <f t="shared" si="10"/>
        <v>276.83999999999997</v>
      </c>
    </row>
    <row r="109" spans="1:10" x14ac:dyDescent="0.25">
      <c r="A109" s="203" t="s">
        <v>331</v>
      </c>
      <c r="B109" s="40" t="s">
        <v>533</v>
      </c>
      <c r="C109" s="41">
        <v>1</v>
      </c>
      <c r="D109" s="41">
        <f t="shared" si="9"/>
        <v>219</v>
      </c>
      <c r="E109" s="41">
        <v>160</v>
      </c>
      <c r="F109" s="41">
        <v>59</v>
      </c>
      <c r="G109" s="42">
        <v>1120</v>
      </c>
      <c r="H109" s="42">
        <f t="shared" si="7"/>
        <v>7</v>
      </c>
      <c r="I109" s="43">
        <f t="shared" si="8"/>
        <v>826</v>
      </c>
      <c r="J109" s="42">
        <f t="shared" si="10"/>
        <v>1020.85</v>
      </c>
    </row>
    <row r="110" spans="1:10" x14ac:dyDescent="0.25">
      <c r="A110" s="203" t="s">
        <v>313</v>
      </c>
      <c r="B110" s="40" t="s">
        <v>528</v>
      </c>
      <c r="C110" s="41">
        <v>1</v>
      </c>
      <c r="D110" s="41">
        <f t="shared" si="9"/>
        <v>192</v>
      </c>
      <c r="E110" s="41">
        <v>160</v>
      </c>
      <c r="F110" s="41">
        <v>32</v>
      </c>
      <c r="G110" s="42">
        <v>1120</v>
      </c>
      <c r="H110" s="42">
        <f t="shared" si="7"/>
        <v>7</v>
      </c>
      <c r="I110" s="43">
        <f t="shared" si="8"/>
        <v>448</v>
      </c>
      <c r="J110" s="42">
        <f t="shared" si="10"/>
        <v>553.67999999999995</v>
      </c>
    </row>
    <row r="111" spans="1:10" x14ac:dyDescent="0.25">
      <c r="A111" s="203" t="s">
        <v>349</v>
      </c>
      <c r="B111" s="40" t="s">
        <v>536</v>
      </c>
      <c r="C111" s="41">
        <v>1</v>
      </c>
      <c r="D111" s="41">
        <f t="shared" si="9"/>
        <v>216</v>
      </c>
      <c r="E111" s="41">
        <v>160</v>
      </c>
      <c r="F111" s="41">
        <v>56</v>
      </c>
      <c r="G111" s="42">
        <v>1120</v>
      </c>
      <c r="H111" s="42">
        <f t="shared" si="7"/>
        <v>7</v>
      </c>
      <c r="I111" s="43">
        <f t="shared" si="8"/>
        <v>784</v>
      </c>
      <c r="J111" s="42">
        <f t="shared" si="10"/>
        <v>968.95</v>
      </c>
    </row>
    <row r="112" spans="1:10" x14ac:dyDescent="0.25">
      <c r="A112" s="203" t="s">
        <v>332</v>
      </c>
      <c r="B112" s="40" t="s">
        <v>533</v>
      </c>
      <c r="C112" s="41">
        <v>1</v>
      </c>
      <c r="D112" s="41">
        <f t="shared" si="9"/>
        <v>176</v>
      </c>
      <c r="E112" s="41">
        <v>160</v>
      </c>
      <c r="F112" s="41">
        <v>16</v>
      </c>
      <c r="G112" s="42">
        <v>1120</v>
      </c>
      <c r="H112" s="42">
        <f t="shared" si="7"/>
        <v>7</v>
      </c>
      <c r="I112" s="43">
        <f t="shared" si="8"/>
        <v>224</v>
      </c>
      <c r="J112" s="42">
        <f t="shared" si="10"/>
        <v>276.83999999999997</v>
      </c>
    </row>
    <row r="113" spans="1:10" x14ac:dyDescent="0.25">
      <c r="A113" s="203" t="s">
        <v>319</v>
      </c>
      <c r="B113" s="40" t="s">
        <v>529</v>
      </c>
      <c r="C113" s="41">
        <v>1</v>
      </c>
      <c r="D113" s="41">
        <f t="shared" si="9"/>
        <v>164</v>
      </c>
      <c r="E113" s="41">
        <v>160</v>
      </c>
      <c r="F113" s="41">
        <v>4</v>
      </c>
      <c r="G113" s="42">
        <v>1120</v>
      </c>
      <c r="H113" s="42">
        <f t="shared" si="7"/>
        <v>7</v>
      </c>
      <c r="I113" s="43">
        <f t="shared" si="8"/>
        <v>56</v>
      </c>
      <c r="J113" s="42">
        <f t="shared" si="10"/>
        <v>69.209999999999994</v>
      </c>
    </row>
    <row r="114" spans="1:10" x14ac:dyDescent="0.25">
      <c r="A114" s="203" t="s">
        <v>567</v>
      </c>
      <c r="B114" s="40" t="s">
        <v>532</v>
      </c>
      <c r="C114" s="41">
        <v>1</v>
      </c>
      <c r="D114" s="41">
        <f t="shared" si="9"/>
        <v>168</v>
      </c>
      <c r="E114" s="41">
        <v>160</v>
      </c>
      <c r="F114" s="41">
        <v>8</v>
      </c>
      <c r="G114" s="42">
        <v>1120</v>
      </c>
      <c r="H114" s="42">
        <f t="shared" ref="H114:H125" si="11">ROUND(G114/E114,2)</f>
        <v>7</v>
      </c>
      <c r="I114" s="43">
        <f t="shared" ref="I114:I125" si="12">ROUND(F114*H114*2,2)</f>
        <v>112</v>
      </c>
      <c r="J114" s="42">
        <f t="shared" si="10"/>
        <v>138.41999999999999</v>
      </c>
    </row>
    <row r="115" spans="1:10" x14ac:dyDescent="0.25">
      <c r="A115" s="203" t="s">
        <v>344</v>
      </c>
      <c r="B115" s="40" t="s">
        <v>534</v>
      </c>
      <c r="C115" s="41">
        <v>1</v>
      </c>
      <c r="D115" s="41">
        <f t="shared" ref="D115:D125" si="13">E115+F115</f>
        <v>192</v>
      </c>
      <c r="E115" s="41">
        <v>160</v>
      </c>
      <c r="F115" s="41">
        <v>32</v>
      </c>
      <c r="G115" s="42">
        <v>1120</v>
      </c>
      <c r="H115" s="42">
        <f t="shared" si="11"/>
        <v>7</v>
      </c>
      <c r="I115" s="43">
        <f t="shared" si="12"/>
        <v>448</v>
      </c>
      <c r="J115" s="42">
        <f t="shared" si="10"/>
        <v>553.67999999999995</v>
      </c>
    </row>
    <row r="116" spans="1:10" x14ac:dyDescent="0.25">
      <c r="A116" s="203" t="s">
        <v>320</v>
      </c>
      <c r="B116" s="40" t="s">
        <v>529</v>
      </c>
      <c r="C116" s="41">
        <v>1</v>
      </c>
      <c r="D116" s="41">
        <f t="shared" si="13"/>
        <v>184</v>
      </c>
      <c r="E116" s="41">
        <v>160</v>
      </c>
      <c r="F116" s="41">
        <v>24</v>
      </c>
      <c r="G116" s="42">
        <v>1120</v>
      </c>
      <c r="H116" s="42">
        <f t="shared" si="11"/>
        <v>7</v>
      </c>
      <c r="I116" s="43">
        <f t="shared" si="12"/>
        <v>336</v>
      </c>
      <c r="J116" s="42">
        <f t="shared" si="10"/>
        <v>415.26</v>
      </c>
    </row>
    <row r="117" spans="1:10" x14ac:dyDescent="0.25">
      <c r="A117" s="203" t="s">
        <v>310</v>
      </c>
      <c r="B117" s="40" t="s">
        <v>526</v>
      </c>
      <c r="C117" s="41">
        <v>1</v>
      </c>
      <c r="D117" s="41">
        <f t="shared" si="13"/>
        <v>190</v>
      </c>
      <c r="E117" s="41">
        <v>160</v>
      </c>
      <c r="F117" s="41">
        <v>30</v>
      </c>
      <c r="G117" s="42">
        <v>1379.1999999999998</v>
      </c>
      <c r="H117" s="42">
        <f t="shared" si="11"/>
        <v>8.6199999999999992</v>
      </c>
      <c r="I117" s="43">
        <f t="shared" si="12"/>
        <v>517.20000000000005</v>
      </c>
      <c r="J117" s="42">
        <f t="shared" si="10"/>
        <v>639.21</v>
      </c>
    </row>
    <row r="118" spans="1:10" x14ac:dyDescent="0.25">
      <c r="A118" s="203" t="s">
        <v>302</v>
      </c>
      <c r="B118" s="40" t="s">
        <v>522</v>
      </c>
      <c r="C118" s="41">
        <v>1</v>
      </c>
      <c r="D118" s="41">
        <f t="shared" si="13"/>
        <v>168</v>
      </c>
      <c r="E118" s="41">
        <v>160</v>
      </c>
      <c r="F118" s="41">
        <v>8</v>
      </c>
      <c r="G118" s="42">
        <v>1152</v>
      </c>
      <c r="H118" s="42">
        <f t="shared" si="11"/>
        <v>7.2</v>
      </c>
      <c r="I118" s="43">
        <f t="shared" si="12"/>
        <v>115.2</v>
      </c>
      <c r="J118" s="42">
        <f t="shared" si="10"/>
        <v>142.38</v>
      </c>
    </row>
    <row r="119" spans="1:10" x14ac:dyDescent="0.25">
      <c r="A119" s="203" t="s">
        <v>306</v>
      </c>
      <c r="B119" s="40" t="s">
        <v>522</v>
      </c>
      <c r="C119" s="41">
        <v>1</v>
      </c>
      <c r="D119" s="41">
        <f t="shared" si="13"/>
        <v>176</v>
      </c>
      <c r="E119" s="41">
        <v>160</v>
      </c>
      <c r="F119" s="41">
        <v>16</v>
      </c>
      <c r="G119" s="42">
        <v>1152</v>
      </c>
      <c r="H119" s="42">
        <f t="shared" si="11"/>
        <v>7.2</v>
      </c>
      <c r="I119" s="43">
        <f t="shared" si="12"/>
        <v>230.4</v>
      </c>
      <c r="J119" s="42">
        <f t="shared" si="10"/>
        <v>284.75</v>
      </c>
    </row>
    <row r="120" spans="1:10" x14ac:dyDescent="0.25">
      <c r="A120" s="203" t="s">
        <v>348</v>
      </c>
      <c r="B120" s="40" t="s">
        <v>532</v>
      </c>
      <c r="C120" s="41">
        <v>1</v>
      </c>
      <c r="D120" s="41">
        <f t="shared" si="13"/>
        <v>191</v>
      </c>
      <c r="E120" s="41">
        <v>160</v>
      </c>
      <c r="F120" s="41">
        <v>31</v>
      </c>
      <c r="G120" s="42">
        <v>1120</v>
      </c>
      <c r="H120" s="42">
        <f t="shared" si="11"/>
        <v>7</v>
      </c>
      <c r="I120" s="43">
        <f t="shared" si="12"/>
        <v>434</v>
      </c>
      <c r="J120" s="42">
        <f t="shared" si="10"/>
        <v>536.38</v>
      </c>
    </row>
    <row r="121" spans="1:10" x14ac:dyDescent="0.25">
      <c r="A121" s="203" t="s">
        <v>303</v>
      </c>
      <c r="B121" s="40" t="s">
        <v>523</v>
      </c>
      <c r="C121" s="41">
        <v>1</v>
      </c>
      <c r="D121" s="41">
        <f t="shared" si="13"/>
        <v>170</v>
      </c>
      <c r="E121" s="41">
        <v>160</v>
      </c>
      <c r="F121" s="41">
        <v>10</v>
      </c>
      <c r="G121" s="42">
        <v>1152</v>
      </c>
      <c r="H121" s="42">
        <f t="shared" si="11"/>
        <v>7.2</v>
      </c>
      <c r="I121" s="43">
        <f t="shared" si="12"/>
        <v>144</v>
      </c>
      <c r="J121" s="42">
        <f t="shared" si="10"/>
        <v>177.97</v>
      </c>
    </row>
    <row r="122" spans="1:10" x14ac:dyDescent="0.25">
      <c r="A122" s="203" t="s">
        <v>326</v>
      </c>
      <c r="B122" s="40" t="s">
        <v>532</v>
      </c>
      <c r="C122" s="41">
        <v>1</v>
      </c>
      <c r="D122" s="41">
        <f t="shared" si="13"/>
        <v>164</v>
      </c>
      <c r="E122" s="41">
        <v>160</v>
      </c>
      <c r="F122" s="41">
        <v>4</v>
      </c>
      <c r="G122" s="42">
        <v>1120</v>
      </c>
      <c r="H122" s="42">
        <f t="shared" si="11"/>
        <v>7</v>
      </c>
      <c r="I122" s="43">
        <f t="shared" si="12"/>
        <v>56</v>
      </c>
      <c r="J122" s="42">
        <f t="shared" si="10"/>
        <v>69.209999999999994</v>
      </c>
    </row>
    <row r="123" spans="1:10" x14ac:dyDescent="0.25">
      <c r="A123" s="203" t="s">
        <v>327</v>
      </c>
      <c r="B123" s="40" t="s">
        <v>532</v>
      </c>
      <c r="C123" s="41">
        <v>1</v>
      </c>
      <c r="D123" s="41">
        <f t="shared" si="13"/>
        <v>164</v>
      </c>
      <c r="E123" s="41">
        <v>160</v>
      </c>
      <c r="F123" s="41">
        <v>4</v>
      </c>
      <c r="G123" s="42">
        <v>1120</v>
      </c>
      <c r="H123" s="42">
        <f t="shared" si="11"/>
        <v>7</v>
      </c>
      <c r="I123" s="43">
        <f t="shared" si="12"/>
        <v>56</v>
      </c>
      <c r="J123" s="42">
        <f t="shared" si="10"/>
        <v>69.209999999999994</v>
      </c>
    </row>
    <row r="124" spans="1:10" x14ac:dyDescent="0.25">
      <c r="A124" s="203" t="s">
        <v>568</v>
      </c>
      <c r="B124" s="40" t="s">
        <v>522</v>
      </c>
      <c r="C124" s="41">
        <v>1</v>
      </c>
      <c r="D124" s="41">
        <f t="shared" si="13"/>
        <v>168</v>
      </c>
      <c r="E124" s="41">
        <v>160</v>
      </c>
      <c r="F124" s="41">
        <v>8</v>
      </c>
      <c r="G124" s="42">
        <v>1152</v>
      </c>
      <c r="H124" s="42">
        <f t="shared" si="11"/>
        <v>7.2</v>
      </c>
      <c r="I124" s="43">
        <f t="shared" si="12"/>
        <v>115.2</v>
      </c>
      <c r="J124" s="42">
        <f t="shared" si="10"/>
        <v>142.38</v>
      </c>
    </row>
    <row r="125" spans="1:10" x14ac:dyDescent="0.25">
      <c r="A125" s="203" t="s">
        <v>301</v>
      </c>
      <c r="B125" s="40" t="s">
        <v>520</v>
      </c>
      <c r="C125" s="41">
        <v>1</v>
      </c>
      <c r="D125" s="41">
        <f t="shared" si="13"/>
        <v>166</v>
      </c>
      <c r="E125" s="41">
        <v>160</v>
      </c>
      <c r="F125" s="41">
        <v>6</v>
      </c>
      <c r="G125" s="42">
        <v>1248</v>
      </c>
      <c r="H125" s="42">
        <f t="shared" si="11"/>
        <v>7.8</v>
      </c>
      <c r="I125" s="43">
        <f t="shared" si="12"/>
        <v>93.6</v>
      </c>
      <c r="J125" s="42">
        <f t="shared" si="10"/>
        <v>115.68</v>
      </c>
    </row>
    <row r="126" spans="1:10" ht="49.5" x14ac:dyDescent="0.25">
      <c r="A126" s="203" t="s">
        <v>18</v>
      </c>
      <c r="B126" s="364" t="s">
        <v>18</v>
      </c>
      <c r="C126" s="365">
        <f t="shared" ref="C126:J126" si="14">SUM(C127:C194)</f>
        <v>68</v>
      </c>
      <c r="D126" s="365"/>
      <c r="E126" s="365"/>
      <c r="F126" s="365">
        <f t="shared" si="14"/>
        <v>1840</v>
      </c>
      <c r="G126" s="365"/>
      <c r="H126" s="365"/>
      <c r="I126" s="366">
        <f t="shared" si="14"/>
        <v>17906.400000000001</v>
      </c>
      <c r="J126" s="366">
        <f t="shared" si="14"/>
        <v>22130.460000000006</v>
      </c>
    </row>
    <row r="127" spans="1:10" x14ac:dyDescent="0.25">
      <c r="A127" s="203" t="s">
        <v>403</v>
      </c>
      <c r="B127" s="40" t="s">
        <v>538</v>
      </c>
      <c r="C127" s="41">
        <v>1</v>
      </c>
      <c r="D127" s="41">
        <f>E127+F127</f>
        <v>192</v>
      </c>
      <c r="E127" s="41">
        <v>160</v>
      </c>
      <c r="F127" s="41">
        <v>32</v>
      </c>
      <c r="G127" s="42">
        <v>664</v>
      </c>
      <c r="H127" s="42">
        <f t="shared" ref="H127:H190" si="15">ROUND(G127/E127,2)</f>
        <v>4.1500000000000004</v>
      </c>
      <c r="I127" s="43">
        <f t="shared" ref="I127:I190" si="16">ROUND(F127*H127*2,2)</f>
        <v>265.60000000000002</v>
      </c>
      <c r="J127" s="42">
        <f t="shared" ref="J127:J190" si="17">ROUND(I127*1.2359,2)</f>
        <v>328.26</v>
      </c>
    </row>
    <row r="128" spans="1:10" x14ac:dyDescent="0.25">
      <c r="A128" s="203" t="s">
        <v>395</v>
      </c>
      <c r="B128" s="40" t="s">
        <v>538</v>
      </c>
      <c r="C128" s="41">
        <v>1</v>
      </c>
      <c r="D128" s="41">
        <f t="shared" ref="D128:D191" si="18">E128+F128</f>
        <v>184</v>
      </c>
      <c r="E128" s="41">
        <v>160</v>
      </c>
      <c r="F128" s="41">
        <v>24</v>
      </c>
      <c r="G128" s="42">
        <v>664</v>
      </c>
      <c r="H128" s="42">
        <f t="shared" si="15"/>
        <v>4.1500000000000004</v>
      </c>
      <c r="I128" s="43">
        <f t="shared" si="16"/>
        <v>199.2</v>
      </c>
      <c r="J128" s="42">
        <f t="shared" si="17"/>
        <v>246.19</v>
      </c>
    </row>
    <row r="129" spans="1:10" x14ac:dyDescent="0.25">
      <c r="A129" s="203" t="s">
        <v>569</v>
      </c>
      <c r="B129" s="40" t="s">
        <v>538</v>
      </c>
      <c r="C129" s="41">
        <v>1</v>
      </c>
      <c r="D129" s="41">
        <f t="shared" si="18"/>
        <v>192</v>
      </c>
      <c r="E129" s="41">
        <v>160</v>
      </c>
      <c r="F129" s="41">
        <v>32</v>
      </c>
      <c r="G129" s="42">
        <v>664</v>
      </c>
      <c r="H129" s="42">
        <f t="shared" si="15"/>
        <v>4.1500000000000004</v>
      </c>
      <c r="I129" s="43">
        <f t="shared" si="16"/>
        <v>265.60000000000002</v>
      </c>
      <c r="J129" s="42">
        <f t="shared" si="17"/>
        <v>328.26</v>
      </c>
    </row>
    <row r="130" spans="1:10" x14ac:dyDescent="0.25">
      <c r="A130" s="203" t="s">
        <v>387</v>
      </c>
      <c r="B130" s="40" t="s">
        <v>538</v>
      </c>
      <c r="C130" s="41">
        <v>1</v>
      </c>
      <c r="D130" s="41">
        <f t="shared" si="18"/>
        <v>180</v>
      </c>
      <c r="E130" s="41">
        <v>160</v>
      </c>
      <c r="F130" s="41">
        <v>20</v>
      </c>
      <c r="G130" s="42">
        <v>784</v>
      </c>
      <c r="H130" s="42">
        <f t="shared" si="15"/>
        <v>4.9000000000000004</v>
      </c>
      <c r="I130" s="43">
        <f t="shared" si="16"/>
        <v>196</v>
      </c>
      <c r="J130" s="42">
        <f t="shared" si="17"/>
        <v>242.24</v>
      </c>
    </row>
    <row r="131" spans="1:10" x14ac:dyDescent="0.25">
      <c r="A131" s="203" t="s">
        <v>374</v>
      </c>
      <c r="B131" s="40" t="s">
        <v>538</v>
      </c>
      <c r="C131" s="41">
        <v>1</v>
      </c>
      <c r="D131" s="41">
        <f t="shared" si="18"/>
        <v>168</v>
      </c>
      <c r="E131" s="41">
        <v>160</v>
      </c>
      <c r="F131" s="41">
        <v>8</v>
      </c>
      <c r="G131" s="42">
        <v>784</v>
      </c>
      <c r="H131" s="42">
        <f t="shared" si="15"/>
        <v>4.9000000000000004</v>
      </c>
      <c r="I131" s="43">
        <f t="shared" si="16"/>
        <v>78.400000000000006</v>
      </c>
      <c r="J131" s="42">
        <f t="shared" si="17"/>
        <v>96.89</v>
      </c>
    </row>
    <row r="132" spans="1:10" x14ac:dyDescent="0.25">
      <c r="A132" s="203" t="s">
        <v>367</v>
      </c>
      <c r="B132" s="40" t="s">
        <v>538</v>
      </c>
      <c r="C132" s="41">
        <v>1</v>
      </c>
      <c r="D132" s="41">
        <f t="shared" si="18"/>
        <v>200</v>
      </c>
      <c r="E132" s="41">
        <v>160</v>
      </c>
      <c r="F132" s="41">
        <v>40</v>
      </c>
      <c r="G132" s="42">
        <v>784</v>
      </c>
      <c r="H132" s="42">
        <f t="shared" si="15"/>
        <v>4.9000000000000004</v>
      </c>
      <c r="I132" s="43">
        <f t="shared" si="16"/>
        <v>392</v>
      </c>
      <c r="J132" s="42">
        <f t="shared" si="17"/>
        <v>484.47</v>
      </c>
    </row>
    <row r="133" spans="1:10" x14ac:dyDescent="0.25">
      <c r="A133" s="203" t="s">
        <v>385</v>
      </c>
      <c r="B133" s="40" t="s">
        <v>538</v>
      </c>
      <c r="C133" s="41">
        <v>1</v>
      </c>
      <c r="D133" s="41">
        <f t="shared" si="18"/>
        <v>189</v>
      </c>
      <c r="E133" s="41">
        <v>160</v>
      </c>
      <c r="F133" s="41">
        <v>29</v>
      </c>
      <c r="G133" s="42">
        <v>784</v>
      </c>
      <c r="H133" s="42">
        <f t="shared" si="15"/>
        <v>4.9000000000000004</v>
      </c>
      <c r="I133" s="43">
        <f t="shared" si="16"/>
        <v>284.2</v>
      </c>
      <c r="J133" s="42">
        <f t="shared" si="17"/>
        <v>351.24</v>
      </c>
    </row>
    <row r="134" spans="1:10" x14ac:dyDescent="0.25">
      <c r="A134" s="203" t="s">
        <v>393</v>
      </c>
      <c r="B134" s="40" t="s">
        <v>538</v>
      </c>
      <c r="C134" s="41">
        <v>1</v>
      </c>
      <c r="D134" s="41">
        <f t="shared" si="18"/>
        <v>198</v>
      </c>
      <c r="E134" s="41">
        <v>160</v>
      </c>
      <c r="F134" s="41">
        <v>38</v>
      </c>
      <c r="G134" s="42">
        <v>784</v>
      </c>
      <c r="H134" s="42">
        <f t="shared" si="15"/>
        <v>4.9000000000000004</v>
      </c>
      <c r="I134" s="43">
        <f t="shared" si="16"/>
        <v>372.4</v>
      </c>
      <c r="J134" s="42">
        <f t="shared" si="17"/>
        <v>460.25</v>
      </c>
    </row>
    <row r="135" spans="1:10" x14ac:dyDescent="0.25">
      <c r="A135" s="203" t="s">
        <v>362</v>
      </c>
      <c r="B135" s="40" t="s">
        <v>538</v>
      </c>
      <c r="C135" s="41">
        <v>1</v>
      </c>
      <c r="D135" s="41">
        <f t="shared" si="18"/>
        <v>167</v>
      </c>
      <c r="E135" s="41">
        <v>160</v>
      </c>
      <c r="F135" s="41">
        <v>7</v>
      </c>
      <c r="G135" s="42">
        <v>784</v>
      </c>
      <c r="H135" s="42">
        <f t="shared" si="15"/>
        <v>4.9000000000000004</v>
      </c>
      <c r="I135" s="43">
        <f t="shared" si="16"/>
        <v>68.599999999999994</v>
      </c>
      <c r="J135" s="42">
        <f t="shared" si="17"/>
        <v>84.78</v>
      </c>
    </row>
    <row r="136" spans="1:10" x14ac:dyDescent="0.25">
      <c r="A136" s="203" t="s">
        <v>370</v>
      </c>
      <c r="B136" s="40" t="s">
        <v>538</v>
      </c>
      <c r="C136" s="41">
        <v>1</v>
      </c>
      <c r="D136" s="41">
        <f t="shared" si="18"/>
        <v>188</v>
      </c>
      <c r="E136" s="41">
        <v>160</v>
      </c>
      <c r="F136" s="41">
        <v>28</v>
      </c>
      <c r="G136" s="42">
        <v>784</v>
      </c>
      <c r="H136" s="42">
        <f t="shared" si="15"/>
        <v>4.9000000000000004</v>
      </c>
      <c r="I136" s="43">
        <f t="shared" si="16"/>
        <v>274.39999999999998</v>
      </c>
      <c r="J136" s="42">
        <f t="shared" si="17"/>
        <v>339.13</v>
      </c>
    </row>
    <row r="137" spans="1:10" x14ac:dyDescent="0.25">
      <c r="A137" s="203" t="s">
        <v>407</v>
      </c>
      <c r="B137" s="40" t="s">
        <v>538</v>
      </c>
      <c r="C137" s="41">
        <v>1</v>
      </c>
      <c r="D137" s="41">
        <f t="shared" si="18"/>
        <v>176</v>
      </c>
      <c r="E137" s="41">
        <v>160</v>
      </c>
      <c r="F137" s="41">
        <v>16</v>
      </c>
      <c r="G137" s="42">
        <v>784</v>
      </c>
      <c r="H137" s="42">
        <f t="shared" si="15"/>
        <v>4.9000000000000004</v>
      </c>
      <c r="I137" s="43">
        <f t="shared" si="16"/>
        <v>156.80000000000001</v>
      </c>
      <c r="J137" s="42">
        <f t="shared" si="17"/>
        <v>193.79</v>
      </c>
    </row>
    <row r="138" spans="1:10" x14ac:dyDescent="0.25">
      <c r="A138" s="203" t="s">
        <v>363</v>
      </c>
      <c r="B138" s="40" t="s">
        <v>538</v>
      </c>
      <c r="C138" s="41">
        <v>1</v>
      </c>
      <c r="D138" s="41">
        <f t="shared" si="18"/>
        <v>172</v>
      </c>
      <c r="E138" s="41">
        <v>160</v>
      </c>
      <c r="F138" s="41">
        <v>12</v>
      </c>
      <c r="G138" s="42">
        <v>784</v>
      </c>
      <c r="H138" s="42">
        <f t="shared" si="15"/>
        <v>4.9000000000000004</v>
      </c>
      <c r="I138" s="43">
        <f t="shared" si="16"/>
        <v>117.6</v>
      </c>
      <c r="J138" s="42">
        <f t="shared" si="17"/>
        <v>145.34</v>
      </c>
    </row>
    <row r="139" spans="1:10" x14ac:dyDescent="0.25">
      <c r="A139" s="203" t="s">
        <v>355</v>
      </c>
      <c r="B139" s="40" t="s">
        <v>538</v>
      </c>
      <c r="C139" s="41">
        <v>1</v>
      </c>
      <c r="D139" s="41">
        <f t="shared" si="18"/>
        <v>168</v>
      </c>
      <c r="E139" s="41">
        <v>160</v>
      </c>
      <c r="F139" s="41">
        <v>8</v>
      </c>
      <c r="G139" s="42">
        <v>784</v>
      </c>
      <c r="H139" s="42">
        <f t="shared" si="15"/>
        <v>4.9000000000000004</v>
      </c>
      <c r="I139" s="43">
        <f t="shared" si="16"/>
        <v>78.400000000000006</v>
      </c>
      <c r="J139" s="42">
        <f t="shared" si="17"/>
        <v>96.89</v>
      </c>
    </row>
    <row r="140" spans="1:10" x14ac:dyDescent="0.25">
      <c r="A140" s="203" t="s">
        <v>371</v>
      </c>
      <c r="B140" s="40" t="s">
        <v>538</v>
      </c>
      <c r="C140" s="41">
        <v>1</v>
      </c>
      <c r="D140" s="41">
        <f t="shared" si="18"/>
        <v>168</v>
      </c>
      <c r="E140" s="41">
        <v>160</v>
      </c>
      <c r="F140" s="41">
        <v>8</v>
      </c>
      <c r="G140" s="42">
        <v>784</v>
      </c>
      <c r="H140" s="42">
        <f t="shared" si="15"/>
        <v>4.9000000000000004</v>
      </c>
      <c r="I140" s="43">
        <f t="shared" si="16"/>
        <v>78.400000000000006</v>
      </c>
      <c r="J140" s="42">
        <f t="shared" si="17"/>
        <v>96.89</v>
      </c>
    </row>
    <row r="141" spans="1:10" x14ac:dyDescent="0.25">
      <c r="A141" s="203" t="s">
        <v>388</v>
      </c>
      <c r="B141" s="40" t="s">
        <v>538</v>
      </c>
      <c r="C141" s="41">
        <v>1</v>
      </c>
      <c r="D141" s="41">
        <f t="shared" si="18"/>
        <v>168</v>
      </c>
      <c r="E141" s="41">
        <v>160</v>
      </c>
      <c r="F141" s="41">
        <v>8</v>
      </c>
      <c r="G141" s="42">
        <v>784</v>
      </c>
      <c r="H141" s="42">
        <f t="shared" si="15"/>
        <v>4.9000000000000004</v>
      </c>
      <c r="I141" s="43">
        <f t="shared" si="16"/>
        <v>78.400000000000006</v>
      </c>
      <c r="J141" s="42">
        <f t="shared" si="17"/>
        <v>96.89</v>
      </c>
    </row>
    <row r="142" spans="1:10" x14ac:dyDescent="0.25">
      <c r="A142" s="203" t="s">
        <v>356</v>
      </c>
      <c r="B142" s="40" t="s">
        <v>538</v>
      </c>
      <c r="C142" s="41">
        <v>1</v>
      </c>
      <c r="D142" s="41">
        <f t="shared" si="18"/>
        <v>168</v>
      </c>
      <c r="E142" s="41">
        <v>160</v>
      </c>
      <c r="F142" s="41">
        <v>8</v>
      </c>
      <c r="G142" s="42">
        <v>784</v>
      </c>
      <c r="H142" s="42">
        <f t="shared" si="15"/>
        <v>4.9000000000000004</v>
      </c>
      <c r="I142" s="43">
        <f t="shared" si="16"/>
        <v>78.400000000000006</v>
      </c>
      <c r="J142" s="42">
        <f t="shared" si="17"/>
        <v>96.89</v>
      </c>
    </row>
    <row r="143" spans="1:10" x14ac:dyDescent="0.25">
      <c r="A143" s="203" t="s">
        <v>570</v>
      </c>
      <c r="B143" s="40" t="s">
        <v>571</v>
      </c>
      <c r="C143" s="41">
        <v>1</v>
      </c>
      <c r="D143" s="41">
        <f t="shared" si="18"/>
        <v>165</v>
      </c>
      <c r="E143" s="41">
        <v>160</v>
      </c>
      <c r="F143" s="41">
        <v>5</v>
      </c>
      <c r="G143" s="42">
        <v>784</v>
      </c>
      <c r="H143" s="42">
        <f t="shared" si="15"/>
        <v>4.9000000000000004</v>
      </c>
      <c r="I143" s="43">
        <f t="shared" si="16"/>
        <v>49</v>
      </c>
      <c r="J143" s="42">
        <f t="shared" si="17"/>
        <v>60.56</v>
      </c>
    </row>
    <row r="144" spans="1:10" x14ac:dyDescent="0.25">
      <c r="A144" s="203" t="s">
        <v>376</v>
      </c>
      <c r="B144" s="40" t="s">
        <v>538</v>
      </c>
      <c r="C144" s="41">
        <v>1</v>
      </c>
      <c r="D144" s="41">
        <f t="shared" si="18"/>
        <v>174</v>
      </c>
      <c r="E144" s="41">
        <v>160</v>
      </c>
      <c r="F144" s="41">
        <v>14</v>
      </c>
      <c r="G144" s="42">
        <v>784</v>
      </c>
      <c r="H144" s="42">
        <f t="shared" si="15"/>
        <v>4.9000000000000004</v>
      </c>
      <c r="I144" s="43">
        <f t="shared" si="16"/>
        <v>137.19999999999999</v>
      </c>
      <c r="J144" s="42">
        <f t="shared" si="17"/>
        <v>169.57</v>
      </c>
    </row>
    <row r="145" spans="1:10" x14ac:dyDescent="0.25">
      <c r="A145" s="203" t="s">
        <v>408</v>
      </c>
      <c r="B145" s="40" t="s">
        <v>538</v>
      </c>
      <c r="C145" s="41">
        <v>1</v>
      </c>
      <c r="D145" s="41">
        <f t="shared" si="18"/>
        <v>192</v>
      </c>
      <c r="E145" s="41">
        <v>160</v>
      </c>
      <c r="F145" s="41">
        <v>32</v>
      </c>
      <c r="G145" s="42">
        <v>784</v>
      </c>
      <c r="H145" s="42">
        <f t="shared" si="15"/>
        <v>4.9000000000000004</v>
      </c>
      <c r="I145" s="43">
        <f t="shared" si="16"/>
        <v>313.60000000000002</v>
      </c>
      <c r="J145" s="42">
        <f t="shared" si="17"/>
        <v>387.58</v>
      </c>
    </row>
    <row r="146" spans="1:10" x14ac:dyDescent="0.25">
      <c r="A146" s="203" t="s">
        <v>377</v>
      </c>
      <c r="B146" s="40" t="s">
        <v>538</v>
      </c>
      <c r="C146" s="41">
        <v>1</v>
      </c>
      <c r="D146" s="41">
        <f t="shared" si="18"/>
        <v>180</v>
      </c>
      <c r="E146" s="41">
        <v>160</v>
      </c>
      <c r="F146" s="41">
        <v>20</v>
      </c>
      <c r="G146" s="42">
        <v>784</v>
      </c>
      <c r="H146" s="42">
        <f t="shared" si="15"/>
        <v>4.9000000000000004</v>
      </c>
      <c r="I146" s="43">
        <f t="shared" si="16"/>
        <v>196</v>
      </c>
      <c r="J146" s="42">
        <f t="shared" si="17"/>
        <v>242.24</v>
      </c>
    </row>
    <row r="147" spans="1:10" x14ac:dyDescent="0.25">
      <c r="A147" s="203" t="s">
        <v>572</v>
      </c>
      <c r="B147" s="40" t="s">
        <v>538</v>
      </c>
      <c r="C147" s="41">
        <v>1</v>
      </c>
      <c r="D147" s="41">
        <f t="shared" si="18"/>
        <v>168</v>
      </c>
      <c r="E147" s="41">
        <v>160</v>
      </c>
      <c r="F147" s="41">
        <v>8</v>
      </c>
      <c r="G147" s="42">
        <v>784</v>
      </c>
      <c r="H147" s="42">
        <f t="shared" si="15"/>
        <v>4.9000000000000004</v>
      </c>
      <c r="I147" s="43">
        <f t="shared" si="16"/>
        <v>78.400000000000006</v>
      </c>
      <c r="J147" s="42">
        <f t="shared" si="17"/>
        <v>96.89</v>
      </c>
    </row>
    <row r="148" spans="1:10" x14ac:dyDescent="0.25">
      <c r="A148" s="203" t="s">
        <v>394</v>
      </c>
      <c r="B148" s="40" t="s">
        <v>538</v>
      </c>
      <c r="C148" s="41">
        <v>1</v>
      </c>
      <c r="D148" s="41">
        <f t="shared" si="18"/>
        <v>215</v>
      </c>
      <c r="E148" s="41">
        <v>160</v>
      </c>
      <c r="F148" s="41">
        <v>55</v>
      </c>
      <c r="G148" s="42">
        <v>784</v>
      </c>
      <c r="H148" s="42">
        <f t="shared" si="15"/>
        <v>4.9000000000000004</v>
      </c>
      <c r="I148" s="43">
        <f t="shared" si="16"/>
        <v>539</v>
      </c>
      <c r="J148" s="42">
        <f t="shared" si="17"/>
        <v>666.15</v>
      </c>
    </row>
    <row r="149" spans="1:10" x14ac:dyDescent="0.25">
      <c r="A149" s="203" t="s">
        <v>357</v>
      </c>
      <c r="B149" s="40" t="s">
        <v>538</v>
      </c>
      <c r="C149" s="41">
        <v>1</v>
      </c>
      <c r="D149" s="41">
        <f t="shared" si="18"/>
        <v>168</v>
      </c>
      <c r="E149" s="41">
        <v>160</v>
      </c>
      <c r="F149" s="41">
        <v>8</v>
      </c>
      <c r="G149" s="42">
        <v>784</v>
      </c>
      <c r="H149" s="42">
        <f t="shared" si="15"/>
        <v>4.9000000000000004</v>
      </c>
      <c r="I149" s="43">
        <f t="shared" si="16"/>
        <v>78.400000000000006</v>
      </c>
      <c r="J149" s="42">
        <f t="shared" si="17"/>
        <v>96.89</v>
      </c>
    </row>
    <row r="150" spans="1:10" x14ac:dyDescent="0.25">
      <c r="A150" s="203" t="s">
        <v>364</v>
      </c>
      <c r="B150" s="40" t="s">
        <v>538</v>
      </c>
      <c r="C150" s="41">
        <v>1</v>
      </c>
      <c r="D150" s="41">
        <f t="shared" si="18"/>
        <v>164</v>
      </c>
      <c r="E150" s="41">
        <v>160</v>
      </c>
      <c r="F150" s="41">
        <v>4</v>
      </c>
      <c r="G150" s="42">
        <v>784</v>
      </c>
      <c r="H150" s="42">
        <f t="shared" si="15"/>
        <v>4.9000000000000004</v>
      </c>
      <c r="I150" s="43">
        <f t="shared" si="16"/>
        <v>39.200000000000003</v>
      </c>
      <c r="J150" s="42">
        <f t="shared" si="17"/>
        <v>48.45</v>
      </c>
    </row>
    <row r="151" spans="1:10" x14ac:dyDescent="0.25">
      <c r="A151" s="203" t="s">
        <v>573</v>
      </c>
      <c r="B151" s="40" t="s">
        <v>538</v>
      </c>
      <c r="C151" s="41">
        <v>1</v>
      </c>
      <c r="D151" s="41">
        <f t="shared" si="18"/>
        <v>192</v>
      </c>
      <c r="E151" s="41">
        <v>160</v>
      </c>
      <c r="F151" s="41">
        <v>32</v>
      </c>
      <c r="G151" s="42">
        <v>784</v>
      </c>
      <c r="H151" s="42">
        <f t="shared" si="15"/>
        <v>4.9000000000000004</v>
      </c>
      <c r="I151" s="43">
        <f t="shared" si="16"/>
        <v>313.60000000000002</v>
      </c>
      <c r="J151" s="42">
        <f t="shared" si="17"/>
        <v>387.58</v>
      </c>
    </row>
    <row r="152" spans="1:10" x14ac:dyDescent="0.25">
      <c r="A152" s="203" t="s">
        <v>375</v>
      </c>
      <c r="B152" s="40" t="s">
        <v>538</v>
      </c>
      <c r="C152" s="41">
        <v>1</v>
      </c>
      <c r="D152" s="41">
        <f t="shared" si="18"/>
        <v>171</v>
      </c>
      <c r="E152" s="41">
        <v>160</v>
      </c>
      <c r="F152" s="41">
        <v>11</v>
      </c>
      <c r="G152" s="42">
        <v>784</v>
      </c>
      <c r="H152" s="42">
        <f t="shared" si="15"/>
        <v>4.9000000000000004</v>
      </c>
      <c r="I152" s="43">
        <f t="shared" si="16"/>
        <v>107.8</v>
      </c>
      <c r="J152" s="42">
        <f t="shared" si="17"/>
        <v>133.22999999999999</v>
      </c>
    </row>
    <row r="153" spans="1:10" x14ac:dyDescent="0.25">
      <c r="A153" s="203" t="s">
        <v>378</v>
      </c>
      <c r="B153" s="40" t="s">
        <v>538</v>
      </c>
      <c r="C153" s="41">
        <v>1</v>
      </c>
      <c r="D153" s="41">
        <f t="shared" si="18"/>
        <v>208</v>
      </c>
      <c r="E153" s="41">
        <v>160</v>
      </c>
      <c r="F153" s="41">
        <v>48</v>
      </c>
      <c r="G153" s="42">
        <v>784</v>
      </c>
      <c r="H153" s="42">
        <f t="shared" si="15"/>
        <v>4.9000000000000004</v>
      </c>
      <c r="I153" s="43">
        <f t="shared" si="16"/>
        <v>470.4</v>
      </c>
      <c r="J153" s="42">
        <f t="shared" si="17"/>
        <v>581.37</v>
      </c>
    </row>
    <row r="154" spans="1:10" x14ac:dyDescent="0.25">
      <c r="A154" s="203" t="s">
        <v>365</v>
      </c>
      <c r="B154" s="40" t="s">
        <v>538</v>
      </c>
      <c r="C154" s="41">
        <v>1</v>
      </c>
      <c r="D154" s="41">
        <f t="shared" si="18"/>
        <v>166</v>
      </c>
      <c r="E154" s="41">
        <v>160</v>
      </c>
      <c r="F154" s="41">
        <v>6</v>
      </c>
      <c r="G154" s="42">
        <v>784</v>
      </c>
      <c r="H154" s="42">
        <f t="shared" si="15"/>
        <v>4.9000000000000004</v>
      </c>
      <c r="I154" s="43">
        <f t="shared" si="16"/>
        <v>58.8</v>
      </c>
      <c r="J154" s="42">
        <f t="shared" si="17"/>
        <v>72.67</v>
      </c>
    </row>
    <row r="155" spans="1:10" x14ac:dyDescent="0.25">
      <c r="A155" s="203" t="s">
        <v>386</v>
      </c>
      <c r="B155" s="40" t="s">
        <v>538</v>
      </c>
      <c r="C155" s="41">
        <v>1</v>
      </c>
      <c r="D155" s="41">
        <f t="shared" si="18"/>
        <v>217.5</v>
      </c>
      <c r="E155" s="41">
        <v>160</v>
      </c>
      <c r="F155" s="41">
        <v>57.5</v>
      </c>
      <c r="G155" s="42">
        <v>784</v>
      </c>
      <c r="H155" s="42">
        <f t="shared" si="15"/>
        <v>4.9000000000000004</v>
      </c>
      <c r="I155" s="43">
        <f t="shared" si="16"/>
        <v>563.5</v>
      </c>
      <c r="J155" s="42">
        <f t="shared" si="17"/>
        <v>696.43</v>
      </c>
    </row>
    <row r="156" spans="1:10" x14ac:dyDescent="0.25">
      <c r="A156" s="203" t="s">
        <v>379</v>
      </c>
      <c r="B156" s="40" t="s">
        <v>538</v>
      </c>
      <c r="C156" s="41">
        <v>1</v>
      </c>
      <c r="D156" s="41">
        <f t="shared" si="18"/>
        <v>188</v>
      </c>
      <c r="E156" s="41">
        <v>160</v>
      </c>
      <c r="F156" s="41">
        <v>28</v>
      </c>
      <c r="G156" s="42">
        <v>784</v>
      </c>
      <c r="H156" s="42">
        <f t="shared" si="15"/>
        <v>4.9000000000000004</v>
      </c>
      <c r="I156" s="43">
        <f t="shared" si="16"/>
        <v>274.39999999999998</v>
      </c>
      <c r="J156" s="42">
        <f t="shared" si="17"/>
        <v>339.13</v>
      </c>
    </row>
    <row r="157" spans="1:10" x14ac:dyDescent="0.25">
      <c r="A157" s="203" t="s">
        <v>574</v>
      </c>
      <c r="B157" s="40" t="s">
        <v>538</v>
      </c>
      <c r="C157" s="41">
        <v>1</v>
      </c>
      <c r="D157" s="41">
        <f t="shared" si="18"/>
        <v>162</v>
      </c>
      <c r="E157" s="41">
        <v>160</v>
      </c>
      <c r="F157" s="41">
        <v>2</v>
      </c>
      <c r="G157" s="42">
        <v>784</v>
      </c>
      <c r="H157" s="42">
        <f t="shared" si="15"/>
        <v>4.9000000000000004</v>
      </c>
      <c r="I157" s="43">
        <f t="shared" si="16"/>
        <v>19.600000000000001</v>
      </c>
      <c r="J157" s="42">
        <f t="shared" si="17"/>
        <v>24.22</v>
      </c>
    </row>
    <row r="158" spans="1:10" x14ac:dyDescent="0.25">
      <c r="A158" s="203" t="s">
        <v>402</v>
      </c>
      <c r="B158" s="40" t="s">
        <v>538</v>
      </c>
      <c r="C158" s="41">
        <v>1</v>
      </c>
      <c r="D158" s="41">
        <f t="shared" si="18"/>
        <v>216</v>
      </c>
      <c r="E158" s="41">
        <v>160</v>
      </c>
      <c r="F158" s="41">
        <v>56</v>
      </c>
      <c r="G158" s="42">
        <v>784</v>
      </c>
      <c r="H158" s="42">
        <f t="shared" si="15"/>
        <v>4.9000000000000004</v>
      </c>
      <c r="I158" s="43">
        <f t="shared" si="16"/>
        <v>548.79999999999995</v>
      </c>
      <c r="J158" s="42">
        <f t="shared" si="17"/>
        <v>678.26</v>
      </c>
    </row>
    <row r="159" spans="1:10" x14ac:dyDescent="0.25">
      <c r="A159" s="203" t="s">
        <v>575</v>
      </c>
      <c r="B159" s="40" t="s">
        <v>538</v>
      </c>
      <c r="C159" s="41">
        <v>1</v>
      </c>
      <c r="D159" s="41">
        <f t="shared" si="18"/>
        <v>168</v>
      </c>
      <c r="E159" s="41">
        <v>160</v>
      </c>
      <c r="F159" s="41">
        <v>8</v>
      </c>
      <c r="G159" s="42">
        <v>784</v>
      </c>
      <c r="H159" s="42">
        <f t="shared" si="15"/>
        <v>4.9000000000000004</v>
      </c>
      <c r="I159" s="43">
        <f t="shared" si="16"/>
        <v>78.400000000000006</v>
      </c>
      <c r="J159" s="42">
        <f t="shared" si="17"/>
        <v>96.89</v>
      </c>
    </row>
    <row r="160" spans="1:10" x14ac:dyDescent="0.25">
      <c r="A160" s="203" t="s">
        <v>576</v>
      </c>
      <c r="B160" s="40" t="s">
        <v>538</v>
      </c>
      <c r="C160" s="41">
        <v>1</v>
      </c>
      <c r="D160" s="41">
        <f t="shared" si="18"/>
        <v>162</v>
      </c>
      <c r="E160" s="41">
        <v>160</v>
      </c>
      <c r="F160" s="41">
        <v>2</v>
      </c>
      <c r="G160" s="42">
        <v>784</v>
      </c>
      <c r="H160" s="42">
        <f t="shared" si="15"/>
        <v>4.9000000000000004</v>
      </c>
      <c r="I160" s="43">
        <f t="shared" si="16"/>
        <v>19.600000000000001</v>
      </c>
      <c r="J160" s="42">
        <f t="shared" si="17"/>
        <v>24.22</v>
      </c>
    </row>
    <row r="161" spans="1:10" x14ac:dyDescent="0.25">
      <c r="A161" s="203" t="s">
        <v>368</v>
      </c>
      <c r="B161" s="40" t="s">
        <v>538</v>
      </c>
      <c r="C161" s="41">
        <v>1</v>
      </c>
      <c r="D161" s="41">
        <f t="shared" si="18"/>
        <v>192</v>
      </c>
      <c r="E161" s="41">
        <v>160</v>
      </c>
      <c r="F161" s="41">
        <v>32</v>
      </c>
      <c r="G161" s="42">
        <v>784</v>
      </c>
      <c r="H161" s="42">
        <f t="shared" si="15"/>
        <v>4.9000000000000004</v>
      </c>
      <c r="I161" s="43">
        <f t="shared" si="16"/>
        <v>313.60000000000002</v>
      </c>
      <c r="J161" s="42">
        <f t="shared" si="17"/>
        <v>387.58</v>
      </c>
    </row>
    <row r="162" spans="1:10" x14ac:dyDescent="0.25">
      <c r="A162" s="203" t="s">
        <v>577</v>
      </c>
      <c r="B162" s="40" t="s">
        <v>538</v>
      </c>
      <c r="C162" s="41">
        <v>1</v>
      </c>
      <c r="D162" s="41">
        <f t="shared" si="18"/>
        <v>216</v>
      </c>
      <c r="E162" s="41">
        <v>160</v>
      </c>
      <c r="F162" s="41">
        <v>56</v>
      </c>
      <c r="G162" s="42">
        <v>784</v>
      </c>
      <c r="H162" s="42">
        <f t="shared" si="15"/>
        <v>4.9000000000000004</v>
      </c>
      <c r="I162" s="43">
        <f t="shared" si="16"/>
        <v>548.79999999999995</v>
      </c>
      <c r="J162" s="42">
        <f t="shared" si="17"/>
        <v>678.26</v>
      </c>
    </row>
    <row r="163" spans="1:10" x14ac:dyDescent="0.25">
      <c r="A163" s="203" t="s">
        <v>359</v>
      </c>
      <c r="B163" s="40" t="s">
        <v>538</v>
      </c>
      <c r="C163" s="41">
        <v>1</v>
      </c>
      <c r="D163" s="41">
        <f t="shared" si="18"/>
        <v>260</v>
      </c>
      <c r="E163" s="41">
        <v>160</v>
      </c>
      <c r="F163" s="41">
        <v>100</v>
      </c>
      <c r="G163" s="42">
        <v>784</v>
      </c>
      <c r="H163" s="42">
        <f t="shared" si="15"/>
        <v>4.9000000000000004</v>
      </c>
      <c r="I163" s="43">
        <f t="shared" si="16"/>
        <v>980</v>
      </c>
      <c r="J163" s="42">
        <f t="shared" si="17"/>
        <v>1211.18</v>
      </c>
    </row>
    <row r="164" spans="1:10" x14ac:dyDescent="0.25">
      <c r="A164" s="203" t="s">
        <v>360</v>
      </c>
      <c r="B164" s="40" t="s">
        <v>538</v>
      </c>
      <c r="C164" s="41">
        <v>1</v>
      </c>
      <c r="D164" s="41">
        <f t="shared" si="18"/>
        <v>241</v>
      </c>
      <c r="E164" s="41">
        <v>160</v>
      </c>
      <c r="F164" s="41">
        <v>81</v>
      </c>
      <c r="G164" s="42">
        <v>784</v>
      </c>
      <c r="H164" s="42">
        <f t="shared" si="15"/>
        <v>4.9000000000000004</v>
      </c>
      <c r="I164" s="43">
        <f t="shared" si="16"/>
        <v>793.8</v>
      </c>
      <c r="J164" s="42">
        <f t="shared" si="17"/>
        <v>981.06</v>
      </c>
    </row>
    <row r="165" spans="1:10" x14ac:dyDescent="0.25">
      <c r="A165" s="203" t="s">
        <v>372</v>
      </c>
      <c r="B165" s="40" t="s">
        <v>538</v>
      </c>
      <c r="C165" s="41">
        <v>1</v>
      </c>
      <c r="D165" s="41">
        <f t="shared" si="18"/>
        <v>184</v>
      </c>
      <c r="E165" s="41">
        <v>160</v>
      </c>
      <c r="F165" s="41">
        <v>24</v>
      </c>
      <c r="G165" s="42">
        <v>784</v>
      </c>
      <c r="H165" s="42">
        <f t="shared" si="15"/>
        <v>4.9000000000000004</v>
      </c>
      <c r="I165" s="43">
        <f t="shared" si="16"/>
        <v>235.2</v>
      </c>
      <c r="J165" s="42">
        <f t="shared" si="17"/>
        <v>290.68</v>
      </c>
    </row>
    <row r="166" spans="1:10" x14ac:dyDescent="0.25">
      <c r="A166" s="203" t="s">
        <v>409</v>
      </c>
      <c r="B166" s="40" t="s">
        <v>538</v>
      </c>
      <c r="C166" s="41">
        <v>1</v>
      </c>
      <c r="D166" s="41">
        <f t="shared" si="18"/>
        <v>184</v>
      </c>
      <c r="E166" s="41">
        <v>160</v>
      </c>
      <c r="F166" s="41">
        <v>24</v>
      </c>
      <c r="G166" s="42">
        <v>784</v>
      </c>
      <c r="H166" s="42">
        <f t="shared" si="15"/>
        <v>4.9000000000000004</v>
      </c>
      <c r="I166" s="43">
        <f t="shared" si="16"/>
        <v>235.2</v>
      </c>
      <c r="J166" s="42">
        <f t="shared" si="17"/>
        <v>290.68</v>
      </c>
    </row>
    <row r="167" spans="1:10" x14ac:dyDescent="0.25">
      <c r="A167" s="203" t="s">
        <v>389</v>
      </c>
      <c r="B167" s="40" t="s">
        <v>538</v>
      </c>
      <c r="C167" s="41">
        <v>1</v>
      </c>
      <c r="D167" s="41">
        <f t="shared" si="18"/>
        <v>176</v>
      </c>
      <c r="E167" s="41">
        <v>160</v>
      </c>
      <c r="F167" s="41">
        <v>16</v>
      </c>
      <c r="G167" s="42">
        <v>784</v>
      </c>
      <c r="H167" s="42">
        <f t="shared" si="15"/>
        <v>4.9000000000000004</v>
      </c>
      <c r="I167" s="43">
        <f t="shared" si="16"/>
        <v>156.80000000000001</v>
      </c>
      <c r="J167" s="42">
        <f t="shared" si="17"/>
        <v>193.79</v>
      </c>
    </row>
    <row r="168" spans="1:10" x14ac:dyDescent="0.25">
      <c r="A168" s="203" t="s">
        <v>369</v>
      </c>
      <c r="B168" s="40" t="s">
        <v>538</v>
      </c>
      <c r="C168" s="41">
        <v>1</v>
      </c>
      <c r="D168" s="41">
        <f t="shared" si="18"/>
        <v>176</v>
      </c>
      <c r="E168" s="41">
        <v>160</v>
      </c>
      <c r="F168" s="41">
        <v>16</v>
      </c>
      <c r="G168" s="42">
        <v>816</v>
      </c>
      <c r="H168" s="42">
        <f t="shared" si="15"/>
        <v>5.0999999999999996</v>
      </c>
      <c r="I168" s="43">
        <f t="shared" si="16"/>
        <v>163.19999999999999</v>
      </c>
      <c r="J168" s="42">
        <f t="shared" si="17"/>
        <v>201.7</v>
      </c>
    </row>
    <row r="169" spans="1:10" x14ac:dyDescent="0.25">
      <c r="A169" s="203" t="s">
        <v>404</v>
      </c>
      <c r="B169" s="40" t="s">
        <v>538</v>
      </c>
      <c r="C169" s="41">
        <v>1</v>
      </c>
      <c r="D169" s="41">
        <f t="shared" si="18"/>
        <v>208</v>
      </c>
      <c r="E169" s="41">
        <v>160</v>
      </c>
      <c r="F169" s="41">
        <v>48</v>
      </c>
      <c r="G169" s="42">
        <v>784</v>
      </c>
      <c r="H169" s="42">
        <f t="shared" si="15"/>
        <v>4.9000000000000004</v>
      </c>
      <c r="I169" s="43">
        <f t="shared" si="16"/>
        <v>470.4</v>
      </c>
      <c r="J169" s="42">
        <f t="shared" si="17"/>
        <v>581.37</v>
      </c>
    </row>
    <row r="170" spans="1:10" x14ac:dyDescent="0.25">
      <c r="A170" s="203" t="s">
        <v>390</v>
      </c>
      <c r="B170" s="40" t="s">
        <v>538</v>
      </c>
      <c r="C170" s="41">
        <v>1</v>
      </c>
      <c r="D170" s="41">
        <f t="shared" si="18"/>
        <v>168</v>
      </c>
      <c r="E170" s="41">
        <v>160</v>
      </c>
      <c r="F170" s="41">
        <v>8</v>
      </c>
      <c r="G170" s="42">
        <v>784</v>
      </c>
      <c r="H170" s="42">
        <f t="shared" si="15"/>
        <v>4.9000000000000004</v>
      </c>
      <c r="I170" s="43">
        <f t="shared" si="16"/>
        <v>78.400000000000006</v>
      </c>
      <c r="J170" s="42">
        <f t="shared" si="17"/>
        <v>96.89</v>
      </c>
    </row>
    <row r="171" spans="1:10" x14ac:dyDescent="0.25">
      <c r="A171" s="203" t="s">
        <v>410</v>
      </c>
      <c r="B171" s="40" t="s">
        <v>538</v>
      </c>
      <c r="C171" s="41">
        <v>1</v>
      </c>
      <c r="D171" s="41">
        <f t="shared" si="18"/>
        <v>184</v>
      </c>
      <c r="E171" s="41">
        <v>160</v>
      </c>
      <c r="F171" s="41">
        <v>24</v>
      </c>
      <c r="G171" s="42">
        <v>784</v>
      </c>
      <c r="H171" s="42">
        <f t="shared" si="15"/>
        <v>4.9000000000000004</v>
      </c>
      <c r="I171" s="43">
        <f t="shared" si="16"/>
        <v>235.2</v>
      </c>
      <c r="J171" s="42">
        <f t="shared" si="17"/>
        <v>290.68</v>
      </c>
    </row>
    <row r="172" spans="1:10" x14ac:dyDescent="0.25">
      <c r="A172" s="203" t="s">
        <v>405</v>
      </c>
      <c r="B172" s="40" t="s">
        <v>538</v>
      </c>
      <c r="C172" s="41">
        <v>1</v>
      </c>
      <c r="D172" s="41">
        <f t="shared" si="18"/>
        <v>168</v>
      </c>
      <c r="E172" s="41">
        <v>160</v>
      </c>
      <c r="F172" s="41">
        <v>8</v>
      </c>
      <c r="G172" s="42">
        <v>784</v>
      </c>
      <c r="H172" s="42">
        <f t="shared" si="15"/>
        <v>4.9000000000000004</v>
      </c>
      <c r="I172" s="43">
        <f t="shared" si="16"/>
        <v>78.400000000000006</v>
      </c>
      <c r="J172" s="42">
        <f t="shared" si="17"/>
        <v>96.89</v>
      </c>
    </row>
    <row r="173" spans="1:10" x14ac:dyDescent="0.25">
      <c r="A173" s="203" t="s">
        <v>358</v>
      </c>
      <c r="B173" s="40" t="s">
        <v>538</v>
      </c>
      <c r="C173" s="41">
        <v>1</v>
      </c>
      <c r="D173" s="41">
        <f t="shared" si="18"/>
        <v>168</v>
      </c>
      <c r="E173" s="41">
        <v>160</v>
      </c>
      <c r="F173" s="41">
        <v>8</v>
      </c>
      <c r="G173" s="42">
        <v>784</v>
      </c>
      <c r="H173" s="42">
        <f t="shared" si="15"/>
        <v>4.9000000000000004</v>
      </c>
      <c r="I173" s="43">
        <f t="shared" si="16"/>
        <v>78.400000000000006</v>
      </c>
      <c r="J173" s="42">
        <f t="shared" si="17"/>
        <v>96.89</v>
      </c>
    </row>
    <row r="174" spans="1:10" x14ac:dyDescent="0.25">
      <c r="A174" s="203" t="s">
        <v>380</v>
      </c>
      <c r="B174" s="40" t="s">
        <v>538</v>
      </c>
      <c r="C174" s="41">
        <v>1</v>
      </c>
      <c r="D174" s="41">
        <f t="shared" si="18"/>
        <v>208</v>
      </c>
      <c r="E174" s="41">
        <v>160</v>
      </c>
      <c r="F174" s="41">
        <v>48</v>
      </c>
      <c r="G174" s="42">
        <v>784</v>
      </c>
      <c r="H174" s="42">
        <f t="shared" si="15"/>
        <v>4.9000000000000004</v>
      </c>
      <c r="I174" s="43">
        <f t="shared" si="16"/>
        <v>470.4</v>
      </c>
      <c r="J174" s="42">
        <f t="shared" si="17"/>
        <v>581.37</v>
      </c>
    </row>
    <row r="175" spans="1:10" x14ac:dyDescent="0.25">
      <c r="A175" s="203" t="s">
        <v>396</v>
      </c>
      <c r="B175" s="40" t="s">
        <v>538</v>
      </c>
      <c r="C175" s="41">
        <v>1</v>
      </c>
      <c r="D175" s="41">
        <f t="shared" si="18"/>
        <v>192</v>
      </c>
      <c r="E175" s="41">
        <v>160</v>
      </c>
      <c r="F175" s="41">
        <v>32</v>
      </c>
      <c r="G175" s="42">
        <v>784</v>
      </c>
      <c r="H175" s="42">
        <f t="shared" si="15"/>
        <v>4.9000000000000004</v>
      </c>
      <c r="I175" s="43">
        <f t="shared" si="16"/>
        <v>313.60000000000002</v>
      </c>
      <c r="J175" s="42">
        <f t="shared" si="17"/>
        <v>387.58</v>
      </c>
    </row>
    <row r="176" spans="1:10" x14ac:dyDescent="0.25">
      <c r="A176" s="203" t="s">
        <v>381</v>
      </c>
      <c r="B176" s="40" t="s">
        <v>538</v>
      </c>
      <c r="C176" s="41">
        <v>1</v>
      </c>
      <c r="D176" s="41">
        <f t="shared" si="18"/>
        <v>170</v>
      </c>
      <c r="E176" s="41">
        <v>160</v>
      </c>
      <c r="F176" s="41">
        <v>10</v>
      </c>
      <c r="G176" s="42">
        <v>784</v>
      </c>
      <c r="H176" s="42">
        <f t="shared" si="15"/>
        <v>4.9000000000000004</v>
      </c>
      <c r="I176" s="43">
        <f t="shared" si="16"/>
        <v>98</v>
      </c>
      <c r="J176" s="42">
        <f t="shared" si="17"/>
        <v>121.12</v>
      </c>
    </row>
    <row r="177" spans="1:10" x14ac:dyDescent="0.25">
      <c r="A177" s="203" t="s">
        <v>391</v>
      </c>
      <c r="B177" s="40" t="s">
        <v>538</v>
      </c>
      <c r="C177" s="41">
        <v>1</v>
      </c>
      <c r="D177" s="41">
        <f t="shared" si="18"/>
        <v>168</v>
      </c>
      <c r="E177" s="41">
        <v>160</v>
      </c>
      <c r="F177" s="41">
        <v>8</v>
      </c>
      <c r="G177" s="42">
        <v>784</v>
      </c>
      <c r="H177" s="42">
        <f t="shared" si="15"/>
        <v>4.9000000000000004</v>
      </c>
      <c r="I177" s="43">
        <f t="shared" si="16"/>
        <v>78.400000000000006</v>
      </c>
      <c r="J177" s="42">
        <f t="shared" si="17"/>
        <v>96.89</v>
      </c>
    </row>
    <row r="178" spans="1:10" x14ac:dyDescent="0.25">
      <c r="A178" s="203" t="s">
        <v>406</v>
      </c>
      <c r="B178" s="40" t="s">
        <v>538</v>
      </c>
      <c r="C178" s="41">
        <v>1</v>
      </c>
      <c r="D178" s="41">
        <f t="shared" si="18"/>
        <v>176</v>
      </c>
      <c r="E178" s="41">
        <v>160</v>
      </c>
      <c r="F178" s="41">
        <v>16</v>
      </c>
      <c r="G178" s="42">
        <v>784</v>
      </c>
      <c r="H178" s="42">
        <f t="shared" si="15"/>
        <v>4.9000000000000004</v>
      </c>
      <c r="I178" s="43">
        <f t="shared" si="16"/>
        <v>156.80000000000001</v>
      </c>
      <c r="J178" s="42">
        <f t="shared" si="17"/>
        <v>193.79</v>
      </c>
    </row>
    <row r="179" spans="1:10" x14ac:dyDescent="0.25">
      <c r="A179" s="203" t="s">
        <v>397</v>
      </c>
      <c r="B179" s="40" t="s">
        <v>538</v>
      </c>
      <c r="C179" s="41">
        <v>1</v>
      </c>
      <c r="D179" s="41">
        <f t="shared" si="18"/>
        <v>204</v>
      </c>
      <c r="E179" s="41">
        <v>160</v>
      </c>
      <c r="F179" s="41">
        <v>44</v>
      </c>
      <c r="G179" s="42">
        <v>784</v>
      </c>
      <c r="H179" s="42">
        <f t="shared" si="15"/>
        <v>4.9000000000000004</v>
      </c>
      <c r="I179" s="43">
        <f t="shared" si="16"/>
        <v>431.2</v>
      </c>
      <c r="J179" s="42">
        <f t="shared" si="17"/>
        <v>532.91999999999996</v>
      </c>
    </row>
    <row r="180" spans="1:10" x14ac:dyDescent="0.25">
      <c r="A180" s="203" t="s">
        <v>578</v>
      </c>
      <c r="B180" s="40" t="s">
        <v>538</v>
      </c>
      <c r="C180" s="41">
        <v>1</v>
      </c>
      <c r="D180" s="41">
        <f t="shared" si="18"/>
        <v>196</v>
      </c>
      <c r="E180" s="41">
        <v>160</v>
      </c>
      <c r="F180" s="41">
        <v>36</v>
      </c>
      <c r="G180" s="42">
        <v>784</v>
      </c>
      <c r="H180" s="42">
        <f t="shared" si="15"/>
        <v>4.9000000000000004</v>
      </c>
      <c r="I180" s="43">
        <f t="shared" si="16"/>
        <v>352.8</v>
      </c>
      <c r="J180" s="42">
        <f t="shared" si="17"/>
        <v>436.03</v>
      </c>
    </row>
    <row r="181" spans="1:10" x14ac:dyDescent="0.25">
      <c r="A181" s="203" t="s">
        <v>579</v>
      </c>
      <c r="B181" s="40" t="s">
        <v>538</v>
      </c>
      <c r="C181" s="41">
        <v>1</v>
      </c>
      <c r="D181" s="41">
        <f t="shared" si="18"/>
        <v>192</v>
      </c>
      <c r="E181" s="41">
        <v>160</v>
      </c>
      <c r="F181" s="41">
        <v>32</v>
      </c>
      <c r="G181" s="42">
        <v>784</v>
      </c>
      <c r="H181" s="42">
        <f t="shared" si="15"/>
        <v>4.9000000000000004</v>
      </c>
      <c r="I181" s="43">
        <f t="shared" si="16"/>
        <v>313.60000000000002</v>
      </c>
      <c r="J181" s="42">
        <f t="shared" si="17"/>
        <v>387.58</v>
      </c>
    </row>
    <row r="182" spans="1:10" x14ac:dyDescent="0.25">
      <c r="A182" s="203" t="s">
        <v>392</v>
      </c>
      <c r="B182" s="40" t="s">
        <v>538</v>
      </c>
      <c r="C182" s="41">
        <v>1</v>
      </c>
      <c r="D182" s="41">
        <f t="shared" si="18"/>
        <v>199</v>
      </c>
      <c r="E182" s="41">
        <v>160</v>
      </c>
      <c r="F182" s="41">
        <v>39</v>
      </c>
      <c r="G182" s="42">
        <v>784</v>
      </c>
      <c r="H182" s="42">
        <f t="shared" si="15"/>
        <v>4.9000000000000004</v>
      </c>
      <c r="I182" s="43">
        <f t="shared" si="16"/>
        <v>382.2</v>
      </c>
      <c r="J182" s="42">
        <f t="shared" si="17"/>
        <v>472.36</v>
      </c>
    </row>
    <row r="183" spans="1:10" x14ac:dyDescent="0.25">
      <c r="A183" s="203" t="s">
        <v>580</v>
      </c>
      <c r="B183" s="40" t="s">
        <v>538</v>
      </c>
      <c r="C183" s="41">
        <v>1</v>
      </c>
      <c r="D183" s="41">
        <f t="shared" si="18"/>
        <v>165</v>
      </c>
      <c r="E183" s="41">
        <v>160</v>
      </c>
      <c r="F183" s="41">
        <v>5</v>
      </c>
      <c r="G183" s="42">
        <v>784</v>
      </c>
      <c r="H183" s="42">
        <f t="shared" si="15"/>
        <v>4.9000000000000004</v>
      </c>
      <c r="I183" s="43">
        <f t="shared" si="16"/>
        <v>49</v>
      </c>
      <c r="J183" s="42">
        <f t="shared" si="17"/>
        <v>60.56</v>
      </c>
    </row>
    <row r="184" spans="1:10" x14ac:dyDescent="0.25">
      <c r="A184" s="203" t="s">
        <v>398</v>
      </c>
      <c r="B184" s="40" t="s">
        <v>538</v>
      </c>
      <c r="C184" s="41">
        <v>1</v>
      </c>
      <c r="D184" s="41">
        <f t="shared" si="18"/>
        <v>208</v>
      </c>
      <c r="E184" s="41">
        <v>160</v>
      </c>
      <c r="F184" s="41">
        <v>48</v>
      </c>
      <c r="G184" s="42">
        <v>784</v>
      </c>
      <c r="H184" s="42">
        <f t="shared" si="15"/>
        <v>4.9000000000000004</v>
      </c>
      <c r="I184" s="43">
        <f t="shared" si="16"/>
        <v>470.4</v>
      </c>
      <c r="J184" s="42">
        <f t="shared" si="17"/>
        <v>581.37</v>
      </c>
    </row>
    <row r="185" spans="1:10" x14ac:dyDescent="0.25">
      <c r="A185" s="203" t="s">
        <v>373</v>
      </c>
      <c r="B185" s="40" t="s">
        <v>538</v>
      </c>
      <c r="C185" s="41">
        <v>1</v>
      </c>
      <c r="D185" s="41">
        <f t="shared" si="18"/>
        <v>211.5</v>
      </c>
      <c r="E185" s="41">
        <v>160</v>
      </c>
      <c r="F185" s="41">
        <v>51.5</v>
      </c>
      <c r="G185" s="42">
        <v>784</v>
      </c>
      <c r="H185" s="42">
        <f t="shared" si="15"/>
        <v>4.9000000000000004</v>
      </c>
      <c r="I185" s="43">
        <f t="shared" si="16"/>
        <v>504.7</v>
      </c>
      <c r="J185" s="42">
        <f t="shared" si="17"/>
        <v>623.76</v>
      </c>
    </row>
    <row r="186" spans="1:10" x14ac:dyDescent="0.25">
      <c r="A186" s="203" t="s">
        <v>399</v>
      </c>
      <c r="B186" s="40" t="s">
        <v>538</v>
      </c>
      <c r="C186" s="41">
        <v>1</v>
      </c>
      <c r="D186" s="41">
        <f t="shared" si="18"/>
        <v>189</v>
      </c>
      <c r="E186" s="41">
        <v>160</v>
      </c>
      <c r="F186" s="41">
        <v>29</v>
      </c>
      <c r="G186" s="42">
        <v>784</v>
      </c>
      <c r="H186" s="42">
        <f t="shared" si="15"/>
        <v>4.9000000000000004</v>
      </c>
      <c r="I186" s="43">
        <f t="shared" si="16"/>
        <v>284.2</v>
      </c>
      <c r="J186" s="42">
        <f t="shared" si="17"/>
        <v>351.24</v>
      </c>
    </row>
    <row r="187" spans="1:10" x14ac:dyDescent="0.25">
      <c r="A187" s="203" t="s">
        <v>382</v>
      </c>
      <c r="B187" s="40" t="s">
        <v>538</v>
      </c>
      <c r="C187" s="41">
        <v>1</v>
      </c>
      <c r="D187" s="41">
        <f t="shared" si="18"/>
        <v>188</v>
      </c>
      <c r="E187" s="41">
        <v>160</v>
      </c>
      <c r="F187" s="41">
        <v>28</v>
      </c>
      <c r="G187" s="42">
        <v>784</v>
      </c>
      <c r="H187" s="42">
        <f t="shared" si="15"/>
        <v>4.9000000000000004</v>
      </c>
      <c r="I187" s="43">
        <f t="shared" si="16"/>
        <v>274.39999999999998</v>
      </c>
      <c r="J187" s="42">
        <f t="shared" si="17"/>
        <v>339.13</v>
      </c>
    </row>
    <row r="188" spans="1:10" x14ac:dyDescent="0.25">
      <c r="A188" s="203" t="s">
        <v>361</v>
      </c>
      <c r="B188" s="40" t="s">
        <v>538</v>
      </c>
      <c r="C188" s="41">
        <v>1</v>
      </c>
      <c r="D188" s="41">
        <f t="shared" si="18"/>
        <v>249</v>
      </c>
      <c r="E188" s="41">
        <v>160</v>
      </c>
      <c r="F188" s="41">
        <v>89</v>
      </c>
      <c r="G188" s="42">
        <v>784</v>
      </c>
      <c r="H188" s="42">
        <f t="shared" si="15"/>
        <v>4.9000000000000004</v>
      </c>
      <c r="I188" s="43">
        <f t="shared" si="16"/>
        <v>872.2</v>
      </c>
      <c r="J188" s="42">
        <f t="shared" si="17"/>
        <v>1077.95</v>
      </c>
    </row>
    <row r="189" spans="1:10" x14ac:dyDescent="0.25">
      <c r="A189" s="203" t="s">
        <v>366</v>
      </c>
      <c r="B189" s="40" t="s">
        <v>538</v>
      </c>
      <c r="C189" s="41">
        <v>1</v>
      </c>
      <c r="D189" s="41">
        <f t="shared" si="18"/>
        <v>190</v>
      </c>
      <c r="E189" s="41">
        <v>160</v>
      </c>
      <c r="F189" s="41">
        <v>30</v>
      </c>
      <c r="G189" s="42">
        <v>784</v>
      </c>
      <c r="H189" s="42">
        <f t="shared" si="15"/>
        <v>4.9000000000000004</v>
      </c>
      <c r="I189" s="43">
        <f t="shared" si="16"/>
        <v>294</v>
      </c>
      <c r="J189" s="42">
        <f t="shared" si="17"/>
        <v>363.35</v>
      </c>
    </row>
    <row r="190" spans="1:10" x14ac:dyDescent="0.25">
      <c r="A190" s="203" t="s">
        <v>400</v>
      </c>
      <c r="B190" s="40" t="s">
        <v>538</v>
      </c>
      <c r="C190" s="41">
        <v>1</v>
      </c>
      <c r="D190" s="41">
        <f t="shared" si="18"/>
        <v>189</v>
      </c>
      <c r="E190" s="41">
        <v>160</v>
      </c>
      <c r="F190" s="41">
        <v>29</v>
      </c>
      <c r="G190" s="42">
        <v>784</v>
      </c>
      <c r="H190" s="42">
        <f t="shared" si="15"/>
        <v>4.9000000000000004</v>
      </c>
      <c r="I190" s="43">
        <f t="shared" si="16"/>
        <v>284.2</v>
      </c>
      <c r="J190" s="42">
        <f t="shared" si="17"/>
        <v>351.24</v>
      </c>
    </row>
    <row r="191" spans="1:10" x14ac:dyDescent="0.25">
      <c r="A191" s="203" t="s">
        <v>401</v>
      </c>
      <c r="B191" s="40" t="s">
        <v>538</v>
      </c>
      <c r="C191" s="41">
        <v>1</v>
      </c>
      <c r="D191" s="41">
        <f t="shared" si="18"/>
        <v>190</v>
      </c>
      <c r="E191" s="41">
        <v>160</v>
      </c>
      <c r="F191" s="41">
        <v>30</v>
      </c>
      <c r="G191" s="42">
        <v>784</v>
      </c>
      <c r="H191" s="42">
        <f t="shared" ref="H191:H194" si="19">ROUND(G191/E191,2)</f>
        <v>4.9000000000000004</v>
      </c>
      <c r="I191" s="43">
        <f t="shared" ref="I191:I194" si="20">ROUND(F191*H191*2,2)</f>
        <v>294</v>
      </c>
      <c r="J191" s="42">
        <f t="shared" ref="J191:J206" si="21">ROUND(I191*1.2359,2)</f>
        <v>363.35</v>
      </c>
    </row>
    <row r="192" spans="1:10" x14ac:dyDescent="0.25">
      <c r="A192" s="203" t="s">
        <v>383</v>
      </c>
      <c r="B192" s="40" t="s">
        <v>538</v>
      </c>
      <c r="C192" s="41">
        <v>1</v>
      </c>
      <c r="D192" s="41">
        <f t="shared" ref="D192:D194" si="22">E192+F192</f>
        <v>210</v>
      </c>
      <c r="E192" s="41">
        <v>160</v>
      </c>
      <c r="F192" s="41">
        <v>50</v>
      </c>
      <c r="G192" s="42">
        <v>784</v>
      </c>
      <c r="H192" s="42">
        <f t="shared" si="19"/>
        <v>4.9000000000000004</v>
      </c>
      <c r="I192" s="43">
        <f t="shared" si="20"/>
        <v>490</v>
      </c>
      <c r="J192" s="42">
        <f t="shared" si="21"/>
        <v>605.59</v>
      </c>
    </row>
    <row r="193" spans="1:10" x14ac:dyDescent="0.25">
      <c r="A193" s="203" t="s">
        <v>384</v>
      </c>
      <c r="B193" s="40" t="s">
        <v>538</v>
      </c>
      <c r="C193" s="41">
        <v>1</v>
      </c>
      <c r="D193" s="41">
        <f t="shared" si="22"/>
        <v>162</v>
      </c>
      <c r="E193" s="41">
        <v>160</v>
      </c>
      <c r="F193" s="41">
        <v>2</v>
      </c>
      <c r="G193" s="42">
        <v>784</v>
      </c>
      <c r="H193" s="42">
        <f t="shared" si="19"/>
        <v>4.9000000000000004</v>
      </c>
      <c r="I193" s="43">
        <f t="shared" si="20"/>
        <v>19.600000000000001</v>
      </c>
      <c r="J193" s="42">
        <f t="shared" si="21"/>
        <v>24.22</v>
      </c>
    </row>
    <row r="194" spans="1:10" x14ac:dyDescent="0.25">
      <c r="A194" s="203" t="s">
        <v>581</v>
      </c>
      <c r="B194" s="40" t="s">
        <v>538</v>
      </c>
      <c r="C194" s="41">
        <v>1</v>
      </c>
      <c r="D194" s="41">
        <f t="shared" si="22"/>
        <v>184</v>
      </c>
      <c r="E194" s="41">
        <v>160</v>
      </c>
      <c r="F194" s="41">
        <v>24</v>
      </c>
      <c r="G194" s="42">
        <v>784</v>
      </c>
      <c r="H194" s="42">
        <f t="shared" si="19"/>
        <v>4.9000000000000004</v>
      </c>
      <c r="I194" s="43">
        <f t="shared" si="20"/>
        <v>235.2</v>
      </c>
      <c r="J194" s="42">
        <f t="shared" si="21"/>
        <v>290.68</v>
      </c>
    </row>
    <row r="195" spans="1:10" ht="36" customHeight="1" x14ac:dyDescent="0.25">
      <c r="A195" s="203" t="s">
        <v>19</v>
      </c>
      <c r="B195" s="364" t="s">
        <v>19</v>
      </c>
      <c r="C195" s="365">
        <f t="shared" ref="C195:J195" si="23">SUM(C196:C206)</f>
        <v>11</v>
      </c>
      <c r="D195" s="365"/>
      <c r="E195" s="365"/>
      <c r="F195" s="365">
        <f t="shared" si="23"/>
        <v>121</v>
      </c>
      <c r="G195" s="365"/>
      <c r="H195" s="365"/>
      <c r="I195" s="366">
        <f t="shared" si="23"/>
        <v>1002.5400000000001</v>
      </c>
      <c r="J195" s="366">
        <f t="shared" si="23"/>
        <v>1239.0400000000002</v>
      </c>
    </row>
    <row r="196" spans="1:10" x14ac:dyDescent="0.25">
      <c r="A196" s="204" t="s">
        <v>582</v>
      </c>
      <c r="B196" s="44" t="s">
        <v>541</v>
      </c>
      <c r="C196" s="41">
        <v>1</v>
      </c>
      <c r="D196" s="41">
        <f>E196+F196</f>
        <v>168</v>
      </c>
      <c r="E196" s="41">
        <v>160</v>
      </c>
      <c r="F196" s="41">
        <v>8</v>
      </c>
      <c r="G196" s="42">
        <v>816</v>
      </c>
      <c r="H196" s="42">
        <f t="shared" ref="H196:H206" si="24">ROUND(G196/E196,2)</f>
        <v>5.0999999999999996</v>
      </c>
      <c r="I196" s="43">
        <f t="shared" ref="I196:I206" si="25">ROUND(F196*H196*2,2)</f>
        <v>81.599999999999994</v>
      </c>
      <c r="J196" s="42">
        <f t="shared" si="21"/>
        <v>100.85</v>
      </c>
    </row>
    <row r="197" spans="1:10" x14ac:dyDescent="0.25">
      <c r="A197" s="204" t="s">
        <v>583</v>
      </c>
      <c r="B197" s="44" t="s">
        <v>545</v>
      </c>
      <c r="C197" s="41">
        <v>1</v>
      </c>
      <c r="D197" s="41">
        <f t="shared" ref="D197:D206" si="26">E197+F197</f>
        <v>164</v>
      </c>
      <c r="E197" s="41">
        <v>160</v>
      </c>
      <c r="F197" s="41">
        <v>4</v>
      </c>
      <c r="G197" s="42">
        <v>784</v>
      </c>
      <c r="H197" s="42">
        <f t="shared" si="24"/>
        <v>4.9000000000000004</v>
      </c>
      <c r="I197" s="43">
        <f t="shared" si="25"/>
        <v>39.200000000000003</v>
      </c>
      <c r="J197" s="42">
        <f t="shared" si="21"/>
        <v>48.45</v>
      </c>
    </row>
    <row r="198" spans="1:10" x14ac:dyDescent="0.25">
      <c r="A198" s="204" t="s">
        <v>415</v>
      </c>
      <c r="B198" s="44" t="s">
        <v>544</v>
      </c>
      <c r="C198" s="41">
        <v>1</v>
      </c>
      <c r="D198" s="41">
        <f t="shared" si="26"/>
        <v>196</v>
      </c>
      <c r="E198" s="41">
        <v>160</v>
      </c>
      <c r="F198" s="41">
        <v>36</v>
      </c>
      <c r="G198" s="42">
        <v>608</v>
      </c>
      <c r="H198" s="42">
        <f t="shared" si="24"/>
        <v>3.8</v>
      </c>
      <c r="I198" s="43">
        <f t="shared" si="25"/>
        <v>273.60000000000002</v>
      </c>
      <c r="J198" s="42">
        <f t="shared" si="21"/>
        <v>338.14</v>
      </c>
    </row>
    <row r="199" spans="1:10" x14ac:dyDescent="0.25">
      <c r="A199" s="204" t="s">
        <v>584</v>
      </c>
      <c r="B199" s="44" t="s">
        <v>540</v>
      </c>
      <c r="C199" s="41">
        <v>1</v>
      </c>
      <c r="D199" s="41">
        <f t="shared" si="26"/>
        <v>169</v>
      </c>
      <c r="E199" s="41">
        <v>160</v>
      </c>
      <c r="F199" s="41">
        <v>9</v>
      </c>
      <c r="G199" s="42">
        <v>772.8</v>
      </c>
      <c r="H199" s="42">
        <f t="shared" si="24"/>
        <v>4.83</v>
      </c>
      <c r="I199" s="43">
        <f t="shared" si="25"/>
        <v>86.94</v>
      </c>
      <c r="J199" s="42">
        <f t="shared" si="21"/>
        <v>107.45</v>
      </c>
    </row>
    <row r="200" spans="1:10" x14ac:dyDescent="0.25">
      <c r="A200" s="204" t="s">
        <v>416</v>
      </c>
      <c r="B200" s="44" t="s">
        <v>546</v>
      </c>
      <c r="C200" s="41">
        <v>1</v>
      </c>
      <c r="D200" s="41">
        <f t="shared" si="26"/>
        <v>174</v>
      </c>
      <c r="E200" s="41">
        <v>160</v>
      </c>
      <c r="F200" s="41">
        <v>14</v>
      </c>
      <c r="G200" s="42">
        <v>560</v>
      </c>
      <c r="H200" s="42">
        <f t="shared" si="24"/>
        <v>3.5</v>
      </c>
      <c r="I200" s="43">
        <f t="shared" si="25"/>
        <v>98</v>
      </c>
      <c r="J200" s="42">
        <f t="shared" si="21"/>
        <v>121.12</v>
      </c>
    </row>
    <row r="201" spans="1:10" x14ac:dyDescent="0.25">
      <c r="A201" s="204" t="s">
        <v>412</v>
      </c>
      <c r="B201" s="44" t="s">
        <v>543</v>
      </c>
      <c r="C201" s="41">
        <v>1</v>
      </c>
      <c r="D201" s="41">
        <f t="shared" si="26"/>
        <v>168</v>
      </c>
      <c r="E201" s="41">
        <v>160</v>
      </c>
      <c r="F201" s="41">
        <v>8</v>
      </c>
      <c r="G201" s="42">
        <v>608</v>
      </c>
      <c r="H201" s="42">
        <f t="shared" si="24"/>
        <v>3.8</v>
      </c>
      <c r="I201" s="43">
        <f t="shared" si="25"/>
        <v>60.8</v>
      </c>
      <c r="J201" s="42">
        <f t="shared" si="21"/>
        <v>75.14</v>
      </c>
    </row>
    <row r="202" spans="1:10" x14ac:dyDescent="0.25">
      <c r="A202" s="204" t="s">
        <v>413</v>
      </c>
      <c r="B202" s="44" t="s">
        <v>543</v>
      </c>
      <c r="C202" s="41">
        <v>1</v>
      </c>
      <c r="D202" s="41">
        <f t="shared" si="26"/>
        <v>170</v>
      </c>
      <c r="E202" s="41">
        <v>160</v>
      </c>
      <c r="F202" s="41">
        <v>10</v>
      </c>
      <c r="G202" s="42">
        <v>608</v>
      </c>
      <c r="H202" s="42">
        <f t="shared" si="24"/>
        <v>3.8</v>
      </c>
      <c r="I202" s="43">
        <f t="shared" si="25"/>
        <v>76</v>
      </c>
      <c r="J202" s="42">
        <f t="shared" si="21"/>
        <v>93.93</v>
      </c>
    </row>
    <row r="203" spans="1:10" x14ac:dyDescent="0.25">
      <c r="A203" s="204" t="s">
        <v>585</v>
      </c>
      <c r="B203" s="44" t="s">
        <v>539</v>
      </c>
      <c r="C203" s="41">
        <v>1</v>
      </c>
      <c r="D203" s="41">
        <f t="shared" si="26"/>
        <v>168</v>
      </c>
      <c r="E203" s="41">
        <v>160</v>
      </c>
      <c r="F203" s="41">
        <v>8</v>
      </c>
      <c r="G203" s="42">
        <v>752</v>
      </c>
      <c r="H203" s="42">
        <f t="shared" si="24"/>
        <v>4.7</v>
      </c>
      <c r="I203" s="43">
        <f t="shared" si="25"/>
        <v>75.2</v>
      </c>
      <c r="J203" s="42">
        <f t="shared" si="21"/>
        <v>92.94</v>
      </c>
    </row>
    <row r="204" spans="1:10" x14ac:dyDescent="0.25">
      <c r="A204" s="204" t="s">
        <v>586</v>
      </c>
      <c r="B204" s="44" t="s">
        <v>539</v>
      </c>
      <c r="C204" s="41">
        <v>1</v>
      </c>
      <c r="D204" s="41">
        <f t="shared" si="26"/>
        <v>168</v>
      </c>
      <c r="E204" s="41">
        <v>160</v>
      </c>
      <c r="F204" s="41">
        <v>8</v>
      </c>
      <c r="G204" s="42">
        <v>752</v>
      </c>
      <c r="H204" s="42">
        <f t="shared" si="24"/>
        <v>4.7</v>
      </c>
      <c r="I204" s="43">
        <f t="shared" si="25"/>
        <v>75.2</v>
      </c>
      <c r="J204" s="42">
        <f t="shared" si="21"/>
        <v>92.94</v>
      </c>
    </row>
    <row r="205" spans="1:10" x14ac:dyDescent="0.25">
      <c r="A205" s="204" t="s">
        <v>411</v>
      </c>
      <c r="B205" s="44" t="s">
        <v>539</v>
      </c>
      <c r="C205" s="41">
        <v>1</v>
      </c>
      <c r="D205" s="41">
        <f t="shared" si="26"/>
        <v>168</v>
      </c>
      <c r="E205" s="41">
        <v>160</v>
      </c>
      <c r="F205" s="41">
        <v>8</v>
      </c>
      <c r="G205" s="42">
        <v>752</v>
      </c>
      <c r="H205" s="42">
        <f t="shared" si="24"/>
        <v>4.7</v>
      </c>
      <c r="I205" s="43">
        <f t="shared" si="25"/>
        <v>75.2</v>
      </c>
      <c r="J205" s="42">
        <f t="shared" si="21"/>
        <v>92.94</v>
      </c>
    </row>
    <row r="206" spans="1:10" x14ac:dyDescent="0.25">
      <c r="A206" s="204" t="s">
        <v>414</v>
      </c>
      <c r="B206" s="44" t="s">
        <v>543</v>
      </c>
      <c r="C206" s="41">
        <v>1</v>
      </c>
      <c r="D206" s="41">
        <f t="shared" si="26"/>
        <v>168</v>
      </c>
      <c r="E206" s="41">
        <v>160</v>
      </c>
      <c r="F206" s="41">
        <v>8</v>
      </c>
      <c r="G206" s="42">
        <v>608</v>
      </c>
      <c r="H206" s="42">
        <f t="shared" si="24"/>
        <v>3.8</v>
      </c>
      <c r="I206" s="43">
        <f t="shared" si="25"/>
        <v>60.8</v>
      </c>
      <c r="J206" s="42">
        <f t="shared" si="21"/>
        <v>75.14</v>
      </c>
    </row>
    <row r="207" spans="1:10" ht="63.75" customHeight="1" x14ac:dyDescent="0.25">
      <c r="A207" s="361"/>
      <c r="B207" s="361"/>
      <c r="C207" s="118"/>
      <c r="D207" s="118"/>
      <c r="E207" s="118"/>
      <c r="F207" s="118"/>
      <c r="G207" s="362"/>
      <c r="H207" s="362"/>
      <c r="I207" s="381"/>
      <c r="J207" s="362"/>
    </row>
  </sheetData>
  <mergeCells count="12">
    <mergeCell ref="I1:J1"/>
    <mergeCell ref="A2:J2"/>
    <mergeCell ref="A7:A9"/>
    <mergeCell ref="C7:C9"/>
    <mergeCell ref="D7:F7"/>
    <mergeCell ref="G7:G9"/>
    <mergeCell ref="H7:H9"/>
    <mergeCell ref="I7:I9"/>
    <mergeCell ref="J7:J9"/>
    <mergeCell ref="D8:D9"/>
    <mergeCell ref="E8:E9"/>
    <mergeCell ref="F8:F9"/>
  </mergeCells>
  <pageMargins left="0.70866141732283472" right="0.70866141732283472" top="0.74803149606299213" bottom="0.74803149606299213" header="0.31496062992125984" footer="0.31496062992125984"/>
  <pageSetup paperSize="9" scale="1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I68"/>
  <sheetViews>
    <sheetView workbookViewId="0">
      <selection activeCell="H1" sqref="H1:I1"/>
    </sheetView>
  </sheetViews>
  <sheetFormatPr defaultColWidth="9.140625" defaultRowHeight="16.5" x14ac:dyDescent="0.25"/>
  <cols>
    <col min="1" max="1" width="42.7109375" style="51" customWidth="1"/>
    <col min="2" max="2" width="11" style="51" customWidth="1"/>
    <col min="3" max="3" width="14.5703125" style="51" customWidth="1"/>
    <col min="4" max="4" width="13.28515625" style="51" customWidth="1"/>
    <col min="5" max="5" width="17.7109375" style="51" customWidth="1"/>
    <col min="6" max="6" width="13.28515625" style="51" customWidth="1"/>
    <col min="7" max="7" width="20.140625" style="51" customWidth="1"/>
    <col min="8" max="8" width="23.42578125" style="51" customWidth="1"/>
    <col min="9" max="9" width="20.7109375" style="51" customWidth="1"/>
    <col min="10" max="16384" width="9.140625" style="51"/>
  </cols>
  <sheetData>
    <row r="1" spans="1:9" x14ac:dyDescent="0.25">
      <c r="H1" s="531" t="s">
        <v>891</v>
      </c>
      <c r="I1" s="531"/>
    </row>
    <row r="2" spans="1:9" s="52" customFormat="1" ht="36" customHeight="1" x14ac:dyDescent="0.25">
      <c r="A2" s="532" t="s">
        <v>13</v>
      </c>
      <c r="B2" s="532"/>
      <c r="C2" s="532"/>
      <c r="D2" s="532"/>
      <c r="E2" s="532"/>
      <c r="F2" s="532"/>
      <c r="G2" s="532"/>
      <c r="H2" s="532"/>
      <c r="I2" s="532"/>
    </row>
    <row r="3" spans="1:9" ht="22.15" customHeight="1" x14ac:dyDescent="0.25"/>
    <row r="4" spans="1:9" x14ac:dyDescent="0.25">
      <c r="A4" s="154" t="s">
        <v>818</v>
      </c>
    </row>
    <row r="5" spans="1:9" x14ac:dyDescent="0.25">
      <c r="A5" s="265" t="s">
        <v>822</v>
      </c>
    </row>
    <row r="6" spans="1:9" x14ac:dyDescent="0.25">
      <c r="E6" s="53"/>
      <c r="H6" s="271"/>
      <c r="I6" s="272"/>
    </row>
    <row r="7" spans="1:9" s="155" customFormat="1" ht="45.75" customHeight="1" x14ac:dyDescent="0.25">
      <c r="A7" s="533"/>
      <c r="B7" s="533" t="s">
        <v>6</v>
      </c>
      <c r="C7" s="526" t="s">
        <v>8</v>
      </c>
      <c r="D7" s="526"/>
      <c r="E7" s="526"/>
      <c r="F7" s="526" t="s">
        <v>4</v>
      </c>
      <c r="G7" s="526" t="s">
        <v>417</v>
      </c>
      <c r="H7" s="534" t="s">
        <v>9</v>
      </c>
      <c r="I7" s="535" t="s">
        <v>2</v>
      </c>
    </row>
    <row r="8" spans="1:9" s="155" customFormat="1" ht="24" customHeight="1" x14ac:dyDescent="0.25">
      <c r="A8" s="533"/>
      <c r="B8" s="533"/>
      <c r="C8" s="524" t="s">
        <v>14</v>
      </c>
      <c r="D8" s="524" t="s">
        <v>418</v>
      </c>
      <c r="E8" s="526" t="s">
        <v>10</v>
      </c>
      <c r="F8" s="526"/>
      <c r="G8" s="526"/>
      <c r="H8" s="534"/>
      <c r="I8" s="535"/>
    </row>
    <row r="9" spans="1:9" s="155" customFormat="1" ht="43.15" customHeight="1" x14ac:dyDescent="0.25">
      <c r="A9" s="533"/>
      <c r="B9" s="533"/>
      <c r="C9" s="525"/>
      <c r="D9" s="525"/>
      <c r="E9" s="526"/>
      <c r="F9" s="526"/>
      <c r="G9" s="526"/>
      <c r="H9" s="534"/>
      <c r="I9" s="535"/>
    </row>
    <row r="10" spans="1:9" ht="20.25" customHeight="1" x14ac:dyDescent="0.25">
      <c r="A10" s="55">
        <v>1</v>
      </c>
      <c r="B10" s="55">
        <v>6</v>
      </c>
      <c r="C10" s="55" t="s">
        <v>81</v>
      </c>
      <c r="D10" s="55">
        <v>8</v>
      </c>
      <c r="E10" s="55">
        <v>9</v>
      </c>
      <c r="F10" s="55">
        <v>11</v>
      </c>
      <c r="G10" s="55">
        <v>12</v>
      </c>
      <c r="H10" s="55">
        <v>13</v>
      </c>
      <c r="I10" s="55" t="s">
        <v>82</v>
      </c>
    </row>
    <row r="11" spans="1:9" s="52" customFormat="1" ht="26.25" customHeight="1" x14ac:dyDescent="0.25">
      <c r="A11" s="56" t="s">
        <v>0</v>
      </c>
      <c r="B11" s="57">
        <f>B12+B27+B46+B44</f>
        <v>42</v>
      </c>
      <c r="C11" s="58"/>
      <c r="D11" s="58"/>
      <c r="E11" s="57">
        <f t="shared" ref="E11" si="0">E12+E27+E46+E44</f>
        <v>839</v>
      </c>
      <c r="F11" s="58"/>
      <c r="G11" s="58"/>
      <c r="H11" s="266">
        <f t="shared" ref="H11:I11" si="1">H12+H27+H46+H44</f>
        <v>13325.23</v>
      </c>
      <c r="I11" s="266">
        <f t="shared" si="1"/>
        <v>16468.66</v>
      </c>
    </row>
    <row r="12" spans="1:9" s="52" customFormat="1" ht="33" x14ac:dyDescent="0.25">
      <c r="A12" s="156" t="s">
        <v>16</v>
      </c>
      <c r="B12" s="157">
        <f>SUM(B13:B26)</f>
        <v>14</v>
      </c>
      <c r="C12" s="157"/>
      <c r="D12" s="157"/>
      <c r="E12" s="157">
        <f t="shared" ref="E12:I12" si="2">SUM(E13:E26)</f>
        <v>231.5</v>
      </c>
      <c r="F12" s="157"/>
      <c r="G12" s="157"/>
      <c r="H12" s="267">
        <f t="shared" si="2"/>
        <v>4737.3999999999996</v>
      </c>
      <c r="I12" s="267">
        <f t="shared" si="2"/>
        <v>5854.9400000000005</v>
      </c>
    </row>
    <row r="13" spans="1:9" ht="18.75" customHeight="1" x14ac:dyDescent="0.25">
      <c r="A13" s="63" t="s">
        <v>419</v>
      </c>
      <c r="B13" s="64">
        <v>1</v>
      </c>
      <c r="C13" s="64">
        <f>D13+E13</f>
        <v>170.5</v>
      </c>
      <c r="D13" s="64">
        <v>160</v>
      </c>
      <c r="E13" s="64">
        <v>10.5</v>
      </c>
      <c r="F13" s="65">
        <v>2048.5</v>
      </c>
      <c r="G13" s="65">
        <f>F13/167.42</f>
        <v>12.235694660136186</v>
      </c>
      <c r="H13" s="268">
        <f>ROUND(E13*G13*2,2)</f>
        <v>256.95</v>
      </c>
      <c r="I13" s="269">
        <f>ROUND(H13*1.2359,2)</f>
        <v>317.56</v>
      </c>
    </row>
    <row r="14" spans="1:9" ht="18.75" customHeight="1" x14ac:dyDescent="0.25">
      <c r="A14" s="63" t="s">
        <v>419</v>
      </c>
      <c r="B14" s="64">
        <v>1</v>
      </c>
      <c r="C14" s="64">
        <f t="shared" ref="C14:C43" si="3">D14+E14</f>
        <v>168</v>
      </c>
      <c r="D14" s="64">
        <v>160</v>
      </c>
      <c r="E14" s="64">
        <v>8</v>
      </c>
      <c r="F14" s="65">
        <v>2041</v>
      </c>
      <c r="G14" s="65">
        <f t="shared" ref="G14:G45" si="4">F14/167.42</f>
        <v>12.19089714490503</v>
      </c>
      <c r="H14" s="268">
        <f t="shared" ref="H14:H26" si="5">ROUND(E14*G14*2,2)</f>
        <v>195.05</v>
      </c>
      <c r="I14" s="269">
        <f t="shared" ref="I14:I43" si="6">ROUND(H14*1.2359,2)</f>
        <v>241.06</v>
      </c>
    </row>
    <row r="15" spans="1:9" x14ac:dyDescent="0.25">
      <c r="A15" s="63" t="s">
        <v>420</v>
      </c>
      <c r="B15" s="64">
        <v>1</v>
      </c>
      <c r="C15" s="64">
        <f t="shared" si="3"/>
        <v>126</v>
      </c>
      <c r="D15" s="64">
        <v>119</v>
      </c>
      <c r="E15" s="64">
        <v>7</v>
      </c>
      <c r="F15" s="65">
        <v>1699</v>
      </c>
      <c r="G15" s="65">
        <f t="shared" si="4"/>
        <v>10.148130450364354</v>
      </c>
      <c r="H15" s="268">
        <f t="shared" si="5"/>
        <v>142.07</v>
      </c>
      <c r="I15" s="269">
        <f t="shared" si="6"/>
        <v>175.58</v>
      </c>
    </row>
    <row r="16" spans="1:9" ht="18.75" customHeight="1" x14ac:dyDescent="0.25">
      <c r="A16" s="63" t="s">
        <v>419</v>
      </c>
      <c r="B16" s="64">
        <v>1</v>
      </c>
      <c r="C16" s="64">
        <f t="shared" si="3"/>
        <v>155.5</v>
      </c>
      <c r="D16" s="64">
        <v>144</v>
      </c>
      <c r="E16" s="64">
        <v>11.5</v>
      </c>
      <c r="F16" s="65">
        <v>2048.5</v>
      </c>
      <c r="G16" s="65">
        <f t="shared" si="4"/>
        <v>12.235694660136186</v>
      </c>
      <c r="H16" s="268">
        <f t="shared" si="5"/>
        <v>281.42</v>
      </c>
      <c r="I16" s="269">
        <f t="shared" si="6"/>
        <v>347.81</v>
      </c>
    </row>
    <row r="17" spans="1:9" ht="18.75" customHeight="1" x14ac:dyDescent="0.25">
      <c r="A17" s="63" t="s">
        <v>421</v>
      </c>
      <c r="B17" s="64">
        <v>1</v>
      </c>
      <c r="C17" s="64">
        <f t="shared" si="3"/>
        <v>177</v>
      </c>
      <c r="D17" s="64">
        <v>144</v>
      </c>
      <c r="E17" s="64">
        <v>33</v>
      </c>
      <c r="F17" s="65">
        <v>1649</v>
      </c>
      <c r="G17" s="65">
        <f t="shared" si="4"/>
        <v>9.8494803488233185</v>
      </c>
      <c r="H17" s="268">
        <f t="shared" si="5"/>
        <v>650.07000000000005</v>
      </c>
      <c r="I17" s="269">
        <f t="shared" si="6"/>
        <v>803.42</v>
      </c>
    </row>
    <row r="18" spans="1:9" ht="16.899999999999999" customHeight="1" x14ac:dyDescent="0.25">
      <c r="A18" s="63" t="s">
        <v>422</v>
      </c>
      <c r="B18" s="64">
        <v>1</v>
      </c>
      <c r="C18" s="64">
        <f t="shared" si="3"/>
        <v>159</v>
      </c>
      <c r="D18" s="64">
        <v>144</v>
      </c>
      <c r="E18" s="64">
        <v>15</v>
      </c>
      <c r="F18" s="65">
        <v>1794</v>
      </c>
      <c r="G18" s="65">
        <f t="shared" si="4"/>
        <v>10.715565643292319</v>
      </c>
      <c r="H18" s="268">
        <f t="shared" si="5"/>
        <v>321.47000000000003</v>
      </c>
      <c r="I18" s="269">
        <f t="shared" si="6"/>
        <v>397.3</v>
      </c>
    </row>
    <row r="19" spans="1:9" ht="16.899999999999999" customHeight="1" x14ac:dyDescent="0.25">
      <c r="A19" s="63" t="s">
        <v>423</v>
      </c>
      <c r="B19" s="64">
        <v>1</v>
      </c>
      <c r="C19" s="64">
        <f t="shared" si="3"/>
        <v>165.5</v>
      </c>
      <c r="D19" s="64">
        <v>160</v>
      </c>
      <c r="E19" s="64">
        <v>5.5</v>
      </c>
      <c r="F19" s="65">
        <v>1649</v>
      </c>
      <c r="G19" s="65">
        <f t="shared" si="4"/>
        <v>9.8494803488233185</v>
      </c>
      <c r="H19" s="268">
        <f t="shared" si="5"/>
        <v>108.34</v>
      </c>
      <c r="I19" s="269">
        <f t="shared" si="6"/>
        <v>133.9</v>
      </c>
    </row>
    <row r="20" spans="1:9" ht="16.899999999999999" customHeight="1" x14ac:dyDescent="0.25">
      <c r="A20" s="63" t="s">
        <v>423</v>
      </c>
      <c r="B20" s="64">
        <v>1</v>
      </c>
      <c r="C20" s="64">
        <f t="shared" si="3"/>
        <v>136</v>
      </c>
      <c r="D20" s="64">
        <v>120</v>
      </c>
      <c r="E20" s="64">
        <v>16</v>
      </c>
      <c r="F20" s="65">
        <v>1649</v>
      </c>
      <c r="G20" s="65">
        <f t="shared" si="4"/>
        <v>9.8494803488233185</v>
      </c>
      <c r="H20" s="268">
        <f t="shared" si="5"/>
        <v>315.18</v>
      </c>
      <c r="I20" s="269">
        <f t="shared" si="6"/>
        <v>389.53</v>
      </c>
    </row>
    <row r="21" spans="1:9" ht="16.899999999999999" customHeight="1" x14ac:dyDescent="0.25">
      <c r="A21" s="63" t="s">
        <v>424</v>
      </c>
      <c r="B21" s="64">
        <v>1</v>
      </c>
      <c r="C21" s="64">
        <f t="shared" si="3"/>
        <v>184</v>
      </c>
      <c r="D21" s="64">
        <v>160</v>
      </c>
      <c r="E21" s="64">
        <v>24</v>
      </c>
      <c r="F21" s="65">
        <v>1794</v>
      </c>
      <c r="G21" s="65">
        <f t="shared" si="4"/>
        <v>10.715565643292319</v>
      </c>
      <c r="H21" s="268">
        <f t="shared" si="5"/>
        <v>514.35</v>
      </c>
      <c r="I21" s="269">
        <f t="shared" si="6"/>
        <v>635.69000000000005</v>
      </c>
    </row>
    <row r="22" spans="1:9" ht="18.75" customHeight="1" x14ac:dyDescent="0.25">
      <c r="A22" s="63" t="s">
        <v>425</v>
      </c>
      <c r="B22" s="64">
        <v>1</v>
      </c>
      <c r="C22" s="64">
        <f t="shared" si="3"/>
        <v>175</v>
      </c>
      <c r="D22" s="64">
        <v>160</v>
      </c>
      <c r="E22" s="64">
        <v>15</v>
      </c>
      <c r="F22" s="65">
        <v>1794</v>
      </c>
      <c r="G22" s="65">
        <f t="shared" si="4"/>
        <v>10.715565643292319</v>
      </c>
      <c r="H22" s="268">
        <f t="shared" si="5"/>
        <v>321.47000000000003</v>
      </c>
      <c r="I22" s="269">
        <f t="shared" si="6"/>
        <v>397.3</v>
      </c>
    </row>
    <row r="23" spans="1:9" ht="18.75" customHeight="1" x14ac:dyDescent="0.25">
      <c r="A23" s="63" t="s">
        <v>423</v>
      </c>
      <c r="B23" s="64">
        <v>1</v>
      </c>
      <c r="C23" s="64">
        <f t="shared" si="3"/>
        <v>167.5</v>
      </c>
      <c r="D23" s="64">
        <v>160</v>
      </c>
      <c r="E23" s="64">
        <v>7.5</v>
      </c>
      <c r="F23" s="65">
        <v>1649</v>
      </c>
      <c r="G23" s="65">
        <f t="shared" si="4"/>
        <v>9.8494803488233185</v>
      </c>
      <c r="H23" s="268">
        <f>ROUND(E23*G23*2,2)</f>
        <v>147.74</v>
      </c>
      <c r="I23" s="269">
        <f t="shared" si="6"/>
        <v>182.59</v>
      </c>
    </row>
    <row r="24" spans="1:9" ht="18.75" customHeight="1" x14ac:dyDescent="0.25">
      <c r="A24" s="63" t="s">
        <v>423</v>
      </c>
      <c r="B24" s="64">
        <v>1</v>
      </c>
      <c r="C24" s="64">
        <f t="shared" si="3"/>
        <v>190</v>
      </c>
      <c r="D24" s="64">
        <v>160</v>
      </c>
      <c r="E24" s="64">
        <v>30</v>
      </c>
      <c r="F24" s="65">
        <v>1649</v>
      </c>
      <c r="G24" s="65">
        <f t="shared" si="4"/>
        <v>9.8494803488233185</v>
      </c>
      <c r="H24" s="268">
        <f t="shared" si="5"/>
        <v>590.97</v>
      </c>
      <c r="I24" s="269">
        <f t="shared" si="6"/>
        <v>730.38</v>
      </c>
    </row>
    <row r="25" spans="1:9" ht="18.75" customHeight="1" x14ac:dyDescent="0.25">
      <c r="A25" s="63" t="s">
        <v>423</v>
      </c>
      <c r="B25" s="64">
        <v>1</v>
      </c>
      <c r="C25" s="64">
        <f t="shared" si="3"/>
        <v>168.5</v>
      </c>
      <c r="D25" s="64">
        <v>144</v>
      </c>
      <c r="E25" s="64">
        <v>24.5</v>
      </c>
      <c r="F25" s="65">
        <v>1649</v>
      </c>
      <c r="G25" s="65">
        <f t="shared" si="4"/>
        <v>9.8494803488233185</v>
      </c>
      <c r="H25" s="268">
        <f t="shared" si="5"/>
        <v>482.62</v>
      </c>
      <c r="I25" s="269">
        <f t="shared" si="6"/>
        <v>596.47</v>
      </c>
    </row>
    <row r="26" spans="1:9" x14ac:dyDescent="0.25">
      <c r="A26" s="63" t="s">
        <v>426</v>
      </c>
      <c r="B26" s="64">
        <v>1</v>
      </c>
      <c r="C26" s="64">
        <f t="shared" si="3"/>
        <v>184</v>
      </c>
      <c r="D26" s="64">
        <v>160</v>
      </c>
      <c r="E26" s="64">
        <v>24</v>
      </c>
      <c r="F26" s="65">
        <v>1429</v>
      </c>
      <c r="G26" s="65">
        <f t="shared" si="4"/>
        <v>8.5354199020427668</v>
      </c>
      <c r="H26" s="268">
        <f t="shared" si="5"/>
        <v>409.7</v>
      </c>
      <c r="I26" s="269">
        <f t="shared" si="6"/>
        <v>506.35</v>
      </c>
    </row>
    <row r="27" spans="1:9" s="52" customFormat="1" ht="49.5" customHeight="1" x14ac:dyDescent="0.25">
      <c r="A27" s="156" t="s">
        <v>17</v>
      </c>
      <c r="B27" s="157">
        <f>SUM(B28:B43)</f>
        <v>16</v>
      </c>
      <c r="C27" s="157">
        <f t="shared" ref="C27:I27" si="7">SUM(C28:C43)</f>
        <v>2754.5</v>
      </c>
      <c r="D27" s="157">
        <f t="shared" si="7"/>
        <v>2368</v>
      </c>
      <c r="E27" s="157">
        <f t="shared" si="7"/>
        <v>386.5</v>
      </c>
      <c r="F27" s="157">
        <f t="shared" si="7"/>
        <v>19090</v>
      </c>
      <c r="G27" s="157">
        <f t="shared" si="7"/>
        <v>114.02460876836696</v>
      </c>
      <c r="H27" s="270">
        <f t="shared" si="7"/>
        <v>5455.1999999999989</v>
      </c>
      <c r="I27" s="270">
        <f t="shared" si="7"/>
        <v>6742.0899999999992</v>
      </c>
    </row>
    <row r="28" spans="1:9" x14ac:dyDescent="0.25">
      <c r="A28" s="63" t="s">
        <v>427</v>
      </c>
      <c r="B28" s="64">
        <v>1</v>
      </c>
      <c r="C28" s="64">
        <f t="shared" si="3"/>
        <v>176</v>
      </c>
      <c r="D28" s="64">
        <v>160</v>
      </c>
      <c r="E28" s="64">
        <v>16</v>
      </c>
      <c r="F28" s="65">
        <v>1638</v>
      </c>
      <c r="G28" s="65">
        <f t="shared" si="4"/>
        <v>9.7837773264842909</v>
      </c>
      <c r="H28" s="268">
        <f>ROUND(E28*G28*2,2)</f>
        <v>313.08</v>
      </c>
      <c r="I28" s="269">
        <f t="shared" si="6"/>
        <v>386.94</v>
      </c>
    </row>
    <row r="29" spans="1:9" x14ac:dyDescent="0.25">
      <c r="A29" s="63" t="s">
        <v>428</v>
      </c>
      <c r="B29" s="64">
        <v>1</v>
      </c>
      <c r="C29" s="64">
        <f t="shared" si="3"/>
        <v>162</v>
      </c>
      <c r="D29" s="64">
        <v>160</v>
      </c>
      <c r="E29" s="64">
        <v>2</v>
      </c>
      <c r="F29" s="65">
        <v>1161</v>
      </c>
      <c r="G29" s="65">
        <f t="shared" si="4"/>
        <v>6.9346553577828223</v>
      </c>
      <c r="H29" s="268">
        <f t="shared" ref="H29:H43" si="8">ROUND(E29*G29*2,2)</f>
        <v>27.74</v>
      </c>
      <c r="I29" s="269">
        <f t="shared" si="6"/>
        <v>34.28</v>
      </c>
    </row>
    <row r="30" spans="1:9" x14ac:dyDescent="0.25">
      <c r="A30" s="63" t="s">
        <v>428</v>
      </c>
      <c r="B30" s="64">
        <v>1</v>
      </c>
      <c r="C30" s="64">
        <f t="shared" si="3"/>
        <v>177</v>
      </c>
      <c r="D30" s="64">
        <v>160</v>
      </c>
      <c r="E30" s="64">
        <v>17</v>
      </c>
      <c r="F30" s="65">
        <v>1161</v>
      </c>
      <c r="G30" s="65">
        <f t="shared" si="4"/>
        <v>6.9346553577828223</v>
      </c>
      <c r="H30" s="268">
        <f t="shared" si="8"/>
        <v>235.78</v>
      </c>
      <c r="I30" s="269">
        <f t="shared" si="6"/>
        <v>291.39999999999998</v>
      </c>
    </row>
    <row r="31" spans="1:9" x14ac:dyDescent="0.25">
      <c r="A31" s="63" t="s">
        <v>428</v>
      </c>
      <c r="B31" s="64">
        <v>1</v>
      </c>
      <c r="C31" s="64">
        <f t="shared" si="3"/>
        <v>162</v>
      </c>
      <c r="D31" s="64">
        <v>160</v>
      </c>
      <c r="E31" s="64">
        <v>2</v>
      </c>
      <c r="F31" s="65">
        <v>1161</v>
      </c>
      <c r="G31" s="65">
        <f t="shared" si="4"/>
        <v>6.9346553577828223</v>
      </c>
      <c r="H31" s="268">
        <f t="shared" si="8"/>
        <v>27.74</v>
      </c>
      <c r="I31" s="269">
        <f t="shared" si="6"/>
        <v>34.28</v>
      </c>
    </row>
    <row r="32" spans="1:9" x14ac:dyDescent="0.25">
      <c r="A32" s="63" t="s">
        <v>428</v>
      </c>
      <c r="B32" s="64">
        <v>1</v>
      </c>
      <c r="C32" s="64">
        <f t="shared" si="3"/>
        <v>193</v>
      </c>
      <c r="D32" s="64">
        <v>160</v>
      </c>
      <c r="E32" s="64">
        <v>33</v>
      </c>
      <c r="F32" s="65">
        <v>1161</v>
      </c>
      <c r="G32" s="65">
        <f t="shared" si="4"/>
        <v>6.9346553577828223</v>
      </c>
      <c r="H32" s="268">
        <f t="shared" si="8"/>
        <v>457.69</v>
      </c>
      <c r="I32" s="269">
        <f t="shared" si="6"/>
        <v>565.66</v>
      </c>
    </row>
    <row r="33" spans="1:9" x14ac:dyDescent="0.25">
      <c r="A33" s="63" t="s">
        <v>428</v>
      </c>
      <c r="B33" s="64">
        <v>1</v>
      </c>
      <c r="C33" s="64">
        <f t="shared" si="3"/>
        <v>182.5</v>
      </c>
      <c r="D33" s="64">
        <v>160</v>
      </c>
      <c r="E33" s="64">
        <v>22.5</v>
      </c>
      <c r="F33" s="65">
        <v>1161</v>
      </c>
      <c r="G33" s="65">
        <f t="shared" si="4"/>
        <v>6.9346553577828223</v>
      </c>
      <c r="H33" s="268">
        <f t="shared" si="8"/>
        <v>312.06</v>
      </c>
      <c r="I33" s="269">
        <f t="shared" si="6"/>
        <v>385.67</v>
      </c>
    </row>
    <row r="34" spans="1:9" x14ac:dyDescent="0.25">
      <c r="A34" s="63" t="s">
        <v>428</v>
      </c>
      <c r="B34" s="64">
        <v>1</v>
      </c>
      <c r="C34" s="64">
        <f t="shared" si="3"/>
        <v>179.5</v>
      </c>
      <c r="D34" s="64">
        <v>160</v>
      </c>
      <c r="E34" s="64">
        <v>19.5</v>
      </c>
      <c r="F34" s="65">
        <v>1161</v>
      </c>
      <c r="G34" s="65">
        <f t="shared" si="4"/>
        <v>6.9346553577828223</v>
      </c>
      <c r="H34" s="268">
        <f t="shared" si="8"/>
        <v>270.45</v>
      </c>
      <c r="I34" s="269">
        <f t="shared" si="6"/>
        <v>334.25</v>
      </c>
    </row>
    <row r="35" spans="1:9" x14ac:dyDescent="0.25">
      <c r="A35" s="63" t="s">
        <v>428</v>
      </c>
      <c r="B35" s="64">
        <v>1</v>
      </c>
      <c r="C35" s="64">
        <f t="shared" si="3"/>
        <v>199.5</v>
      </c>
      <c r="D35" s="64">
        <v>160</v>
      </c>
      <c r="E35" s="64">
        <v>39.5</v>
      </c>
      <c r="F35" s="65">
        <v>1161</v>
      </c>
      <c r="G35" s="65">
        <f t="shared" si="4"/>
        <v>6.9346553577828223</v>
      </c>
      <c r="H35" s="268">
        <f t="shared" si="8"/>
        <v>547.84</v>
      </c>
      <c r="I35" s="269">
        <f t="shared" si="6"/>
        <v>677.08</v>
      </c>
    </row>
    <row r="36" spans="1:9" x14ac:dyDescent="0.25">
      <c r="A36" s="63" t="s">
        <v>428</v>
      </c>
      <c r="B36" s="64">
        <v>1</v>
      </c>
      <c r="C36" s="64">
        <f t="shared" si="3"/>
        <v>205.5</v>
      </c>
      <c r="D36" s="64">
        <v>160</v>
      </c>
      <c r="E36" s="64">
        <v>45.5</v>
      </c>
      <c r="F36" s="65">
        <v>1161</v>
      </c>
      <c r="G36" s="65">
        <f t="shared" si="4"/>
        <v>6.9346553577828223</v>
      </c>
      <c r="H36" s="268">
        <f t="shared" si="8"/>
        <v>631.04999999999995</v>
      </c>
      <c r="I36" s="269">
        <f t="shared" si="6"/>
        <v>779.91</v>
      </c>
    </row>
    <row r="37" spans="1:9" x14ac:dyDescent="0.25">
      <c r="A37" s="63" t="s">
        <v>428</v>
      </c>
      <c r="B37" s="64">
        <v>1</v>
      </c>
      <c r="C37" s="64">
        <f t="shared" si="3"/>
        <v>171.5</v>
      </c>
      <c r="D37" s="64">
        <v>120</v>
      </c>
      <c r="E37" s="64">
        <v>51.5</v>
      </c>
      <c r="F37" s="65">
        <v>1161</v>
      </c>
      <c r="G37" s="65">
        <f t="shared" si="4"/>
        <v>6.9346553577828223</v>
      </c>
      <c r="H37" s="268">
        <f t="shared" si="8"/>
        <v>714.27</v>
      </c>
      <c r="I37" s="269">
        <f t="shared" si="6"/>
        <v>882.77</v>
      </c>
    </row>
    <row r="38" spans="1:9" x14ac:dyDescent="0.25">
      <c r="A38" s="63" t="s">
        <v>35</v>
      </c>
      <c r="B38" s="64">
        <v>1</v>
      </c>
      <c r="C38" s="64">
        <f t="shared" si="3"/>
        <v>168</v>
      </c>
      <c r="D38" s="64">
        <v>160</v>
      </c>
      <c r="E38" s="64">
        <v>8</v>
      </c>
      <c r="F38" s="65">
        <v>1198</v>
      </c>
      <c r="G38" s="65">
        <f t="shared" si="4"/>
        <v>7.1556564329231875</v>
      </c>
      <c r="H38" s="268">
        <f t="shared" si="8"/>
        <v>114.49</v>
      </c>
      <c r="I38" s="269">
        <f t="shared" si="6"/>
        <v>141.5</v>
      </c>
    </row>
    <row r="39" spans="1:9" x14ac:dyDescent="0.25">
      <c r="A39" s="63" t="s">
        <v>428</v>
      </c>
      <c r="B39" s="64">
        <v>1</v>
      </c>
      <c r="C39" s="64">
        <f t="shared" si="3"/>
        <v>180</v>
      </c>
      <c r="D39" s="64">
        <v>160</v>
      </c>
      <c r="E39" s="64">
        <v>20</v>
      </c>
      <c r="F39" s="65">
        <v>1161</v>
      </c>
      <c r="G39" s="65">
        <f t="shared" si="4"/>
        <v>6.9346553577828223</v>
      </c>
      <c r="H39" s="268">
        <f t="shared" si="8"/>
        <v>277.39</v>
      </c>
      <c r="I39" s="269">
        <f t="shared" si="6"/>
        <v>342.83</v>
      </c>
    </row>
    <row r="40" spans="1:9" x14ac:dyDescent="0.25">
      <c r="A40" s="63" t="s">
        <v>428</v>
      </c>
      <c r="B40" s="64">
        <v>1</v>
      </c>
      <c r="C40" s="64">
        <f t="shared" si="3"/>
        <v>208</v>
      </c>
      <c r="D40" s="64">
        <v>160</v>
      </c>
      <c r="E40" s="64">
        <v>48</v>
      </c>
      <c r="F40" s="65">
        <v>1161</v>
      </c>
      <c r="G40" s="65">
        <f t="shared" si="4"/>
        <v>6.9346553577828223</v>
      </c>
      <c r="H40" s="268">
        <f t="shared" si="8"/>
        <v>665.73</v>
      </c>
      <c r="I40" s="269">
        <f t="shared" si="6"/>
        <v>822.78</v>
      </c>
    </row>
    <row r="41" spans="1:9" x14ac:dyDescent="0.25">
      <c r="A41" s="63" t="s">
        <v>35</v>
      </c>
      <c r="B41" s="64">
        <v>1</v>
      </c>
      <c r="C41" s="64">
        <f t="shared" si="3"/>
        <v>196.5</v>
      </c>
      <c r="D41" s="64">
        <v>160</v>
      </c>
      <c r="E41" s="64">
        <v>36.5</v>
      </c>
      <c r="F41" s="65">
        <v>1161</v>
      </c>
      <c r="G41" s="65">
        <f t="shared" si="4"/>
        <v>6.9346553577828223</v>
      </c>
      <c r="H41" s="268">
        <f t="shared" si="8"/>
        <v>506.23</v>
      </c>
      <c r="I41" s="269">
        <f t="shared" si="6"/>
        <v>625.65</v>
      </c>
    </row>
    <row r="42" spans="1:9" x14ac:dyDescent="0.25">
      <c r="A42" s="63" t="s">
        <v>428</v>
      </c>
      <c r="B42" s="64">
        <v>1</v>
      </c>
      <c r="C42" s="64">
        <f t="shared" si="3"/>
        <v>170</v>
      </c>
      <c r="D42" s="64">
        <v>160</v>
      </c>
      <c r="E42" s="64">
        <v>10</v>
      </c>
      <c r="F42" s="65">
        <v>1161</v>
      </c>
      <c r="G42" s="65">
        <f t="shared" si="4"/>
        <v>6.9346553577828223</v>
      </c>
      <c r="H42" s="268">
        <f t="shared" si="8"/>
        <v>138.69</v>
      </c>
      <c r="I42" s="269">
        <f t="shared" si="6"/>
        <v>171.41</v>
      </c>
    </row>
    <row r="43" spans="1:9" x14ac:dyDescent="0.25">
      <c r="A43" s="63" t="s">
        <v>428</v>
      </c>
      <c r="B43" s="64">
        <v>1</v>
      </c>
      <c r="C43" s="158">
        <f t="shared" si="3"/>
        <v>23.5</v>
      </c>
      <c r="D43" s="64">
        <v>8</v>
      </c>
      <c r="E43" s="158">
        <v>15.5</v>
      </c>
      <c r="F43" s="65">
        <v>1161</v>
      </c>
      <c r="G43" s="65">
        <f t="shared" si="4"/>
        <v>6.9346553577828223</v>
      </c>
      <c r="H43" s="268">
        <f t="shared" si="8"/>
        <v>214.97</v>
      </c>
      <c r="I43" s="269">
        <f t="shared" si="6"/>
        <v>265.68</v>
      </c>
    </row>
    <row r="44" spans="1:9" ht="50.45" customHeight="1" x14ac:dyDescent="0.25">
      <c r="A44" s="156" t="s">
        <v>18</v>
      </c>
      <c r="B44" s="157">
        <f>B45</f>
        <v>1</v>
      </c>
      <c r="C44" s="157">
        <f t="shared" ref="C44:E44" si="9">C45</f>
        <v>168</v>
      </c>
      <c r="D44" s="157">
        <f t="shared" si="9"/>
        <v>160</v>
      </c>
      <c r="E44" s="157">
        <f t="shared" si="9"/>
        <v>8</v>
      </c>
      <c r="F44" s="65"/>
      <c r="G44" s="65"/>
      <c r="H44" s="267">
        <f t="shared" ref="H44:I44" si="10">H45</f>
        <v>76.84</v>
      </c>
      <c r="I44" s="267">
        <f t="shared" si="10"/>
        <v>94.97</v>
      </c>
    </row>
    <row r="45" spans="1:9" x14ac:dyDescent="0.25">
      <c r="A45" s="63" t="s">
        <v>22</v>
      </c>
      <c r="B45" s="64">
        <v>1</v>
      </c>
      <c r="C45" s="64">
        <f t="shared" ref="C45:C57" si="11">D45+E45</f>
        <v>168</v>
      </c>
      <c r="D45" s="64">
        <v>160</v>
      </c>
      <c r="E45" s="64">
        <v>8</v>
      </c>
      <c r="F45" s="65">
        <v>804</v>
      </c>
      <c r="G45" s="65">
        <f t="shared" si="4"/>
        <v>4.8022936327798353</v>
      </c>
      <c r="H45" s="268">
        <f>ROUND(E45*G45*2,2)</f>
        <v>76.84</v>
      </c>
      <c r="I45" s="269">
        <f t="shared" ref="I45" si="12">ROUND(H45*1.2359,2)</f>
        <v>94.97</v>
      </c>
    </row>
    <row r="46" spans="1:9" s="52" customFormat="1" ht="36" customHeight="1" x14ac:dyDescent="0.25">
      <c r="A46" s="156" t="s">
        <v>19</v>
      </c>
      <c r="B46" s="157">
        <f>SUM(B47:B57)</f>
        <v>11</v>
      </c>
      <c r="C46" s="157">
        <f>SUM(C47:C57)</f>
        <v>1709</v>
      </c>
      <c r="D46" s="157">
        <f>SUM(D47:D57)</f>
        <v>1496</v>
      </c>
      <c r="E46" s="157">
        <f>SUM(E47:E57)</f>
        <v>213</v>
      </c>
      <c r="F46" s="157"/>
      <c r="G46" s="157"/>
      <c r="H46" s="267">
        <f>SUM(H47:H57)</f>
        <v>3055.79</v>
      </c>
      <c r="I46" s="267">
        <f>SUM(I47:I57)</f>
        <v>3776.66</v>
      </c>
    </row>
    <row r="47" spans="1:9" x14ac:dyDescent="0.25">
      <c r="A47" s="63" t="s">
        <v>429</v>
      </c>
      <c r="B47" s="64">
        <v>1</v>
      </c>
      <c r="C47" s="64">
        <f t="shared" si="11"/>
        <v>174.5</v>
      </c>
      <c r="D47" s="64">
        <v>160</v>
      </c>
      <c r="E47" s="64">
        <v>14.5</v>
      </c>
      <c r="F47" s="65">
        <v>680</v>
      </c>
      <c r="G47" s="65">
        <f t="shared" ref="G47:G57" si="13">F47/167.42</f>
        <v>4.0616413809580703</v>
      </c>
      <c r="H47" s="268">
        <f t="shared" ref="H47:H57" si="14">ROUND(E47*G47*2,2)</f>
        <v>117.79</v>
      </c>
      <c r="I47" s="269">
        <f>ROUND(H47*1.2359,2)</f>
        <v>145.58000000000001</v>
      </c>
    </row>
    <row r="48" spans="1:9" x14ac:dyDescent="0.25">
      <c r="A48" s="63" t="s">
        <v>429</v>
      </c>
      <c r="B48" s="64">
        <v>1</v>
      </c>
      <c r="C48" s="64">
        <f t="shared" si="11"/>
        <v>129</v>
      </c>
      <c r="D48" s="64">
        <v>120</v>
      </c>
      <c r="E48" s="64">
        <v>9</v>
      </c>
      <c r="F48" s="65">
        <v>680</v>
      </c>
      <c r="G48" s="65">
        <f t="shared" si="13"/>
        <v>4.0616413809580703</v>
      </c>
      <c r="H48" s="268">
        <f t="shared" si="14"/>
        <v>73.11</v>
      </c>
      <c r="I48" s="269">
        <f t="shared" ref="I48:I57" si="15">ROUND(H48*1.2359,2)</f>
        <v>90.36</v>
      </c>
    </row>
    <row r="49" spans="1:9" x14ac:dyDescent="0.25">
      <c r="A49" s="63" t="s">
        <v>429</v>
      </c>
      <c r="B49" s="64">
        <v>1</v>
      </c>
      <c r="C49" s="64">
        <f t="shared" si="11"/>
        <v>89.5</v>
      </c>
      <c r="D49" s="64">
        <v>80</v>
      </c>
      <c r="E49" s="64">
        <v>9.5</v>
      </c>
      <c r="F49" s="65">
        <v>680</v>
      </c>
      <c r="G49" s="65">
        <f t="shared" si="13"/>
        <v>4.0616413809580703</v>
      </c>
      <c r="H49" s="268">
        <f t="shared" si="14"/>
        <v>77.17</v>
      </c>
      <c r="I49" s="269">
        <f t="shared" si="15"/>
        <v>95.37</v>
      </c>
    </row>
    <row r="50" spans="1:9" x14ac:dyDescent="0.25">
      <c r="A50" s="63" t="s">
        <v>429</v>
      </c>
      <c r="B50" s="64">
        <v>1</v>
      </c>
      <c r="C50" s="64">
        <f t="shared" si="11"/>
        <v>173</v>
      </c>
      <c r="D50" s="64">
        <v>160</v>
      </c>
      <c r="E50" s="64">
        <v>13</v>
      </c>
      <c r="F50" s="65">
        <v>680</v>
      </c>
      <c r="G50" s="65">
        <f t="shared" si="13"/>
        <v>4.0616413809580703</v>
      </c>
      <c r="H50" s="268">
        <f t="shared" si="14"/>
        <v>105.6</v>
      </c>
      <c r="I50" s="269">
        <f t="shared" si="15"/>
        <v>130.51</v>
      </c>
    </row>
    <row r="51" spans="1:9" x14ac:dyDescent="0.25">
      <c r="A51" s="63" t="s">
        <v>429</v>
      </c>
      <c r="B51" s="64">
        <v>1</v>
      </c>
      <c r="C51" s="64">
        <f t="shared" si="11"/>
        <v>96</v>
      </c>
      <c r="D51" s="64">
        <v>80</v>
      </c>
      <c r="E51" s="64">
        <v>16</v>
      </c>
      <c r="F51" s="65">
        <v>680</v>
      </c>
      <c r="G51" s="65">
        <f t="shared" si="13"/>
        <v>4.0616413809580703</v>
      </c>
      <c r="H51" s="268">
        <f t="shared" si="14"/>
        <v>129.97</v>
      </c>
      <c r="I51" s="269">
        <f t="shared" si="15"/>
        <v>160.63</v>
      </c>
    </row>
    <row r="52" spans="1:9" x14ac:dyDescent="0.25">
      <c r="A52" s="63" t="s">
        <v>430</v>
      </c>
      <c r="B52" s="64">
        <v>1</v>
      </c>
      <c r="C52" s="64">
        <f t="shared" si="11"/>
        <v>168</v>
      </c>
      <c r="D52" s="64">
        <v>160</v>
      </c>
      <c r="E52" s="64">
        <v>8</v>
      </c>
      <c r="F52" s="65">
        <v>820</v>
      </c>
      <c r="G52" s="65">
        <f t="shared" si="13"/>
        <v>4.8978616652729663</v>
      </c>
      <c r="H52" s="268">
        <f t="shared" si="14"/>
        <v>78.37</v>
      </c>
      <c r="I52" s="269">
        <f t="shared" si="15"/>
        <v>96.86</v>
      </c>
    </row>
    <row r="53" spans="1:9" x14ac:dyDescent="0.25">
      <c r="A53" s="63" t="s">
        <v>431</v>
      </c>
      <c r="B53" s="64">
        <v>1</v>
      </c>
      <c r="C53" s="64">
        <f t="shared" si="11"/>
        <v>166</v>
      </c>
      <c r="D53" s="64">
        <v>160</v>
      </c>
      <c r="E53" s="64">
        <v>6</v>
      </c>
      <c r="F53" s="65">
        <v>820</v>
      </c>
      <c r="G53" s="65">
        <f t="shared" si="13"/>
        <v>4.8978616652729663</v>
      </c>
      <c r="H53" s="268">
        <f t="shared" si="14"/>
        <v>58.77</v>
      </c>
      <c r="I53" s="269">
        <f t="shared" si="15"/>
        <v>72.63</v>
      </c>
    </row>
    <row r="54" spans="1:9" x14ac:dyDescent="0.25">
      <c r="A54" s="63" t="s">
        <v>432</v>
      </c>
      <c r="B54" s="64">
        <v>1</v>
      </c>
      <c r="C54" s="64">
        <f t="shared" si="11"/>
        <v>182</v>
      </c>
      <c r="D54" s="64">
        <v>160</v>
      </c>
      <c r="E54" s="64">
        <v>22</v>
      </c>
      <c r="F54" s="65">
        <v>1160</v>
      </c>
      <c r="G54" s="65">
        <f t="shared" si="13"/>
        <v>6.9286823557520014</v>
      </c>
      <c r="H54" s="268">
        <f t="shared" si="14"/>
        <v>304.86</v>
      </c>
      <c r="I54" s="269">
        <f t="shared" si="15"/>
        <v>376.78</v>
      </c>
    </row>
    <row r="55" spans="1:9" x14ac:dyDescent="0.25">
      <c r="A55" s="63" t="s">
        <v>433</v>
      </c>
      <c r="B55" s="64">
        <v>1</v>
      </c>
      <c r="C55" s="64">
        <f t="shared" si="11"/>
        <v>191</v>
      </c>
      <c r="D55" s="64">
        <v>160</v>
      </c>
      <c r="E55" s="64">
        <v>31</v>
      </c>
      <c r="F55" s="65">
        <v>1580</v>
      </c>
      <c r="G55" s="65">
        <f t="shared" si="13"/>
        <v>9.4373432086966922</v>
      </c>
      <c r="H55" s="268">
        <f t="shared" si="14"/>
        <v>585.12</v>
      </c>
      <c r="I55" s="269">
        <f t="shared" si="15"/>
        <v>723.15</v>
      </c>
    </row>
    <row r="56" spans="1:9" x14ac:dyDescent="0.25">
      <c r="A56" s="63" t="s">
        <v>434</v>
      </c>
      <c r="B56" s="64">
        <v>1</v>
      </c>
      <c r="C56" s="64">
        <f t="shared" si="11"/>
        <v>198</v>
      </c>
      <c r="D56" s="64">
        <v>160</v>
      </c>
      <c r="E56" s="64">
        <v>38</v>
      </c>
      <c r="F56" s="65">
        <v>1580</v>
      </c>
      <c r="G56" s="65">
        <f t="shared" si="13"/>
        <v>9.4373432086966922</v>
      </c>
      <c r="H56" s="268">
        <f t="shared" si="14"/>
        <v>717.24</v>
      </c>
      <c r="I56" s="269">
        <f t="shared" si="15"/>
        <v>886.44</v>
      </c>
    </row>
    <row r="57" spans="1:9" ht="33" x14ac:dyDescent="0.25">
      <c r="A57" s="63" t="s">
        <v>435</v>
      </c>
      <c r="B57" s="64">
        <v>1</v>
      </c>
      <c r="C57" s="64">
        <f t="shared" si="11"/>
        <v>142</v>
      </c>
      <c r="D57" s="64">
        <v>96</v>
      </c>
      <c r="E57" s="64">
        <v>46</v>
      </c>
      <c r="F57" s="65">
        <v>1470</v>
      </c>
      <c r="G57" s="65">
        <f t="shared" si="13"/>
        <v>8.7803129853064164</v>
      </c>
      <c r="H57" s="268">
        <f t="shared" si="14"/>
        <v>807.79</v>
      </c>
      <c r="I57" s="269">
        <f t="shared" si="15"/>
        <v>998.35</v>
      </c>
    </row>
    <row r="58" spans="1:9" x14ac:dyDescent="0.25">
      <c r="F58" s="68"/>
      <c r="G58" s="68"/>
    </row>
    <row r="60" spans="1:9" x14ac:dyDescent="0.25">
      <c r="A60" s="69" t="s">
        <v>1</v>
      </c>
      <c r="B60" s="70"/>
      <c r="C60" s="70"/>
      <c r="D60" s="70"/>
      <c r="E60" s="70"/>
      <c r="F60" s="70"/>
      <c r="G60" s="70"/>
      <c r="H60" s="70"/>
      <c r="I60" s="70"/>
    </row>
    <row r="61" spans="1:9" ht="36" customHeight="1" x14ac:dyDescent="0.25">
      <c r="A61" s="527" t="s">
        <v>85</v>
      </c>
      <c r="B61" s="527"/>
      <c r="C61" s="527"/>
      <c r="D61" s="527"/>
      <c r="E61" s="527"/>
      <c r="F61" s="527"/>
      <c r="G61" s="527"/>
      <c r="H61" s="527"/>
      <c r="I61" s="527"/>
    </row>
    <row r="62" spans="1:9" ht="18" customHeight="1" x14ac:dyDescent="0.25">
      <c r="A62" s="70"/>
      <c r="B62" s="71"/>
      <c r="C62" s="71"/>
      <c r="D62" s="70"/>
      <c r="E62" s="70"/>
      <c r="F62" s="70"/>
      <c r="G62" s="70"/>
      <c r="H62" s="70"/>
      <c r="I62" s="70"/>
    </row>
    <row r="63" spans="1:9" ht="42" customHeight="1" x14ac:dyDescent="0.25">
      <c r="A63" s="528" t="s">
        <v>819</v>
      </c>
      <c r="B63" s="529"/>
      <c r="C63" s="529"/>
      <c r="D63" s="529"/>
      <c r="E63" s="529"/>
      <c r="F63" s="529"/>
      <c r="G63" s="529"/>
      <c r="H63" s="529"/>
      <c r="I63" s="529"/>
    </row>
    <row r="64" spans="1:9" ht="18" customHeight="1" x14ac:dyDescent="0.25">
      <c r="A64" s="70"/>
      <c r="B64" s="71"/>
      <c r="C64" s="71"/>
      <c r="D64" s="70"/>
      <c r="E64" s="70"/>
      <c r="F64" s="70"/>
      <c r="G64" s="70"/>
      <c r="H64" s="70"/>
      <c r="I64" s="70"/>
    </row>
    <row r="65" spans="1:9" ht="33" customHeight="1" x14ac:dyDescent="0.25">
      <c r="A65" s="530" t="s">
        <v>15</v>
      </c>
      <c r="B65" s="530"/>
      <c r="C65" s="530"/>
      <c r="D65" s="530"/>
      <c r="E65" s="530"/>
      <c r="F65" s="530"/>
      <c r="G65" s="530"/>
      <c r="H65" s="530"/>
      <c r="I65" s="530"/>
    </row>
    <row r="66" spans="1:9" ht="37.5" customHeight="1" x14ac:dyDescent="0.25">
      <c r="A66" s="527" t="s">
        <v>5</v>
      </c>
      <c r="B66" s="527"/>
      <c r="C66" s="527"/>
      <c r="D66" s="527"/>
      <c r="E66" s="527"/>
      <c r="F66" s="527"/>
      <c r="G66" s="527"/>
      <c r="H66" s="527"/>
      <c r="I66" s="527"/>
    </row>
    <row r="67" spans="1:9" ht="18" customHeight="1" x14ac:dyDescent="0.25">
      <c r="A67" s="523" t="s">
        <v>7</v>
      </c>
      <c r="B67" s="523"/>
      <c r="C67" s="523"/>
      <c r="D67" s="523"/>
      <c r="E67" s="523"/>
      <c r="F67" s="523"/>
      <c r="G67" s="523"/>
      <c r="H67" s="523"/>
      <c r="I67" s="523"/>
    </row>
    <row r="68" spans="1:9" x14ac:dyDescent="0.25">
      <c r="A68" s="72"/>
      <c r="B68" s="72"/>
      <c r="C68" s="72"/>
      <c r="D68" s="72"/>
      <c r="E68" s="72"/>
      <c r="F68" s="72"/>
      <c r="G68" s="72"/>
      <c r="H68" s="72"/>
      <c r="I68" s="72"/>
    </row>
  </sheetData>
  <mergeCells count="17">
    <mergeCell ref="H1:I1"/>
    <mergeCell ref="A2:I2"/>
    <mergeCell ref="A7:A9"/>
    <mergeCell ref="B7:B9"/>
    <mergeCell ref="C7:E7"/>
    <mergeCell ref="F7:F9"/>
    <mergeCell ref="G7:G9"/>
    <mergeCell ref="H7:H9"/>
    <mergeCell ref="I7:I9"/>
    <mergeCell ref="C8:C9"/>
    <mergeCell ref="A67:I67"/>
    <mergeCell ref="D8:D9"/>
    <mergeCell ref="E8:E9"/>
    <mergeCell ref="A61:I61"/>
    <mergeCell ref="A63:I63"/>
    <mergeCell ref="A65:I65"/>
    <mergeCell ref="A66:I66"/>
  </mergeCells>
  <pageMargins left="0.70866141732283472" right="0.70866141732283472" top="0.74803149606299213" bottom="0.74803149606299213" header="0.31496062992125984" footer="0.31496062992125984"/>
  <pageSetup paperSize="9" scale="25"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F13A-3241-45EC-8BC2-39360127F8E4}">
  <sheetPr>
    <tabColor theme="5" tint="0.59999389629810485"/>
  </sheetPr>
  <dimension ref="A1:I121"/>
  <sheetViews>
    <sheetView zoomScale="80" zoomScaleNormal="80" workbookViewId="0">
      <selection activeCell="A2" sqref="A2:I2"/>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909</v>
      </c>
      <c r="I1" s="579"/>
    </row>
    <row r="2" spans="1:9" s="33" customFormat="1" ht="39.75" customHeight="1" x14ac:dyDescent="0.25">
      <c r="A2" s="521" t="s">
        <v>13</v>
      </c>
      <c r="B2" s="521"/>
      <c r="C2" s="521"/>
      <c r="D2" s="521"/>
      <c r="E2" s="521"/>
      <c r="F2" s="521"/>
      <c r="G2" s="521"/>
      <c r="H2" s="521"/>
      <c r="I2" s="521"/>
    </row>
    <row r="4" spans="1:9" x14ac:dyDescent="0.25">
      <c r="A4" s="32" t="s">
        <v>841</v>
      </c>
    </row>
    <row r="5" spans="1:9" x14ac:dyDescent="0.25">
      <c r="A5" s="32" t="s">
        <v>840</v>
      </c>
    </row>
    <row r="6" spans="1:9" x14ac:dyDescent="0.25">
      <c r="B6" s="357"/>
      <c r="C6" s="357"/>
      <c r="D6" s="357"/>
      <c r="E6" s="370"/>
      <c r="F6" s="357"/>
      <c r="G6" s="357"/>
      <c r="H6" s="356"/>
      <c r="I6" s="357"/>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x14ac:dyDescent="0.25">
      <c r="A11" s="37" t="s">
        <v>0</v>
      </c>
      <c r="B11" s="38">
        <f t="shared" ref="B11:I11" si="0">B12+B46+B95+B116</f>
        <v>106</v>
      </c>
      <c r="C11" s="38"/>
      <c r="D11" s="38"/>
      <c r="E11" s="38">
        <f t="shared" si="0"/>
        <v>1564.43</v>
      </c>
      <c r="F11" s="39"/>
      <c r="G11" s="38"/>
      <c r="H11" s="384">
        <f t="shared" si="0"/>
        <v>24058.069999999996</v>
      </c>
      <c r="I11" s="384">
        <f t="shared" si="0"/>
        <v>29733.39</v>
      </c>
    </row>
    <row r="12" spans="1:9" ht="37.5" customHeight="1" x14ac:dyDescent="0.25">
      <c r="A12" s="364" t="s">
        <v>16</v>
      </c>
      <c r="B12" s="365">
        <f t="shared" ref="B12:I12" si="1">SUM(B13:B45)</f>
        <v>33</v>
      </c>
      <c r="C12" s="365"/>
      <c r="D12" s="365"/>
      <c r="E12" s="365">
        <f t="shared" si="1"/>
        <v>547.5</v>
      </c>
      <c r="F12" s="382"/>
      <c r="G12" s="383"/>
      <c r="H12" s="366">
        <f t="shared" si="1"/>
        <v>11635.849999999999</v>
      </c>
      <c r="I12" s="366">
        <f t="shared" si="1"/>
        <v>14380.78</v>
      </c>
    </row>
    <row r="13" spans="1:9" ht="18.75" customHeight="1" x14ac:dyDescent="0.25">
      <c r="A13" s="40" t="s">
        <v>501</v>
      </c>
      <c r="B13" s="41">
        <v>1</v>
      </c>
      <c r="C13" s="41">
        <f>D13+E13</f>
        <v>195</v>
      </c>
      <c r="D13" s="41">
        <v>184</v>
      </c>
      <c r="E13" s="41">
        <v>11</v>
      </c>
      <c r="F13" s="42">
        <v>1674.3999999999999</v>
      </c>
      <c r="G13" s="42">
        <f>ROUND(F13/D13,2)</f>
        <v>9.1</v>
      </c>
      <c r="H13" s="42">
        <f>ROUND(E13*G13*2,2)</f>
        <v>200.2</v>
      </c>
      <c r="I13" s="42">
        <f>ROUND(H13*1.2359,2)</f>
        <v>247.43</v>
      </c>
    </row>
    <row r="14" spans="1:9" ht="18.75" customHeight="1" x14ac:dyDescent="0.25">
      <c r="A14" s="40" t="s">
        <v>500</v>
      </c>
      <c r="B14" s="41">
        <v>1</v>
      </c>
      <c r="C14" s="41">
        <f t="shared" ref="C14:C45" si="2">D14+E14</f>
        <v>208</v>
      </c>
      <c r="D14" s="41">
        <v>184</v>
      </c>
      <c r="E14" s="41">
        <v>24</v>
      </c>
      <c r="F14" s="42">
        <v>1886</v>
      </c>
      <c r="G14" s="42">
        <f t="shared" ref="G14:G45" si="3">ROUND(F14/D14,2)</f>
        <v>10.25</v>
      </c>
      <c r="H14" s="42">
        <f t="shared" ref="H14:H45" si="4">ROUND(E14*G14*2,2)</f>
        <v>492</v>
      </c>
      <c r="I14" s="42">
        <f t="shared" ref="I14:I77" si="5">ROUND(H14*1.2359,2)</f>
        <v>608.05999999999995</v>
      </c>
    </row>
    <row r="15" spans="1:9" ht="18.75" customHeight="1" x14ac:dyDescent="0.25">
      <c r="A15" s="40" t="s">
        <v>504</v>
      </c>
      <c r="B15" s="41">
        <v>1</v>
      </c>
      <c r="C15" s="41">
        <f t="shared" si="2"/>
        <v>201</v>
      </c>
      <c r="D15" s="41">
        <v>184</v>
      </c>
      <c r="E15" s="41">
        <v>17</v>
      </c>
      <c r="F15" s="42">
        <v>1674.3999999999999</v>
      </c>
      <c r="G15" s="42">
        <f t="shared" si="3"/>
        <v>9.1</v>
      </c>
      <c r="H15" s="42">
        <f t="shared" si="4"/>
        <v>309.39999999999998</v>
      </c>
      <c r="I15" s="42">
        <f t="shared" si="5"/>
        <v>382.39</v>
      </c>
    </row>
    <row r="16" spans="1:9" ht="18.75" customHeight="1" x14ac:dyDescent="0.25">
      <c r="A16" s="40" t="s">
        <v>503</v>
      </c>
      <c r="B16" s="41">
        <v>1</v>
      </c>
      <c r="C16" s="41">
        <f t="shared" si="2"/>
        <v>211</v>
      </c>
      <c r="D16" s="41">
        <v>184</v>
      </c>
      <c r="E16" s="41">
        <v>27</v>
      </c>
      <c r="F16" s="42">
        <v>1674.3999999999999</v>
      </c>
      <c r="G16" s="42">
        <f t="shared" si="3"/>
        <v>9.1</v>
      </c>
      <c r="H16" s="42">
        <f t="shared" si="4"/>
        <v>491.4</v>
      </c>
      <c r="I16" s="42">
        <f t="shared" si="5"/>
        <v>607.32000000000005</v>
      </c>
    </row>
    <row r="17" spans="1:9" ht="18.75" customHeight="1" x14ac:dyDescent="0.25">
      <c r="A17" s="40" t="s">
        <v>505</v>
      </c>
      <c r="B17" s="41">
        <v>1</v>
      </c>
      <c r="C17" s="41">
        <f t="shared" si="2"/>
        <v>205</v>
      </c>
      <c r="D17" s="41">
        <v>184</v>
      </c>
      <c r="E17" s="41">
        <v>21</v>
      </c>
      <c r="F17" s="42">
        <v>1674.3999999999999</v>
      </c>
      <c r="G17" s="42">
        <f t="shared" si="3"/>
        <v>9.1</v>
      </c>
      <c r="H17" s="42">
        <f t="shared" si="4"/>
        <v>382.2</v>
      </c>
      <c r="I17" s="42">
        <f t="shared" si="5"/>
        <v>472.36</v>
      </c>
    </row>
    <row r="18" spans="1:9" ht="18.75" customHeight="1" x14ac:dyDescent="0.25">
      <c r="A18" s="40" t="s">
        <v>503</v>
      </c>
      <c r="B18" s="41">
        <v>1</v>
      </c>
      <c r="C18" s="41">
        <f t="shared" si="2"/>
        <v>200</v>
      </c>
      <c r="D18" s="41">
        <v>184</v>
      </c>
      <c r="E18" s="41">
        <v>16</v>
      </c>
      <c r="F18" s="42">
        <v>1674.3999999999999</v>
      </c>
      <c r="G18" s="42">
        <f t="shared" si="3"/>
        <v>9.1</v>
      </c>
      <c r="H18" s="42">
        <f t="shared" si="4"/>
        <v>291.2</v>
      </c>
      <c r="I18" s="42">
        <f t="shared" si="5"/>
        <v>359.89</v>
      </c>
    </row>
    <row r="19" spans="1:9" ht="18.75" customHeight="1" x14ac:dyDescent="0.25">
      <c r="A19" s="40" t="s">
        <v>499</v>
      </c>
      <c r="B19" s="41">
        <v>1</v>
      </c>
      <c r="C19" s="41">
        <f t="shared" si="2"/>
        <v>207</v>
      </c>
      <c r="D19" s="41">
        <v>184</v>
      </c>
      <c r="E19" s="41">
        <v>23</v>
      </c>
      <c r="F19" s="42">
        <v>1674.3999999999999</v>
      </c>
      <c r="G19" s="42">
        <f t="shared" si="3"/>
        <v>9.1</v>
      </c>
      <c r="H19" s="42">
        <f t="shared" si="4"/>
        <v>418.6</v>
      </c>
      <c r="I19" s="42">
        <f t="shared" si="5"/>
        <v>517.35</v>
      </c>
    </row>
    <row r="20" spans="1:9" ht="18.75" customHeight="1" x14ac:dyDescent="0.25">
      <c r="A20" s="40" t="s">
        <v>510</v>
      </c>
      <c r="B20" s="41">
        <v>1</v>
      </c>
      <c r="C20" s="41">
        <f t="shared" si="2"/>
        <v>221</v>
      </c>
      <c r="D20" s="41">
        <v>184</v>
      </c>
      <c r="E20" s="41">
        <v>37</v>
      </c>
      <c r="F20" s="42">
        <v>1674.3999999999999</v>
      </c>
      <c r="G20" s="42">
        <f t="shared" si="3"/>
        <v>9.1</v>
      </c>
      <c r="H20" s="42">
        <f t="shared" si="4"/>
        <v>673.4</v>
      </c>
      <c r="I20" s="42">
        <f t="shared" si="5"/>
        <v>832.26</v>
      </c>
    </row>
    <row r="21" spans="1:9" ht="18.75" customHeight="1" x14ac:dyDescent="0.25">
      <c r="A21" s="40" t="s">
        <v>503</v>
      </c>
      <c r="B21" s="41">
        <v>1</v>
      </c>
      <c r="C21" s="41">
        <f t="shared" si="2"/>
        <v>210</v>
      </c>
      <c r="D21" s="41">
        <v>184</v>
      </c>
      <c r="E21" s="41">
        <v>26</v>
      </c>
      <c r="F21" s="42">
        <v>1674.3999999999999</v>
      </c>
      <c r="G21" s="42">
        <f t="shared" si="3"/>
        <v>9.1</v>
      </c>
      <c r="H21" s="42">
        <f t="shared" si="4"/>
        <v>473.2</v>
      </c>
      <c r="I21" s="42">
        <f t="shared" si="5"/>
        <v>584.83000000000004</v>
      </c>
    </row>
    <row r="22" spans="1:9" ht="18.75" customHeight="1" x14ac:dyDescent="0.25">
      <c r="A22" s="40" t="s">
        <v>504</v>
      </c>
      <c r="B22" s="41">
        <v>1</v>
      </c>
      <c r="C22" s="41">
        <f t="shared" si="2"/>
        <v>192</v>
      </c>
      <c r="D22" s="41">
        <v>184</v>
      </c>
      <c r="E22" s="41">
        <v>8</v>
      </c>
      <c r="F22" s="42">
        <v>1674.3999999999999</v>
      </c>
      <c r="G22" s="42">
        <f t="shared" si="3"/>
        <v>9.1</v>
      </c>
      <c r="H22" s="42">
        <f t="shared" si="4"/>
        <v>145.6</v>
      </c>
      <c r="I22" s="42">
        <f t="shared" si="5"/>
        <v>179.95</v>
      </c>
    </row>
    <row r="23" spans="1:9" x14ac:dyDescent="0.25">
      <c r="A23" s="40" t="s">
        <v>505</v>
      </c>
      <c r="B23" s="41">
        <v>1</v>
      </c>
      <c r="C23" s="41">
        <f t="shared" si="2"/>
        <v>221</v>
      </c>
      <c r="D23" s="41">
        <v>184</v>
      </c>
      <c r="E23" s="41">
        <v>37</v>
      </c>
      <c r="F23" s="42">
        <v>1674.3999999999999</v>
      </c>
      <c r="G23" s="42">
        <f t="shared" si="3"/>
        <v>9.1</v>
      </c>
      <c r="H23" s="42">
        <f t="shared" si="4"/>
        <v>673.4</v>
      </c>
      <c r="I23" s="42">
        <f t="shared" si="5"/>
        <v>832.26</v>
      </c>
    </row>
    <row r="24" spans="1:9" ht="18.75" customHeight="1" x14ac:dyDescent="0.25">
      <c r="A24" s="40" t="s">
        <v>510</v>
      </c>
      <c r="B24" s="41">
        <v>1</v>
      </c>
      <c r="C24" s="41">
        <f t="shared" si="2"/>
        <v>220</v>
      </c>
      <c r="D24" s="41">
        <v>184</v>
      </c>
      <c r="E24" s="41">
        <v>36</v>
      </c>
      <c r="F24" s="42">
        <v>1674.3999999999999</v>
      </c>
      <c r="G24" s="42">
        <f t="shared" si="3"/>
        <v>9.1</v>
      </c>
      <c r="H24" s="42">
        <f t="shared" si="4"/>
        <v>655.20000000000005</v>
      </c>
      <c r="I24" s="42">
        <f t="shared" si="5"/>
        <v>809.76</v>
      </c>
    </row>
    <row r="25" spans="1:9" ht="18.75" customHeight="1" x14ac:dyDescent="0.25">
      <c r="A25" s="40" t="s">
        <v>498</v>
      </c>
      <c r="B25" s="41">
        <v>1</v>
      </c>
      <c r="C25" s="41">
        <f t="shared" si="2"/>
        <v>226</v>
      </c>
      <c r="D25" s="41">
        <v>184</v>
      </c>
      <c r="E25" s="41">
        <v>42</v>
      </c>
      <c r="F25" s="42">
        <v>3545.68</v>
      </c>
      <c r="G25" s="42">
        <f t="shared" si="3"/>
        <v>19.27</v>
      </c>
      <c r="H25" s="42">
        <f t="shared" si="4"/>
        <v>1618.68</v>
      </c>
      <c r="I25" s="42">
        <f t="shared" si="5"/>
        <v>2000.53</v>
      </c>
    </row>
    <row r="26" spans="1:9" ht="18.75" customHeight="1" x14ac:dyDescent="0.25">
      <c r="A26" s="40" t="s">
        <v>498</v>
      </c>
      <c r="B26" s="41">
        <v>1</v>
      </c>
      <c r="C26" s="41">
        <f t="shared" si="2"/>
        <v>202.5</v>
      </c>
      <c r="D26" s="41">
        <v>184</v>
      </c>
      <c r="E26" s="41">
        <v>18.5</v>
      </c>
      <c r="F26" s="42">
        <v>2215.3599999999997</v>
      </c>
      <c r="G26" s="42">
        <f t="shared" si="3"/>
        <v>12.04</v>
      </c>
      <c r="H26" s="42">
        <f t="shared" si="4"/>
        <v>445.48</v>
      </c>
      <c r="I26" s="42">
        <f t="shared" si="5"/>
        <v>550.57000000000005</v>
      </c>
    </row>
    <row r="27" spans="1:9" ht="18.75" customHeight="1" x14ac:dyDescent="0.25">
      <c r="A27" s="40" t="s">
        <v>502</v>
      </c>
      <c r="B27" s="41">
        <v>1</v>
      </c>
      <c r="C27" s="41">
        <f t="shared" si="2"/>
        <v>195</v>
      </c>
      <c r="D27" s="41">
        <v>184</v>
      </c>
      <c r="E27" s="41">
        <v>11</v>
      </c>
      <c r="F27" s="42">
        <v>2305.52</v>
      </c>
      <c r="G27" s="42">
        <f t="shared" si="3"/>
        <v>12.53</v>
      </c>
      <c r="H27" s="42">
        <f t="shared" si="4"/>
        <v>275.66000000000003</v>
      </c>
      <c r="I27" s="42">
        <f t="shared" si="5"/>
        <v>340.69</v>
      </c>
    </row>
    <row r="28" spans="1:9" ht="18.75" customHeight="1" x14ac:dyDescent="0.25">
      <c r="A28" s="40" t="s">
        <v>499</v>
      </c>
      <c r="B28" s="41">
        <v>1</v>
      </c>
      <c r="C28" s="41">
        <f t="shared" si="2"/>
        <v>208</v>
      </c>
      <c r="D28" s="41">
        <v>184</v>
      </c>
      <c r="E28" s="41">
        <v>24</v>
      </c>
      <c r="F28" s="42">
        <v>1637.6000000000001</v>
      </c>
      <c r="G28" s="42">
        <f t="shared" si="3"/>
        <v>8.9</v>
      </c>
      <c r="H28" s="42">
        <f t="shared" si="4"/>
        <v>427.2</v>
      </c>
      <c r="I28" s="42">
        <f t="shared" si="5"/>
        <v>527.98</v>
      </c>
    </row>
    <row r="29" spans="1:9" ht="18.75" customHeight="1" x14ac:dyDescent="0.25">
      <c r="A29" s="40" t="s">
        <v>500</v>
      </c>
      <c r="B29" s="41">
        <v>1</v>
      </c>
      <c r="C29" s="41">
        <f t="shared" si="2"/>
        <v>191</v>
      </c>
      <c r="D29" s="41">
        <v>184</v>
      </c>
      <c r="E29" s="41">
        <v>7</v>
      </c>
      <c r="F29" s="42">
        <v>1886</v>
      </c>
      <c r="G29" s="42">
        <f t="shared" si="3"/>
        <v>10.25</v>
      </c>
      <c r="H29" s="42">
        <f t="shared" si="4"/>
        <v>143.5</v>
      </c>
      <c r="I29" s="42">
        <f t="shared" si="5"/>
        <v>177.35</v>
      </c>
    </row>
    <row r="30" spans="1:9" ht="18.75" customHeight="1" x14ac:dyDescent="0.25">
      <c r="A30" s="40" t="s">
        <v>503</v>
      </c>
      <c r="B30" s="41">
        <v>1</v>
      </c>
      <c r="C30" s="41">
        <f t="shared" si="2"/>
        <v>185.5</v>
      </c>
      <c r="D30" s="41">
        <v>184</v>
      </c>
      <c r="E30" s="41">
        <v>1.5</v>
      </c>
      <c r="F30" s="42">
        <v>1886</v>
      </c>
      <c r="G30" s="42">
        <f t="shared" si="3"/>
        <v>10.25</v>
      </c>
      <c r="H30" s="42">
        <f t="shared" si="4"/>
        <v>30.75</v>
      </c>
      <c r="I30" s="42">
        <f t="shared" si="5"/>
        <v>38</v>
      </c>
    </row>
    <row r="31" spans="1:9" ht="18.75" customHeight="1" x14ac:dyDescent="0.25">
      <c r="A31" s="40" t="s">
        <v>502</v>
      </c>
      <c r="B31" s="41">
        <v>1</v>
      </c>
      <c r="C31" s="41">
        <f t="shared" si="2"/>
        <v>209</v>
      </c>
      <c r="D31" s="41">
        <v>184</v>
      </c>
      <c r="E31" s="41">
        <v>25</v>
      </c>
      <c r="F31" s="42">
        <v>1928.3200000000002</v>
      </c>
      <c r="G31" s="42">
        <f t="shared" si="3"/>
        <v>10.48</v>
      </c>
      <c r="H31" s="42">
        <f t="shared" si="4"/>
        <v>524</v>
      </c>
      <c r="I31" s="42">
        <f t="shared" si="5"/>
        <v>647.61</v>
      </c>
    </row>
    <row r="32" spans="1:9" ht="18.75" customHeight="1" x14ac:dyDescent="0.25">
      <c r="A32" s="40" t="s">
        <v>506</v>
      </c>
      <c r="B32" s="41">
        <v>1</v>
      </c>
      <c r="C32" s="41">
        <f t="shared" si="2"/>
        <v>184.5</v>
      </c>
      <c r="D32" s="41">
        <v>184</v>
      </c>
      <c r="E32" s="41">
        <v>0.5</v>
      </c>
      <c r="F32" s="42">
        <v>1886</v>
      </c>
      <c r="G32" s="42">
        <f t="shared" si="3"/>
        <v>10.25</v>
      </c>
      <c r="H32" s="42">
        <f t="shared" si="4"/>
        <v>10.25</v>
      </c>
      <c r="I32" s="42">
        <f t="shared" si="5"/>
        <v>12.67</v>
      </c>
    </row>
    <row r="33" spans="1:9" ht="18.75" customHeight="1" x14ac:dyDescent="0.25">
      <c r="A33" s="40" t="s">
        <v>503</v>
      </c>
      <c r="B33" s="41">
        <v>1</v>
      </c>
      <c r="C33" s="41">
        <f t="shared" si="2"/>
        <v>192</v>
      </c>
      <c r="D33" s="41">
        <v>184</v>
      </c>
      <c r="E33" s="41">
        <v>8</v>
      </c>
      <c r="F33" s="42">
        <v>1886</v>
      </c>
      <c r="G33" s="42">
        <f t="shared" si="3"/>
        <v>10.25</v>
      </c>
      <c r="H33" s="42">
        <f t="shared" si="4"/>
        <v>164</v>
      </c>
      <c r="I33" s="42">
        <f t="shared" si="5"/>
        <v>202.69</v>
      </c>
    </row>
    <row r="34" spans="1:9" ht="18.75" customHeight="1" x14ac:dyDescent="0.25">
      <c r="A34" s="40" t="s">
        <v>498</v>
      </c>
      <c r="B34" s="41">
        <v>1</v>
      </c>
      <c r="C34" s="41">
        <f t="shared" si="2"/>
        <v>212</v>
      </c>
      <c r="D34" s="41">
        <v>184</v>
      </c>
      <c r="E34" s="41">
        <v>28</v>
      </c>
      <c r="F34" s="42">
        <v>2204.3200000000002</v>
      </c>
      <c r="G34" s="42">
        <f t="shared" si="3"/>
        <v>11.98</v>
      </c>
      <c r="H34" s="42">
        <f t="shared" si="4"/>
        <v>670.88</v>
      </c>
      <c r="I34" s="42">
        <f t="shared" si="5"/>
        <v>829.14</v>
      </c>
    </row>
    <row r="35" spans="1:9" ht="18.75" customHeight="1" x14ac:dyDescent="0.25">
      <c r="A35" s="40" t="s">
        <v>500</v>
      </c>
      <c r="B35" s="41">
        <v>1</v>
      </c>
      <c r="C35" s="41">
        <f t="shared" si="2"/>
        <v>200</v>
      </c>
      <c r="D35" s="41">
        <v>184</v>
      </c>
      <c r="E35" s="41">
        <v>16</v>
      </c>
      <c r="F35" s="42">
        <v>1886</v>
      </c>
      <c r="G35" s="42">
        <f t="shared" si="3"/>
        <v>10.25</v>
      </c>
      <c r="H35" s="42">
        <f t="shared" si="4"/>
        <v>328</v>
      </c>
      <c r="I35" s="42">
        <f t="shared" si="5"/>
        <v>405.38</v>
      </c>
    </row>
    <row r="36" spans="1:9" ht="18.75" customHeight="1" x14ac:dyDescent="0.25">
      <c r="A36" s="40" t="s">
        <v>505</v>
      </c>
      <c r="B36" s="41">
        <v>1</v>
      </c>
      <c r="C36" s="41">
        <f t="shared" si="2"/>
        <v>196</v>
      </c>
      <c r="D36" s="41">
        <v>184</v>
      </c>
      <c r="E36" s="41">
        <v>12</v>
      </c>
      <c r="F36" s="42">
        <v>1886</v>
      </c>
      <c r="G36" s="42">
        <f t="shared" si="3"/>
        <v>10.25</v>
      </c>
      <c r="H36" s="42">
        <f t="shared" si="4"/>
        <v>246</v>
      </c>
      <c r="I36" s="42">
        <f t="shared" si="5"/>
        <v>304.02999999999997</v>
      </c>
    </row>
    <row r="37" spans="1:9" ht="18.75" customHeight="1" x14ac:dyDescent="0.25">
      <c r="A37" s="40" t="s">
        <v>506</v>
      </c>
      <c r="B37" s="41">
        <v>1</v>
      </c>
      <c r="C37" s="41">
        <f t="shared" si="2"/>
        <v>185</v>
      </c>
      <c r="D37" s="41">
        <v>184</v>
      </c>
      <c r="E37" s="41">
        <v>1</v>
      </c>
      <c r="F37" s="42">
        <v>2325.7600000000002</v>
      </c>
      <c r="G37" s="42">
        <f t="shared" si="3"/>
        <v>12.64</v>
      </c>
      <c r="H37" s="42">
        <f t="shared" si="4"/>
        <v>25.28</v>
      </c>
      <c r="I37" s="42">
        <f t="shared" si="5"/>
        <v>31.24</v>
      </c>
    </row>
    <row r="38" spans="1:9" ht="18.75" customHeight="1" x14ac:dyDescent="0.25">
      <c r="A38" s="40" t="s">
        <v>498</v>
      </c>
      <c r="B38" s="41">
        <v>1</v>
      </c>
      <c r="C38" s="41">
        <f t="shared" si="2"/>
        <v>198.5</v>
      </c>
      <c r="D38" s="41">
        <v>184</v>
      </c>
      <c r="E38" s="41">
        <v>14.5</v>
      </c>
      <c r="F38" s="42">
        <v>2219.04</v>
      </c>
      <c r="G38" s="42">
        <f t="shared" si="3"/>
        <v>12.06</v>
      </c>
      <c r="H38" s="42">
        <f t="shared" si="4"/>
        <v>349.74</v>
      </c>
      <c r="I38" s="42">
        <f t="shared" si="5"/>
        <v>432.24</v>
      </c>
    </row>
    <row r="39" spans="1:9" ht="18.75" customHeight="1" x14ac:dyDescent="0.25">
      <c r="A39" s="40" t="s">
        <v>503</v>
      </c>
      <c r="B39" s="41">
        <v>1</v>
      </c>
      <c r="C39" s="41">
        <f t="shared" si="2"/>
        <v>187.5</v>
      </c>
      <c r="D39" s="41">
        <v>184</v>
      </c>
      <c r="E39" s="41">
        <v>3.5</v>
      </c>
      <c r="F39" s="42">
        <v>1886</v>
      </c>
      <c r="G39" s="42">
        <f t="shared" si="3"/>
        <v>10.25</v>
      </c>
      <c r="H39" s="42">
        <f t="shared" si="4"/>
        <v>71.75</v>
      </c>
      <c r="I39" s="42">
        <f t="shared" si="5"/>
        <v>88.68</v>
      </c>
    </row>
    <row r="40" spans="1:9" ht="18.75" customHeight="1" x14ac:dyDescent="0.25">
      <c r="A40" s="40" t="s">
        <v>507</v>
      </c>
      <c r="B40" s="41">
        <v>1</v>
      </c>
      <c r="C40" s="41">
        <f t="shared" si="2"/>
        <v>197</v>
      </c>
      <c r="D40" s="41">
        <v>184</v>
      </c>
      <c r="E40" s="41">
        <v>13</v>
      </c>
      <c r="F40" s="42">
        <v>2202.48</v>
      </c>
      <c r="G40" s="42">
        <f t="shared" si="3"/>
        <v>11.97</v>
      </c>
      <c r="H40" s="42">
        <f t="shared" si="4"/>
        <v>311.22000000000003</v>
      </c>
      <c r="I40" s="42">
        <f t="shared" si="5"/>
        <v>384.64</v>
      </c>
    </row>
    <row r="41" spans="1:9" ht="18.75" customHeight="1" x14ac:dyDescent="0.25">
      <c r="A41" s="40" t="s">
        <v>510</v>
      </c>
      <c r="B41" s="41">
        <v>1</v>
      </c>
      <c r="C41" s="41">
        <f t="shared" si="2"/>
        <v>188</v>
      </c>
      <c r="D41" s="41">
        <v>184</v>
      </c>
      <c r="E41" s="41">
        <v>4</v>
      </c>
      <c r="F41" s="42">
        <v>1972.48</v>
      </c>
      <c r="G41" s="42">
        <f t="shared" si="3"/>
        <v>10.72</v>
      </c>
      <c r="H41" s="42">
        <f t="shared" si="4"/>
        <v>85.76</v>
      </c>
      <c r="I41" s="42">
        <f t="shared" si="5"/>
        <v>105.99</v>
      </c>
    </row>
    <row r="42" spans="1:9" ht="18.75" customHeight="1" x14ac:dyDescent="0.25">
      <c r="A42" s="40" t="s">
        <v>502</v>
      </c>
      <c r="B42" s="41">
        <v>1</v>
      </c>
      <c r="C42" s="41">
        <f t="shared" si="2"/>
        <v>196</v>
      </c>
      <c r="D42" s="41">
        <v>184</v>
      </c>
      <c r="E42" s="41">
        <v>12</v>
      </c>
      <c r="F42" s="42">
        <v>1840</v>
      </c>
      <c r="G42" s="42">
        <f t="shared" si="3"/>
        <v>10</v>
      </c>
      <c r="H42" s="42">
        <f t="shared" si="4"/>
        <v>240</v>
      </c>
      <c r="I42" s="42">
        <f t="shared" si="5"/>
        <v>296.62</v>
      </c>
    </row>
    <row r="43" spans="1:9" ht="18.75" customHeight="1" x14ac:dyDescent="0.25">
      <c r="A43" s="40" t="s">
        <v>510</v>
      </c>
      <c r="B43" s="41">
        <v>1</v>
      </c>
      <c r="C43" s="41">
        <f t="shared" si="2"/>
        <v>188</v>
      </c>
      <c r="D43" s="41">
        <v>184</v>
      </c>
      <c r="E43" s="41">
        <v>4</v>
      </c>
      <c r="F43" s="42">
        <v>1891.52</v>
      </c>
      <c r="G43" s="42">
        <f t="shared" si="3"/>
        <v>10.28</v>
      </c>
      <c r="H43" s="42">
        <f t="shared" si="4"/>
        <v>82.24</v>
      </c>
      <c r="I43" s="42">
        <f t="shared" si="5"/>
        <v>101.64</v>
      </c>
    </row>
    <row r="44" spans="1:9" ht="18.75" customHeight="1" x14ac:dyDescent="0.25">
      <c r="A44" s="40" t="s">
        <v>505</v>
      </c>
      <c r="B44" s="41">
        <v>1</v>
      </c>
      <c r="C44" s="41">
        <f t="shared" si="2"/>
        <v>200</v>
      </c>
      <c r="D44" s="41">
        <v>184</v>
      </c>
      <c r="E44" s="41">
        <v>16</v>
      </c>
      <c r="F44" s="42">
        <v>1886</v>
      </c>
      <c r="G44" s="42">
        <f t="shared" si="3"/>
        <v>10.25</v>
      </c>
      <c r="H44" s="42">
        <f t="shared" si="4"/>
        <v>328</v>
      </c>
      <c r="I44" s="42">
        <f t="shared" si="5"/>
        <v>405.38</v>
      </c>
    </row>
    <row r="45" spans="1:9" ht="18.75" customHeight="1" x14ac:dyDescent="0.25">
      <c r="A45" s="40" t="s">
        <v>255</v>
      </c>
      <c r="B45" s="41">
        <v>1</v>
      </c>
      <c r="C45" s="41">
        <f t="shared" si="2"/>
        <v>187</v>
      </c>
      <c r="D45" s="41">
        <v>184</v>
      </c>
      <c r="E45" s="41">
        <v>3</v>
      </c>
      <c r="F45" s="42">
        <v>1584.2399999999998</v>
      </c>
      <c r="G45" s="42">
        <f t="shared" si="3"/>
        <v>8.61</v>
      </c>
      <c r="H45" s="42">
        <f t="shared" si="4"/>
        <v>51.66</v>
      </c>
      <c r="I45" s="42">
        <f t="shared" si="5"/>
        <v>63.85</v>
      </c>
    </row>
    <row r="46" spans="1:9" ht="49.5" customHeight="1" x14ac:dyDescent="0.25">
      <c r="A46" s="364" t="s">
        <v>17</v>
      </c>
      <c r="B46" s="365">
        <f t="shared" ref="B46:I46" si="6">SUM(B47:B94)</f>
        <v>48</v>
      </c>
      <c r="C46" s="365"/>
      <c r="D46" s="365"/>
      <c r="E46" s="365">
        <f t="shared" si="6"/>
        <v>612.93000000000006</v>
      </c>
      <c r="F46" s="365"/>
      <c r="G46" s="365"/>
      <c r="H46" s="366">
        <f t="shared" si="6"/>
        <v>8481.5</v>
      </c>
      <c r="I46" s="366">
        <f t="shared" si="6"/>
        <v>10482.290000000001</v>
      </c>
    </row>
    <row r="47" spans="1:9" x14ac:dyDescent="0.25">
      <c r="A47" s="40" t="s">
        <v>529</v>
      </c>
      <c r="B47" s="41">
        <v>1</v>
      </c>
      <c r="C47" s="41">
        <f>D47+E47</f>
        <v>188</v>
      </c>
      <c r="D47" s="41">
        <v>184</v>
      </c>
      <c r="E47" s="41">
        <v>4</v>
      </c>
      <c r="F47" s="42">
        <v>1048.8</v>
      </c>
      <c r="G47" s="42">
        <f t="shared" ref="G47:G94" si="7">ROUND(F47/D47,2)</f>
        <v>5.7</v>
      </c>
      <c r="H47" s="42">
        <f t="shared" ref="H47:H94" si="8">ROUND(E47*G47*2,2)</f>
        <v>45.6</v>
      </c>
      <c r="I47" s="42">
        <f t="shared" si="5"/>
        <v>56.36</v>
      </c>
    </row>
    <row r="48" spans="1:9" ht="33" x14ac:dyDescent="0.25">
      <c r="A48" s="40" t="s">
        <v>527</v>
      </c>
      <c r="B48" s="41">
        <v>1</v>
      </c>
      <c r="C48" s="41">
        <f t="shared" ref="C48:C94" si="9">D48+E48</f>
        <v>189</v>
      </c>
      <c r="D48" s="41">
        <v>184</v>
      </c>
      <c r="E48" s="41">
        <v>5</v>
      </c>
      <c r="F48" s="42">
        <v>1048.8</v>
      </c>
      <c r="G48" s="42">
        <f t="shared" si="7"/>
        <v>5.7</v>
      </c>
      <c r="H48" s="42">
        <f t="shared" si="8"/>
        <v>57</v>
      </c>
      <c r="I48" s="42">
        <f t="shared" si="5"/>
        <v>70.45</v>
      </c>
    </row>
    <row r="49" spans="1:9" x14ac:dyDescent="0.25">
      <c r="A49" s="40" t="s">
        <v>525</v>
      </c>
      <c r="B49" s="41">
        <v>1</v>
      </c>
      <c r="C49" s="41">
        <f t="shared" si="9"/>
        <v>194</v>
      </c>
      <c r="D49" s="41">
        <v>184</v>
      </c>
      <c r="E49" s="41">
        <v>10</v>
      </c>
      <c r="F49" s="42">
        <v>1048.8</v>
      </c>
      <c r="G49" s="42">
        <f t="shared" si="7"/>
        <v>5.7</v>
      </c>
      <c r="H49" s="42">
        <f t="shared" si="8"/>
        <v>114</v>
      </c>
      <c r="I49" s="42">
        <f t="shared" si="5"/>
        <v>140.88999999999999</v>
      </c>
    </row>
    <row r="50" spans="1:9" x14ac:dyDescent="0.25">
      <c r="A50" s="40" t="s">
        <v>525</v>
      </c>
      <c r="B50" s="41">
        <v>1</v>
      </c>
      <c r="C50" s="41">
        <f t="shared" si="9"/>
        <v>188</v>
      </c>
      <c r="D50" s="41">
        <v>184</v>
      </c>
      <c r="E50" s="41">
        <v>4</v>
      </c>
      <c r="F50" s="42">
        <v>1048.8</v>
      </c>
      <c r="G50" s="42">
        <f t="shared" si="7"/>
        <v>5.7</v>
      </c>
      <c r="H50" s="42">
        <f t="shared" si="8"/>
        <v>45.6</v>
      </c>
      <c r="I50" s="42">
        <f t="shared" si="5"/>
        <v>56.36</v>
      </c>
    </row>
    <row r="51" spans="1:9" x14ac:dyDescent="0.25">
      <c r="A51" s="40" t="s">
        <v>525</v>
      </c>
      <c r="B51" s="41">
        <v>1</v>
      </c>
      <c r="C51" s="41">
        <f t="shared" si="9"/>
        <v>187</v>
      </c>
      <c r="D51" s="41">
        <v>184</v>
      </c>
      <c r="E51" s="41">
        <v>3</v>
      </c>
      <c r="F51" s="42">
        <v>1048.8</v>
      </c>
      <c r="G51" s="42">
        <f t="shared" si="7"/>
        <v>5.7</v>
      </c>
      <c r="H51" s="42">
        <f t="shared" si="8"/>
        <v>34.200000000000003</v>
      </c>
      <c r="I51" s="42">
        <f t="shared" si="5"/>
        <v>42.27</v>
      </c>
    </row>
    <row r="52" spans="1:9" x14ac:dyDescent="0.25">
      <c r="A52" s="40" t="s">
        <v>518</v>
      </c>
      <c r="B52" s="41">
        <v>1</v>
      </c>
      <c r="C52" s="41">
        <f t="shared" si="9"/>
        <v>192</v>
      </c>
      <c r="D52" s="41">
        <v>184</v>
      </c>
      <c r="E52" s="41">
        <v>8</v>
      </c>
      <c r="F52" s="42">
        <v>1048.8</v>
      </c>
      <c r="G52" s="42">
        <f t="shared" si="7"/>
        <v>5.7</v>
      </c>
      <c r="H52" s="42">
        <f t="shared" si="8"/>
        <v>91.2</v>
      </c>
      <c r="I52" s="42">
        <f t="shared" si="5"/>
        <v>112.71</v>
      </c>
    </row>
    <row r="53" spans="1:9" x14ac:dyDescent="0.25">
      <c r="A53" s="40" t="s">
        <v>517</v>
      </c>
      <c r="B53" s="41">
        <v>1</v>
      </c>
      <c r="C53" s="41">
        <f t="shared" si="9"/>
        <v>218</v>
      </c>
      <c r="D53" s="41">
        <v>184</v>
      </c>
      <c r="E53" s="41">
        <v>34</v>
      </c>
      <c r="F53" s="42">
        <v>1048.8</v>
      </c>
      <c r="G53" s="42">
        <f t="shared" si="7"/>
        <v>5.7</v>
      </c>
      <c r="H53" s="42">
        <f t="shared" si="8"/>
        <v>387.6</v>
      </c>
      <c r="I53" s="42">
        <f t="shared" si="5"/>
        <v>479.03</v>
      </c>
    </row>
    <row r="54" spans="1:9" x14ac:dyDescent="0.25">
      <c r="A54" s="40" t="s">
        <v>518</v>
      </c>
      <c r="B54" s="41">
        <v>1</v>
      </c>
      <c r="C54" s="41">
        <f t="shared" si="9"/>
        <v>190</v>
      </c>
      <c r="D54" s="41">
        <v>184</v>
      </c>
      <c r="E54" s="41">
        <v>6</v>
      </c>
      <c r="F54" s="42">
        <v>1288</v>
      </c>
      <c r="G54" s="42">
        <f t="shared" si="7"/>
        <v>7</v>
      </c>
      <c r="H54" s="42">
        <f t="shared" si="8"/>
        <v>84</v>
      </c>
      <c r="I54" s="42">
        <f t="shared" si="5"/>
        <v>103.82</v>
      </c>
    </row>
    <row r="55" spans="1:9" x14ac:dyDescent="0.25">
      <c r="A55" s="40" t="s">
        <v>517</v>
      </c>
      <c r="B55" s="41">
        <v>1</v>
      </c>
      <c r="C55" s="41">
        <f t="shared" si="9"/>
        <v>232</v>
      </c>
      <c r="D55" s="41">
        <v>184</v>
      </c>
      <c r="E55" s="41">
        <v>48</v>
      </c>
      <c r="F55" s="42">
        <v>1288</v>
      </c>
      <c r="G55" s="42">
        <f t="shared" si="7"/>
        <v>7</v>
      </c>
      <c r="H55" s="42">
        <f t="shared" si="8"/>
        <v>672</v>
      </c>
      <c r="I55" s="42">
        <f t="shared" si="5"/>
        <v>830.52</v>
      </c>
    </row>
    <row r="56" spans="1:9" x14ac:dyDescent="0.25">
      <c r="A56" s="40" t="s">
        <v>537</v>
      </c>
      <c r="B56" s="41">
        <v>1</v>
      </c>
      <c r="C56" s="41">
        <f t="shared" si="9"/>
        <v>204</v>
      </c>
      <c r="D56" s="41">
        <v>184</v>
      </c>
      <c r="E56" s="41">
        <v>20</v>
      </c>
      <c r="F56" s="42">
        <v>1288</v>
      </c>
      <c r="G56" s="42">
        <f t="shared" si="7"/>
        <v>7</v>
      </c>
      <c r="H56" s="42">
        <f t="shared" si="8"/>
        <v>280</v>
      </c>
      <c r="I56" s="42">
        <f t="shared" si="5"/>
        <v>346.05</v>
      </c>
    </row>
    <row r="57" spans="1:9" x14ac:dyDescent="0.25">
      <c r="A57" s="40" t="s">
        <v>519</v>
      </c>
      <c r="B57" s="41">
        <v>1</v>
      </c>
      <c r="C57" s="41">
        <f t="shared" si="9"/>
        <v>190</v>
      </c>
      <c r="D57" s="41">
        <v>184</v>
      </c>
      <c r="E57" s="41">
        <v>6</v>
      </c>
      <c r="F57" s="42">
        <v>1547.44</v>
      </c>
      <c r="G57" s="42">
        <f t="shared" si="7"/>
        <v>8.41</v>
      </c>
      <c r="H57" s="42">
        <f t="shared" si="8"/>
        <v>100.92</v>
      </c>
      <c r="I57" s="42">
        <f t="shared" si="5"/>
        <v>124.73</v>
      </c>
    </row>
    <row r="58" spans="1:9" x14ac:dyDescent="0.25">
      <c r="A58" s="40" t="s">
        <v>537</v>
      </c>
      <c r="B58" s="41">
        <v>1</v>
      </c>
      <c r="C58" s="41">
        <f t="shared" si="9"/>
        <v>192</v>
      </c>
      <c r="D58" s="41">
        <v>184</v>
      </c>
      <c r="E58" s="41">
        <v>8</v>
      </c>
      <c r="F58" s="42">
        <v>1288</v>
      </c>
      <c r="G58" s="42">
        <f t="shared" si="7"/>
        <v>7</v>
      </c>
      <c r="H58" s="42">
        <f t="shared" si="8"/>
        <v>112</v>
      </c>
      <c r="I58" s="42">
        <f t="shared" si="5"/>
        <v>138.41999999999999</v>
      </c>
    </row>
    <row r="59" spans="1:9" x14ac:dyDescent="0.25">
      <c r="A59" s="40" t="s">
        <v>533</v>
      </c>
      <c r="B59" s="41">
        <v>1</v>
      </c>
      <c r="C59" s="41">
        <f t="shared" si="9"/>
        <v>192</v>
      </c>
      <c r="D59" s="41">
        <v>184</v>
      </c>
      <c r="E59" s="41">
        <v>8</v>
      </c>
      <c r="F59" s="42">
        <v>1288</v>
      </c>
      <c r="G59" s="42">
        <f t="shared" si="7"/>
        <v>7</v>
      </c>
      <c r="H59" s="42">
        <f t="shared" si="8"/>
        <v>112</v>
      </c>
      <c r="I59" s="42">
        <f t="shared" si="5"/>
        <v>138.41999999999999</v>
      </c>
    </row>
    <row r="60" spans="1:9" x14ac:dyDescent="0.25">
      <c r="A60" s="40" t="s">
        <v>534</v>
      </c>
      <c r="B60" s="41">
        <v>1</v>
      </c>
      <c r="C60" s="41">
        <f t="shared" si="9"/>
        <v>186</v>
      </c>
      <c r="D60" s="41">
        <v>184</v>
      </c>
      <c r="E60" s="41">
        <v>2</v>
      </c>
      <c r="F60" s="42">
        <v>1288</v>
      </c>
      <c r="G60" s="42">
        <f t="shared" si="7"/>
        <v>7</v>
      </c>
      <c r="H60" s="42">
        <f t="shared" si="8"/>
        <v>28</v>
      </c>
      <c r="I60" s="42">
        <f t="shared" si="5"/>
        <v>34.61</v>
      </c>
    </row>
    <row r="61" spans="1:9" x14ac:dyDescent="0.25">
      <c r="A61" s="40" t="s">
        <v>537</v>
      </c>
      <c r="B61" s="41">
        <v>1</v>
      </c>
      <c r="C61" s="41">
        <f t="shared" si="9"/>
        <v>185</v>
      </c>
      <c r="D61" s="41">
        <v>184</v>
      </c>
      <c r="E61" s="41">
        <v>1</v>
      </c>
      <c r="F61" s="42">
        <v>1288</v>
      </c>
      <c r="G61" s="42">
        <f t="shared" si="7"/>
        <v>7</v>
      </c>
      <c r="H61" s="42">
        <f t="shared" si="8"/>
        <v>14</v>
      </c>
      <c r="I61" s="42">
        <f t="shared" si="5"/>
        <v>17.3</v>
      </c>
    </row>
    <row r="62" spans="1:9" x14ac:dyDescent="0.25">
      <c r="A62" s="40" t="s">
        <v>517</v>
      </c>
      <c r="B62" s="41">
        <v>1</v>
      </c>
      <c r="C62" s="41">
        <f t="shared" si="9"/>
        <v>192</v>
      </c>
      <c r="D62" s="41">
        <v>184</v>
      </c>
      <c r="E62" s="41">
        <v>8</v>
      </c>
      <c r="F62" s="42">
        <v>1288</v>
      </c>
      <c r="G62" s="42">
        <f t="shared" si="7"/>
        <v>7</v>
      </c>
      <c r="H62" s="42">
        <f t="shared" si="8"/>
        <v>112</v>
      </c>
      <c r="I62" s="42">
        <f t="shared" si="5"/>
        <v>138.41999999999999</v>
      </c>
    </row>
    <row r="63" spans="1:9" x14ac:dyDescent="0.25">
      <c r="A63" s="40" t="s">
        <v>525</v>
      </c>
      <c r="B63" s="41">
        <v>1</v>
      </c>
      <c r="C63" s="41">
        <f t="shared" si="9"/>
        <v>209</v>
      </c>
      <c r="D63" s="41">
        <v>184</v>
      </c>
      <c r="E63" s="41">
        <v>25</v>
      </c>
      <c r="F63" s="42">
        <v>1288</v>
      </c>
      <c r="G63" s="42">
        <f t="shared" si="7"/>
        <v>7</v>
      </c>
      <c r="H63" s="42">
        <f t="shared" si="8"/>
        <v>350</v>
      </c>
      <c r="I63" s="42">
        <f t="shared" si="5"/>
        <v>432.57</v>
      </c>
    </row>
    <row r="64" spans="1:9" x14ac:dyDescent="0.25">
      <c r="A64" s="40" t="s">
        <v>535</v>
      </c>
      <c r="B64" s="41">
        <v>1</v>
      </c>
      <c r="C64" s="41">
        <f t="shared" si="9"/>
        <v>192</v>
      </c>
      <c r="D64" s="41">
        <v>184</v>
      </c>
      <c r="E64" s="41">
        <v>8</v>
      </c>
      <c r="F64" s="42">
        <v>1288</v>
      </c>
      <c r="G64" s="42">
        <f t="shared" si="7"/>
        <v>7</v>
      </c>
      <c r="H64" s="42">
        <f t="shared" si="8"/>
        <v>112</v>
      </c>
      <c r="I64" s="42">
        <f t="shared" si="5"/>
        <v>138.41999999999999</v>
      </c>
    </row>
    <row r="65" spans="1:9" x14ac:dyDescent="0.25">
      <c r="A65" s="40" t="s">
        <v>517</v>
      </c>
      <c r="B65" s="41">
        <v>1</v>
      </c>
      <c r="C65" s="41">
        <f t="shared" si="9"/>
        <v>192</v>
      </c>
      <c r="D65" s="41">
        <v>184</v>
      </c>
      <c r="E65" s="41">
        <v>8</v>
      </c>
      <c r="F65" s="42">
        <v>1288</v>
      </c>
      <c r="G65" s="42">
        <f t="shared" si="7"/>
        <v>7</v>
      </c>
      <c r="H65" s="42">
        <f t="shared" si="8"/>
        <v>112</v>
      </c>
      <c r="I65" s="42">
        <f t="shared" si="5"/>
        <v>138.41999999999999</v>
      </c>
    </row>
    <row r="66" spans="1:9" x14ac:dyDescent="0.25">
      <c r="A66" s="40" t="s">
        <v>529</v>
      </c>
      <c r="B66" s="41">
        <v>1</v>
      </c>
      <c r="C66" s="41">
        <f t="shared" si="9"/>
        <v>198</v>
      </c>
      <c r="D66" s="41">
        <v>184</v>
      </c>
      <c r="E66" s="41">
        <v>14</v>
      </c>
      <c r="F66" s="42">
        <v>1288</v>
      </c>
      <c r="G66" s="42">
        <f t="shared" si="7"/>
        <v>7</v>
      </c>
      <c r="H66" s="42">
        <f t="shared" si="8"/>
        <v>196</v>
      </c>
      <c r="I66" s="42">
        <f t="shared" si="5"/>
        <v>242.24</v>
      </c>
    </row>
    <row r="67" spans="1:9" x14ac:dyDescent="0.25">
      <c r="A67" s="40" t="s">
        <v>517</v>
      </c>
      <c r="B67" s="41">
        <v>1</v>
      </c>
      <c r="C67" s="41">
        <f t="shared" si="9"/>
        <v>192</v>
      </c>
      <c r="D67" s="41">
        <v>184</v>
      </c>
      <c r="E67" s="41">
        <v>8</v>
      </c>
      <c r="F67" s="42">
        <v>1288</v>
      </c>
      <c r="G67" s="42">
        <f t="shared" si="7"/>
        <v>7</v>
      </c>
      <c r="H67" s="42">
        <f t="shared" si="8"/>
        <v>112</v>
      </c>
      <c r="I67" s="42">
        <f t="shared" si="5"/>
        <v>138.41999999999999</v>
      </c>
    </row>
    <row r="68" spans="1:9" x14ac:dyDescent="0.25">
      <c r="A68" s="40" t="s">
        <v>517</v>
      </c>
      <c r="B68" s="41">
        <v>1</v>
      </c>
      <c r="C68" s="41">
        <f t="shared" si="9"/>
        <v>191</v>
      </c>
      <c r="D68" s="41">
        <v>184</v>
      </c>
      <c r="E68" s="41">
        <v>7</v>
      </c>
      <c r="F68" s="42">
        <v>1288</v>
      </c>
      <c r="G68" s="42">
        <f t="shared" si="7"/>
        <v>7</v>
      </c>
      <c r="H68" s="42">
        <f t="shared" si="8"/>
        <v>98</v>
      </c>
      <c r="I68" s="42">
        <f t="shared" si="5"/>
        <v>121.12</v>
      </c>
    </row>
    <row r="69" spans="1:9" x14ac:dyDescent="0.25">
      <c r="A69" s="40" t="s">
        <v>528</v>
      </c>
      <c r="B69" s="41">
        <v>1</v>
      </c>
      <c r="C69" s="41">
        <f t="shared" si="9"/>
        <v>196</v>
      </c>
      <c r="D69" s="41">
        <v>184</v>
      </c>
      <c r="E69" s="41">
        <v>12</v>
      </c>
      <c r="F69" s="42">
        <v>1288</v>
      </c>
      <c r="G69" s="42">
        <f t="shared" si="7"/>
        <v>7</v>
      </c>
      <c r="H69" s="42">
        <f t="shared" si="8"/>
        <v>168</v>
      </c>
      <c r="I69" s="42">
        <f t="shared" si="5"/>
        <v>207.63</v>
      </c>
    </row>
    <row r="70" spans="1:9" x14ac:dyDescent="0.25">
      <c r="A70" s="40" t="s">
        <v>517</v>
      </c>
      <c r="B70" s="41">
        <v>1</v>
      </c>
      <c r="C70" s="41">
        <f t="shared" si="9"/>
        <v>232</v>
      </c>
      <c r="D70" s="41">
        <v>184</v>
      </c>
      <c r="E70" s="41">
        <v>48</v>
      </c>
      <c r="F70" s="42">
        <v>1288</v>
      </c>
      <c r="G70" s="42">
        <f t="shared" si="7"/>
        <v>7</v>
      </c>
      <c r="H70" s="42">
        <f t="shared" si="8"/>
        <v>672</v>
      </c>
      <c r="I70" s="42">
        <f t="shared" si="5"/>
        <v>830.52</v>
      </c>
    </row>
    <row r="71" spans="1:9" x14ac:dyDescent="0.25">
      <c r="A71" s="40" t="s">
        <v>529</v>
      </c>
      <c r="B71" s="41">
        <v>1</v>
      </c>
      <c r="C71" s="41">
        <f t="shared" si="9"/>
        <v>191</v>
      </c>
      <c r="D71" s="41">
        <v>184</v>
      </c>
      <c r="E71" s="41">
        <v>7</v>
      </c>
      <c r="F71" s="42">
        <v>1288</v>
      </c>
      <c r="G71" s="42">
        <f t="shared" si="7"/>
        <v>7</v>
      </c>
      <c r="H71" s="42">
        <f t="shared" si="8"/>
        <v>98</v>
      </c>
      <c r="I71" s="42">
        <f t="shared" si="5"/>
        <v>121.12</v>
      </c>
    </row>
    <row r="72" spans="1:9" ht="33" x14ac:dyDescent="0.25">
      <c r="A72" s="40" t="s">
        <v>527</v>
      </c>
      <c r="B72" s="41">
        <v>1</v>
      </c>
      <c r="C72" s="41">
        <f t="shared" si="9"/>
        <v>186</v>
      </c>
      <c r="D72" s="41">
        <v>184</v>
      </c>
      <c r="E72" s="41">
        <v>2</v>
      </c>
      <c r="F72" s="42">
        <v>1512.48</v>
      </c>
      <c r="G72" s="42">
        <f t="shared" si="7"/>
        <v>8.2200000000000006</v>
      </c>
      <c r="H72" s="42">
        <f t="shared" si="8"/>
        <v>32.880000000000003</v>
      </c>
      <c r="I72" s="42">
        <f t="shared" si="5"/>
        <v>40.64</v>
      </c>
    </row>
    <row r="73" spans="1:9" x14ac:dyDescent="0.25">
      <c r="A73" s="40" t="s">
        <v>537</v>
      </c>
      <c r="B73" s="41">
        <v>1</v>
      </c>
      <c r="C73" s="41">
        <f t="shared" si="9"/>
        <v>208</v>
      </c>
      <c r="D73" s="41">
        <v>184</v>
      </c>
      <c r="E73" s="41">
        <v>24</v>
      </c>
      <c r="F73" s="42">
        <v>1288</v>
      </c>
      <c r="G73" s="42">
        <f t="shared" si="7"/>
        <v>7</v>
      </c>
      <c r="H73" s="42">
        <f t="shared" si="8"/>
        <v>336</v>
      </c>
      <c r="I73" s="42">
        <f t="shared" si="5"/>
        <v>415.26</v>
      </c>
    </row>
    <row r="74" spans="1:9" x14ac:dyDescent="0.25">
      <c r="A74" s="40" t="s">
        <v>526</v>
      </c>
      <c r="B74" s="41">
        <v>1</v>
      </c>
      <c r="C74" s="41">
        <f t="shared" si="9"/>
        <v>196</v>
      </c>
      <c r="D74" s="41">
        <v>184</v>
      </c>
      <c r="E74" s="41">
        <v>12</v>
      </c>
      <c r="F74" s="42">
        <v>1361.6000000000001</v>
      </c>
      <c r="G74" s="42">
        <f t="shared" si="7"/>
        <v>7.4</v>
      </c>
      <c r="H74" s="42">
        <f t="shared" si="8"/>
        <v>177.6</v>
      </c>
      <c r="I74" s="42">
        <f t="shared" si="5"/>
        <v>219.5</v>
      </c>
    </row>
    <row r="75" spans="1:9" x14ac:dyDescent="0.25">
      <c r="A75" s="40" t="s">
        <v>517</v>
      </c>
      <c r="B75" s="41">
        <v>1</v>
      </c>
      <c r="C75" s="41">
        <f t="shared" si="9"/>
        <v>192</v>
      </c>
      <c r="D75" s="41">
        <v>184</v>
      </c>
      <c r="E75" s="41">
        <v>8</v>
      </c>
      <c r="F75" s="42">
        <v>1288</v>
      </c>
      <c r="G75" s="42">
        <f t="shared" si="7"/>
        <v>7</v>
      </c>
      <c r="H75" s="42">
        <f t="shared" si="8"/>
        <v>112</v>
      </c>
      <c r="I75" s="42">
        <f t="shared" si="5"/>
        <v>138.41999999999999</v>
      </c>
    </row>
    <row r="76" spans="1:9" x14ac:dyDescent="0.25">
      <c r="A76" s="40" t="s">
        <v>519</v>
      </c>
      <c r="B76" s="41">
        <v>1</v>
      </c>
      <c r="C76" s="41">
        <f t="shared" si="9"/>
        <v>215</v>
      </c>
      <c r="D76" s="41">
        <v>184</v>
      </c>
      <c r="E76" s="41">
        <v>31</v>
      </c>
      <c r="F76" s="42">
        <v>1288</v>
      </c>
      <c r="G76" s="42">
        <f t="shared" si="7"/>
        <v>7</v>
      </c>
      <c r="H76" s="42">
        <f t="shared" si="8"/>
        <v>434</v>
      </c>
      <c r="I76" s="42">
        <f t="shared" si="5"/>
        <v>536.38</v>
      </c>
    </row>
    <row r="77" spans="1:9" x14ac:dyDescent="0.25">
      <c r="A77" s="40" t="s">
        <v>537</v>
      </c>
      <c r="B77" s="41">
        <v>1</v>
      </c>
      <c r="C77" s="41">
        <f t="shared" si="9"/>
        <v>191</v>
      </c>
      <c r="D77" s="41">
        <v>184</v>
      </c>
      <c r="E77" s="41">
        <v>7</v>
      </c>
      <c r="F77" s="42">
        <v>1288</v>
      </c>
      <c r="G77" s="42">
        <f t="shared" si="7"/>
        <v>7</v>
      </c>
      <c r="H77" s="42">
        <f t="shared" si="8"/>
        <v>98</v>
      </c>
      <c r="I77" s="42">
        <f t="shared" si="5"/>
        <v>121.12</v>
      </c>
    </row>
    <row r="78" spans="1:9" x14ac:dyDescent="0.25">
      <c r="A78" s="40" t="s">
        <v>529</v>
      </c>
      <c r="B78" s="41">
        <v>1</v>
      </c>
      <c r="C78" s="41">
        <f t="shared" si="9"/>
        <v>218.33</v>
      </c>
      <c r="D78" s="41">
        <v>184</v>
      </c>
      <c r="E78" s="41">
        <v>34.330000000000013</v>
      </c>
      <c r="F78" s="42">
        <v>1288</v>
      </c>
      <c r="G78" s="42">
        <f t="shared" si="7"/>
        <v>7</v>
      </c>
      <c r="H78" s="42">
        <f t="shared" si="8"/>
        <v>480.62</v>
      </c>
      <c r="I78" s="42">
        <f t="shared" ref="I78:I94" si="10">ROUND(H78*1.2359,2)</f>
        <v>594</v>
      </c>
    </row>
    <row r="79" spans="1:9" x14ac:dyDescent="0.25">
      <c r="A79" s="40" t="s">
        <v>533</v>
      </c>
      <c r="B79" s="41">
        <v>1</v>
      </c>
      <c r="C79" s="41">
        <f t="shared" si="9"/>
        <v>203</v>
      </c>
      <c r="D79" s="41">
        <v>184</v>
      </c>
      <c r="E79" s="41">
        <v>19</v>
      </c>
      <c r="F79" s="42">
        <v>1288</v>
      </c>
      <c r="G79" s="42">
        <f t="shared" si="7"/>
        <v>7</v>
      </c>
      <c r="H79" s="42">
        <f t="shared" si="8"/>
        <v>266</v>
      </c>
      <c r="I79" s="42">
        <f t="shared" si="10"/>
        <v>328.75</v>
      </c>
    </row>
    <row r="80" spans="1:9" x14ac:dyDescent="0.25">
      <c r="A80" s="40" t="s">
        <v>537</v>
      </c>
      <c r="B80" s="41">
        <v>1</v>
      </c>
      <c r="C80" s="41">
        <f t="shared" si="9"/>
        <v>200</v>
      </c>
      <c r="D80" s="41">
        <v>184</v>
      </c>
      <c r="E80" s="41">
        <v>16</v>
      </c>
      <c r="F80" s="42">
        <v>1288</v>
      </c>
      <c r="G80" s="42">
        <f t="shared" si="7"/>
        <v>7</v>
      </c>
      <c r="H80" s="42">
        <f t="shared" si="8"/>
        <v>224</v>
      </c>
      <c r="I80" s="42">
        <f t="shared" si="10"/>
        <v>276.83999999999997</v>
      </c>
    </row>
    <row r="81" spans="1:9" x14ac:dyDescent="0.25">
      <c r="A81" s="40" t="s">
        <v>537</v>
      </c>
      <c r="B81" s="41">
        <v>1</v>
      </c>
      <c r="C81" s="41">
        <f t="shared" si="9"/>
        <v>192</v>
      </c>
      <c r="D81" s="41">
        <v>184</v>
      </c>
      <c r="E81" s="41">
        <v>8</v>
      </c>
      <c r="F81" s="42">
        <v>1288</v>
      </c>
      <c r="G81" s="42">
        <f t="shared" si="7"/>
        <v>7</v>
      </c>
      <c r="H81" s="42">
        <f t="shared" si="8"/>
        <v>112</v>
      </c>
      <c r="I81" s="42">
        <f t="shared" si="10"/>
        <v>138.41999999999999</v>
      </c>
    </row>
    <row r="82" spans="1:9" x14ac:dyDescent="0.25">
      <c r="A82" s="40" t="s">
        <v>529</v>
      </c>
      <c r="B82" s="41">
        <v>1</v>
      </c>
      <c r="C82" s="41">
        <f t="shared" si="9"/>
        <v>192</v>
      </c>
      <c r="D82" s="41">
        <v>184</v>
      </c>
      <c r="E82" s="41">
        <v>8</v>
      </c>
      <c r="F82" s="42">
        <v>1288</v>
      </c>
      <c r="G82" s="42">
        <f t="shared" si="7"/>
        <v>7</v>
      </c>
      <c r="H82" s="42">
        <f t="shared" si="8"/>
        <v>112</v>
      </c>
      <c r="I82" s="42">
        <f t="shared" si="10"/>
        <v>138.41999999999999</v>
      </c>
    </row>
    <row r="83" spans="1:9" x14ac:dyDescent="0.25">
      <c r="A83" s="40" t="s">
        <v>529</v>
      </c>
      <c r="B83" s="41">
        <v>1</v>
      </c>
      <c r="C83" s="41">
        <f t="shared" si="9"/>
        <v>192</v>
      </c>
      <c r="D83" s="41">
        <v>184</v>
      </c>
      <c r="E83" s="41">
        <v>8</v>
      </c>
      <c r="F83" s="42">
        <v>1288</v>
      </c>
      <c r="G83" s="42">
        <f t="shared" si="7"/>
        <v>7</v>
      </c>
      <c r="H83" s="42">
        <f t="shared" si="8"/>
        <v>112</v>
      </c>
      <c r="I83" s="42">
        <f t="shared" si="10"/>
        <v>138.41999999999999</v>
      </c>
    </row>
    <row r="84" spans="1:9" x14ac:dyDescent="0.25">
      <c r="A84" s="40" t="s">
        <v>522</v>
      </c>
      <c r="B84" s="41">
        <v>1</v>
      </c>
      <c r="C84" s="41">
        <f t="shared" si="9"/>
        <v>191</v>
      </c>
      <c r="D84" s="41">
        <v>184</v>
      </c>
      <c r="E84" s="41">
        <v>7</v>
      </c>
      <c r="F84" s="42">
        <v>1324.8</v>
      </c>
      <c r="G84" s="42">
        <f t="shared" si="7"/>
        <v>7.2</v>
      </c>
      <c r="H84" s="42">
        <f t="shared" si="8"/>
        <v>100.8</v>
      </c>
      <c r="I84" s="42">
        <f t="shared" si="10"/>
        <v>124.58</v>
      </c>
    </row>
    <row r="85" spans="1:9" x14ac:dyDescent="0.25">
      <c r="A85" s="40" t="s">
        <v>522</v>
      </c>
      <c r="B85" s="41">
        <v>1</v>
      </c>
      <c r="C85" s="41">
        <f t="shared" si="9"/>
        <v>200</v>
      </c>
      <c r="D85" s="41">
        <v>184</v>
      </c>
      <c r="E85" s="41">
        <v>16</v>
      </c>
      <c r="F85" s="42">
        <v>1324.8</v>
      </c>
      <c r="G85" s="42">
        <f t="shared" si="7"/>
        <v>7.2</v>
      </c>
      <c r="H85" s="42">
        <f t="shared" si="8"/>
        <v>230.4</v>
      </c>
      <c r="I85" s="42">
        <f t="shared" si="10"/>
        <v>284.75</v>
      </c>
    </row>
    <row r="86" spans="1:9" x14ac:dyDescent="0.25">
      <c r="A86" s="40" t="s">
        <v>532</v>
      </c>
      <c r="B86" s="41">
        <v>1</v>
      </c>
      <c r="C86" s="41">
        <f t="shared" si="9"/>
        <v>216</v>
      </c>
      <c r="D86" s="41">
        <v>184</v>
      </c>
      <c r="E86" s="41">
        <v>32</v>
      </c>
      <c r="F86" s="42">
        <v>1288</v>
      </c>
      <c r="G86" s="42">
        <f t="shared" si="7"/>
        <v>7</v>
      </c>
      <c r="H86" s="42">
        <f t="shared" si="8"/>
        <v>448</v>
      </c>
      <c r="I86" s="42">
        <f t="shared" si="10"/>
        <v>553.67999999999995</v>
      </c>
    </row>
    <row r="87" spans="1:9" x14ac:dyDescent="0.25">
      <c r="A87" s="40" t="s">
        <v>523</v>
      </c>
      <c r="B87" s="41">
        <v>1</v>
      </c>
      <c r="C87" s="41">
        <f t="shared" si="9"/>
        <v>190.6</v>
      </c>
      <c r="D87" s="41">
        <v>184</v>
      </c>
      <c r="E87" s="41">
        <v>6.5999999999999943</v>
      </c>
      <c r="F87" s="42">
        <v>1324.8</v>
      </c>
      <c r="G87" s="42">
        <f t="shared" si="7"/>
        <v>7.2</v>
      </c>
      <c r="H87" s="42">
        <f t="shared" si="8"/>
        <v>95.04</v>
      </c>
      <c r="I87" s="42">
        <f t="shared" si="10"/>
        <v>117.46</v>
      </c>
    </row>
    <row r="88" spans="1:9" x14ac:dyDescent="0.25">
      <c r="A88" s="40" t="s">
        <v>522</v>
      </c>
      <c r="B88" s="41">
        <v>1</v>
      </c>
      <c r="C88" s="41">
        <f t="shared" si="9"/>
        <v>191</v>
      </c>
      <c r="D88" s="41">
        <v>184</v>
      </c>
      <c r="E88" s="41">
        <v>7</v>
      </c>
      <c r="F88" s="42">
        <v>1324.8</v>
      </c>
      <c r="G88" s="42">
        <f t="shared" si="7"/>
        <v>7.2</v>
      </c>
      <c r="H88" s="42">
        <f t="shared" si="8"/>
        <v>100.8</v>
      </c>
      <c r="I88" s="42">
        <f t="shared" si="10"/>
        <v>124.58</v>
      </c>
    </row>
    <row r="89" spans="1:9" x14ac:dyDescent="0.25">
      <c r="A89" s="40" t="s">
        <v>522</v>
      </c>
      <c r="B89" s="41">
        <v>1</v>
      </c>
      <c r="C89" s="41">
        <f t="shared" si="9"/>
        <v>200</v>
      </c>
      <c r="D89" s="41">
        <v>184</v>
      </c>
      <c r="E89" s="41">
        <v>16</v>
      </c>
      <c r="F89" s="42">
        <v>1324.8</v>
      </c>
      <c r="G89" s="42">
        <f t="shared" si="7"/>
        <v>7.2</v>
      </c>
      <c r="H89" s="42">
        <f t="shared" si="8"/>
        <v>230.4</v>
      </c>
      <c r="I89" s="42">
        <f t="shared" si="10"/>
        <v>284.75</v>
      </c>
    </row>
    <row r="90" spans="1:9" x14ac:dyDescent="0.25">
      <c r="A90" s="40" t="s">
        <v>522</v>
      </c>
      <c r="B90" s="41">
        <v>1</v>
      </c>
      <c r="C90" s="41">
        <f t="shared" si="9"/>
        <v>192</v>
      </c>
      <c r="D90" s="41">
        <v>184</v>
      </c>
      <c r="E90" s="41">
        <v>8</v>
      </c>
      <c r="F90" s="42">
        <v>1324.8</v>
      </c>
      <c r="G90" s="42">
        <f t="shared" si="7"/>
        <v>7.2</v>
      </c>
      <c r="H90" s="42">
        <f t="shared" si="8"/>
        <v>115.2</v>
      </c>
      <c r="I90" s="42">
        <f t="shared" si="10"/>
        <v>142.38</v>
      </c>
    </row>
    <row r="91" spans="1:9" x14ac:dyDescent="0.25">
      <c r="A91" s="40" t="s">
        <v>530</v>
      </c>
      <c r="B91" s="41">
        <v>1</v>
      </c>
      <c r="C91" s="41">
        <f t="shared" si="9"/>
        <v>196</v>
      </c>
      <c r="D91" s="41">
        <v>184</v>
      </c>
      <c r="E91" s="41">
        <v>12</v>
      </c>
      <c r="F91" s="42">
        <v>1335.84</v>
      </c>
      <c r="G91" s="42">
        <f t="shared" si="7"/>
        <v>7.26</v>
      </c>
      <c r="H91" s="42">
        <f t="shared" si="8"/>
        <v>174.24</v>
      </c>
      <c r="I91" s="42">
        <f t="shared" si="10"/>
        <v>215.34</v>
      </c>
    </row>
    <row r="92" spans="1:9" x14ac:dyDescent="0.25">
      <c r="A92" s="40" t="s">
        <v>520</v>
      </c>
      <c r="B92" s="41">
        <v>1</v>
      </c>
      <c r="C92" s="41">
        <f t="shared" si="9"/>
        <v>185</v>
      </c>
      <c r="D92" s="41">
        <v>184</v>
      </c>
      <c r="E92" s="41">
        <v>1</v>
      </c>
      <c r="F92" s="42">
        <v>1159.2</v>
      </c>
      <c r="G92" s="42">
        <f t="shared" si="7"/>
        <v>6.3</v>
      </c>
      <c r="H92" s="42">
        <f t="shared" si="8"/>
        <v>12.6</v>
      </c>
      <c r="I92" s="42">
        <f t="shared" si="10"/>
        <v>15.57</v>
      </c>
    </row>
    <row r="93" spans="1:9" x14ac:dyDescent="0.25">
      <c r="A93" s="40" t="s">
        <v>520</v>
      </c>
      <c r="B93" s="41">
        <v>1</v>
      </c>
      <c r="C93" s="41">
        <f t="shared" si="9"/>
        <v>188</v>
      </c>
      <c r="D93" s="41">
        <v>184</v>
      </c>
      <c r="E93" s="41">
        <v>4</v>
      </c>
      <c r="F93" s="42">
        <v>1159.2</v>
      </c>
      <c r="G93" s="42">
        <f t="shared" si="7"/>
        <v>6.3</v>
      </c>
      <c r="H93" s="42">
        <f t="shared" si="8"/>
        <v>50.4</v>
      </c>
      <c r="I93" s="42">
        <f t="shared" si="10"/>
        <v>62.29</v>
      </c>
    </row>
    <row r="94" spans="1:9" x14ac:dyDescent="0.25">
      <c r="A94" s="40" t="s">
        <v>520</v>
      </c>
      <c r="B94" s="41">
        <v>1</v>
      </c>
      <c r="C94" s="41">
        <f t="shared" si="9"/>
        <v>198</v>
      </c>
      <c r="D94" s="41">
        <v>184</v>
      </c>
      <c r="E94" s="41">
        <v>14</v>
      </c>
      <c r="F94" s="42">
        <v>1435.2</v>
      </c>
      <c r="G94" s="42">
        <f t="shared" si="7"/>
        <v>7.8</v>
      </c>
      <c r="H94" s="42">
        <f t="shared" si="8"/>
        <v>218.4</v>
      </c>
      <c r="I94" s="42">
        <f t="shared" si="10"/>
        <v>269.92</v>
      </c>
    </row>
    <row r="95" spans="1:9" ht="49.5" x14ac:dyDescent="0.25">
      <c r="A95" s="364" t="s">
        <v>18</v>
      </c>
      <c r="B95" s="365">
        <f t="shared" ref="B95:I95" si="11">SUM(B96:B115)</f>
        <v>20</v>
      </c>
      <c r="C95" s="365"/>
      <c r="D95" s="365"/>
      <c r="E95" s="365">
        <f t="shared" si="11"/>
        <v>386</v>
      </c>
      <c r="F95" s="365"/>
      <c r="G95" s="365"/>
      <c r="H95" s="366">
        <f t="shared" si="11"/>
        <v>3782.8</v>
      </c>
      <c r="I95" s="366">
        <f t="shared" si="11"/>
        <v>4675.1499999999996</v>
      </c>
    </row>
    <row r="96" spans="1:9" x14ac:dyDescent="0.25">
      <c r="A96" s="40" t="s">
        <v>538</v>
      </c>
      <c r="B96" s="41">
        <v>1</v>
      </c>
      <c r="C96" s="41">
        <f>D96+E96</f>
        <v>232</v>
      </c>
      <c r="D96" s="41">
        <v>184</v>
      </c>
      <c r="E96" s="41">
        <v>48</v>
      </c>
      <c r="F96" s="42">
        <v>901.6</v>
      </c>
      <c r="G96" s="42">
        <f t="shared" ref="G96:G115" si="12">ROUND(F96/D96,2)</f>
        <v>4.9000000000000004</v>
      </c>
      <c r="H96" s="42">
        <f t="shared" ref="H96:H115" si="13">ROUND(E96*G96*2,2)</f>
        <v>470.4</v>
      </c>
      <c r="I96" s="42">
        <f t="shared" ref="I96:I115" si="14">ROUND(H96*1.2359,2)</f>
        <v>581.37</v>
      </c>
    </row>
    <row r="97" spans="1:9" x14ac:dyDescent="0.25">
      <c r="A97" s="40" t="s">
        <v>538</v>
      </c>
      <c r="B97" s="41">
        <v>1</v>
      </c>
      <c r="C97" s="41">
        <f t="shared" ref="C97:C115" si="15">D97+E97</f>
        <v>197</v>
      </c>
      <c r="D97" s="41">
        <v>184</v>
      </c>
      <c r="E97" s="41">
        <v>13</v>
      </c>
      <c r="F97" s="42">
        <v>901.6</v>
      </c>
      <c r="G97" s="42">
        <f t="shared" si="12"/>
        <v>4.9000000000000004</v>
      </c>
      <c r="H97" s="42">
        <f t="shared" si="13"/>
        <v>127.4</v>
      </c>
      <c r="I97" s="42">
        <f t="shared" si="14"/>
        <v>157.44999999999999</v>
      </c>
    </row>
    <row r="98" spans="1:9" x14ac:dyDescent="0.25">
      <c r="A98" s="40" t="s">
        <v>538</v>
      </c>
      <c r="B98" s="41">
        <v>1</v>
      </c>
      <c r="C98" s="41">
        <f t="shared" si="15"/>
        <v>208</v>
      </c>
      <c r="D98" s="41">
        <v>184</v>
      </c>
      <c r="E98" s="41">
        <v>24</v>
      </c>
      <c r="F98" s="42">
        <v>901.6</v>
      </c>
      <c r="G98" s="42">
        <f t="shared" si="12"/>
        <v>4.9000000000000004</v>
      </c>
      <c r="H98" s="42">
        <f t="shared" si="13"/>
        <v>235.2</v>
      </c>
      <c r="I98" s="42">
        <f t="shared" si="14"/>
        <v>290.68</v>
      </c>
    </row>
    <row r="99" spans="1:9" x14ac:dyDescent="0.25">
      <c r="A99" s="40" t="s">
        <v>538</v>
      </c>
      <c r="B99" s="41">
        <v>1</v>
      </c>
      <c r="C99" s="41">
        <f t="shared" si="15"/>
        <v>197</v>
      </c>
      <c r="D99" s="41">
        <v>184</v>
      </c>
      <c r="E99" s="41">
        <v>13</v>
      </c>
      <c r="F99" s="42">
        <v>901.6</v>
      </c>
      <c r="G99" s="42">
        <f t="shared" si="12"/>
        <v>4.9000000000000004</v>
      </c>
      <c r="H99" s="42">
        <f t="shared" si="13"/>
        <v>127.4</v>
      </c>
      <c r="I99" s="42">
        <f t="shared" si="14"/>
        <v>157.44999999999999</v>
      </c>
    </row>
    <row r="100" spans="1:9" x14ac:dyDescent="0.25">
      <c r="A100" s="40" t="s">
        <v>538</v>
      </c>
      <c r="B100" s="41">
        <v>1</v>
      </c>
      <c r="C100" s="41">
        <f t="shared" si="15"/>
        <v>195</v>
      </c>
      <c r="D100" s="41">
        <v>184</v>
      </c>
      <c r="E100" s="41">
        <v>11</v>
      </c>
      <c r="F100" s="42">
        <v>901.6</v>
      </c>
      <c r="G100" s="42">
        <f t="shared" si="12"/>
        <v>4.9000000000000004</v>
      </c>
      <c r="H100" s="42">
        <f t="shared" si="13"/>
        <v>107.8</v>
      </c>
      <c r="I100" s="42">
        <f t="shared" si="14"/>
        <v>133.22999999999999</v>
      </c>
    </row>
    <row r="101" spans="1:9" x14ac:dyDescent="0.25">
      <c r="A101" s="40" t="s">
        <v>538</v>
      </c>
      <c r="B101" s="41">
        <v>1</v>
      </c>
      <c r="C101" s="41">
        <f t="shared" si="15"/>
        <v>194</v>
      </c>
      <c r="D101" s="41">
        <v>184</v>
      </c>
      <c r="E101" s="41">
        <v>10</v>
      </c>
      <c r="F101" s="42">
        <v>901.6</v>
      </c>
      <c r="G101" s="42">
        <f t="shared" si="12"/>
        <v>4.9000000000000004</v>
      </c>
      <c r="H101" s="42">
        <f t="shared" si="13"/>
        <v>98</v>
      </c>
      <c r="I101" s="42">
        <f t="shared" si="14"/>
        <v>121.12</v>
      </c>
    </row>
    <row r="102" spans="1:9" x14ac:dyDescent="0.25">
      <c r="A102" s="40" t="s">
        <v>538</v>
      </c>
      <c r="B102" s="41">
        <v>1</v>
      </c>
      <c r="C102" s="41">
        <f t="shared" si="15"/>
        <v>195</v>
      </c>
      <c r="D102" s="41">
        <v>184</v>
      </c>
      <c r="E102" s="41">
        <v>11</v>
      </c>
      <c r="F102" s="42">
        <v>901.6</v>
      </c>
      <c r="G102" s="42">
        <f t="shared" si="12"/>
        <v>4.9000000000000004</v>
      </c>
      <c r="H102" s="42">
        <f t="shared" si="13"/>
        <v>107.8</v>
      </c>
      <c r="I102" s="42">
        <f t="shared" si="14"/>
        <v>133.22999999999999</v>
      </c>
    </row>
    <row r="103" spans="1:9" x14ac:dyDescent="0.25">
      <c r="A103" s="40" t="s">
        <v>538</v>
      </c>
      <c r="B103" s="41">
        <v>1</v>
      </c>
      <c r="C103" s="41">
        <f t="shared" si="15"/>
        <v>233</v>
      </c>
      <c r="D103" s="41">
        <v>184</v>
      </c>
      <c r="E103" s="41">
        <v>49</v>
      </c>
      <c r="F103" s="42">
        <v>901.6</v>
      </c>
      <c r="G103" s="42">
        <f t="shared" si="12"/>
        <v>4.9000000000000004</v>
      </c>
      <c r="H103" s="42">
        <f t="shared" si="13"/>
        <v>480.2</v>
      </c>
      <c r="I103" s="42">
        <f t="shared" si="14"/>
        <v>593.48</v>
      </c>
    </row>
    <row r="104" spans="1:9" x14ac:dyDescent="0.25">
      <c r="A104" s="40" t="s">
        <v>538</v>
      </c>
      <c r="B104" s="41">
        <v>1</v>
      </c>
      <c r="C104" s="41">
        <f t="shared" si="15"/>
        <v>237</v>
      </c>
      <c r="D104" s="41">
        <v>184</v>
      </c>
      <c r="E104" s="41">
        <v>53</v>
      </c>
      <c r="F104" s="42">
        <v>901.6</v>
      </c>
      <c r="G104" s="42">
        <f t="shared" si="12"/>
        <v>4.9000000000000004</v>
      </c>
      <c r="H104" s="42">
        <f t="shared" si="13"/>
        <v>519.4</v>
      </c>
      <c r="I104" s="42">
        <f t="shared" si="14"/>
        <v>641.92999999999995</v>
      </c>
    </row>
    <row r="105" spans="1:9" x14ac:dyDescent="0.25">
      <c r="A105" s="40" t="s">
        <v>538</v>
      </c>
      <c r="B105" s="41">
        <v>1</v>
      </c>
      <c r="C105" s="41">
        <f t="shared" si="15"/>
        <v>191</v>
      </c>
      <c r="D105" s="41">
        <v>184</v>
      </c>
      <c r="E105" s="41">
        <v>7</v>
      </c>
      <c r="F105" s="42">
        <v>901.6</v>
      </c>
      <c r="G105" s="42">
        <f t="shared" si="12"/>
        <v>4.9000000000000004</v>
      </c>
      <c r="H105" s="42">
        <f t="shared" si="13"/>
        <v>68.599999999999994</v>
      </c>
      <c r="I105" s="42">
        <f t="shared" si="14"/>
        <v>84.78</v>
      </c>
    </row>
    <row r="106" spans="1:9" x14ac:dyDescent="0.25">
      <c r="A106" s="40" t="s">
        <v>538</v>
      </c>
      <c r="B106" s="41">
        <v>1</v>
      </c>
      <c r="C106" s="41">
        <f t="shared" si="15"/>
        <v>189</v>
      </c>
      <c r="D106" s="41">
        <v>184</v>
      </c>
      <c r="E106" s="41">
        <v>5</v>
      </c>
      <c r="F106" s="42">
        <v>901.6</v>
      </c>
      <c r="G106" s="42">
        <f t="shared" si="12"/>
        <v>4.9000000000000004</v>
      </c>
      <c r="H106" s="42">
        <f t="shared" si="13"/>
        <v>49</v>
      </c>
      <c r="I106" s="42">
        <f t="shared" si="14"/>
        <v>60.56</v>
      </c>
    </row>
    <row r="107" spans="1:9" x14ac:dyDescent="0.25">
      <c r="A107" s="40" t="s">
        <v>538</v>
      </c>
      <c r="B107" s="41">
        <v>1</v>
      </c>
      <c r="C107" s="41">
        <f t="shared" si="15"/>
        <v>192</v>
      </c>
      <c r="D107" s="41">
        <v>184</v>
      </c>
      <c r="E107" s="41">
        <v>8</v>
      </c>
      <c r="F107" s="42">
        <v>901.6</v>
      </c>
      <c r="G107" s="42">
        <f t="shared" si="12"/>
        <v>4.9000000000000004</v>
      </c>
      <c r="H107" s="42">
        <f t="shared" si="13"/>
        <v>78.400000000000006</v>
      </c>
      <c r="I107" s="42">
        <f t="shared" si="14"/>
        <v>96.89</v>
      </c>
    </row>
    <row r="108" spans="1:9" x14ac:dyDescent="0.25">
      <c r="A108" s="40" t="s">
        <v>538</v>
      </c>
      <c r="B108" s="41">
        <v>1</v>
      </c>
      <c r="C108" s="41">
        <f t="shared" si="15"/>
        <v>192</v>
      </c>
      <c r="D108" s="41">
        <v>184</v>
      </c>
      <c r="E108" s="41">
        <v>8</v>
      </c>
      <c r="F108" s="42">
        <v>901.6</v>
      </c>
      <c r="G108" s="42">
        <f t="shared" si="12"/>
        <v>4.9000000000000004</v>
      </c>
      <c r="H108" s="42">
        <f t="shared" si="13"/>
        <v>78.400000000000006</v>
      </c>
      <c r="I108" s="42">
        <f t="shared" si="14"/>
        <v>96.89</v>
      </c>
    </row>
    <row r="109" spans="1:9" x14ac:dyDescent="0.25">
      <c r="A109" s="40" t="s">
        <v>538</v>
      </c>
      <c r="B109" s="41">
        <v>1</v>
      </c>
      <c r="C109" s="41">
        <f t="shared" si="15"/>
        <v>192</v>
      </c>
      <c r="D109" s="41">
        <v>184</v>
      </c>
      <c r="E109" s="41">
        <v>8</v>
      </c>
      <c r="F109" s="42">
        <v>901.6</v>
      </c>
      <c r="G109" s="42">
        <f t="shared" si="12"/>
        <v>4.9000000000000004</v>
      </c>
      <c r="H109" s="42">
        <f t="shared" si="13"/>
        <v>78.400000000000006</v>
      </c>
      <c r="I109" s="42">
        <f t="shared" si="14"/>
        <v>96.89</v>
      </c>
    </row>
    <row r="110" spans="1:9" x14ac:dyDescent="0.25">
      <c r="A110" s="40" t="s">
        <v>538</v>
      </c>
      <c r="B110" s="41">
        <v>1</v>
      </c>
      <c r="C110" s="41">
        <f t="shared" si="15"/>
        <v>209</v>
      </c>
      <c r="D110" s="41">
        <v>184</v>
      </c>
      <c r="E110" s="41">
        <v>25</v>
      </c>
      <c r="F110" s="42">
        <v>901.6</v>
      </c>
      <c r="G110" s="42">
        <f t="shared" si="12"/>
        <v>4.9000000000000004</v>
      </c>
      <c r="H110" s="42">
        <f t="shared" si="13"/>
        <v>245</v>
      </c>
      <c r="I110" s="42">
        <f t="shared" si="14"/>
        <v>302.8</v>
      </c>
    </row>
    <row r="111" spans="1:9" x14ac:dyDescent="0.25">
      <c r="A111" s="40" t="s">
        <v>538</v>
      </c>
      <c r="B111" s="41">
        <v>1</v>
      </c>
      <c r="C111" s="41">
        <f t="shared" si="15"/>
        <v>188</v>
      </c>
      <c r="D111" s="41">
        <v>184</v>
      </c>
      <c r="E111" s="41">
        <v>4</v>
      </c>
      <c r="F111" s="42">
        <v>901.6</v>
      </c>
      <c r="G111" s="42">
        <f t="shared" si="12"/>
        <v>4.9000000000000004</v>
      </c>
      <c r="H111" s="42">
        <f t="shared" si="13"/>
        <v>39.200000000000003</v>
      </c>
      <c r="I111" s="42">
        <f t="shared" si="14"/>
        <v>48.45</v>
      </c>
    </row>
    <row r="112" spans="1:9" x14ac:dyDescent="0.25">
      <c r="A112" s="40" t="s">
        <v>538</v>
      </c>
      <c r="B112" s="41">
        <v>1</v>
      </c>
      <c r="C112" s="41">
        <f t="shared" si="15"/>
        <v>248</v>
      </c>
      <c r="D112" s="41">
        <v>184</v>
      </c>
      <c r="E112" s="41">
        <v>64</v>
      </c>
      <c r="F112" s="42">
        <v>901.6</v>
      </c>
      <c r="G112" s="42">
        <f t="shared" si="12"/>
        <v>4.9000000000000004</v>
      </c>
      <c r="H112" s="42">
        <f t="shared" si="13"/>
        <v>627.20000000000005</v>
      </c>
      <c r="I112" s="42">
        <f t="shared" si="14"/>
        <v>775.16</v>
      </c>
    </row>
    <row r="113" spans="1:9" x14ac:dyDescent="0.25">
      <c r="A113" s="40" t="s">
        <v>538</v>
      </c>
      <c r="B113" s="41">
        <v>1</v>
      </c>
      <c r="C113" s="41">
        <f t="shared" si="15"/>
        <v>191</v>
      </c>
      <c r="D113" s="41">
        <v>184</v>
      </c>
      <c r="E113" s="41">
        <v>7</v>
      </c>
      <c r="F113" s="42">
        <v>901.6</v>
      </c>
      <c r="G113" s="42">
        <f t="shared" si="12"/>
        <v>4.9000000000000004</v>
      </c>
      <c r="H113" s="42">
        <f t="shared" si="13"/>
        <v>68.599999999999994</v>
      </c>
      <c r="I113" s="42">
        <f t="shared" si="14"/>
        <v>84.78</v>
      </c>
    </row>
    <row r="114" spans="1:9" x14ac:dyDescent="0.25">
      <c r="A114" s="40" t="s">
        <v>538</v>
      </c>
      <c r="B114" s="41">
        <v>1</v>
      </c>
      <c r="C114" s="41">
        <f t="shared" si="15"/>
        <v>186</v>
      </c>
      <c r="D114" s="41">
        <v>184</v>
      </c>
      <c r="E114" s="41">
        <v>2</v>
      </c>
      <c r="F114" s="42">
        <v>901.6</v>
      </c>
      <c r="G114" s="42">
        <f t="shared" si="12"/>
        <v>4.9000000000000004</v>
      </c>
      <c r="H114" s="42">
        <f t="shared" si="13"/>
        <v>19.600000000000001</v>
      </c>
      <c r="I114" s="42">
        <f t="shared" si="14"/>
        <v>24.22</v>
      </c>
    </row>
    <row r="115" spans="1:9" x14ac:dyDescent="0.25">
      <c r="A115" s="40" t="s">
        <v>538</v>
      </c>
      <c r="B115" s="41">
        <v>1</v>
      </c>
      <c r="C115" s="41">
        <f t="shared" si="15"/>
        <v>200</v>
      </c>
      <c r="D115" s="41">
        <v>184</v>
      </c>
      <c r="E115" s="41">
        <v>16</v>
      </c>
      <c r="F115" s="42">
        <v>901.6</v>
      </c>
      <c r="G115" s="42">
        <f t="shared" si="12"/>
        <v>4.9000000000000004</v>
      </c>
      <c r="H115" s="42">
        <f t="shared" si="13"/>
        <v>156.80000000000001</v>
      </c>
      <c r="I115" s="42">
        <f t="shared" si="14"/>
        <v>193.79</v>
      </c>
    </row>
    <row r="116" spans="1:9" ht="49.5" x14ac:dyDescent="0.25">
      <c r="A116" s="364" t="s">
        <v>19</v>
      </c>
      <c r="B116" s="365">
        <f t="shared" ref="B116:I116" si="16">SUM(B117:B121)</f>
        <v>5</v>
      </c>
      <c r="C116" s="365"/>
      <c r="D116" s="365"/>
      <c r="E116" s="365">
        <f t="shared" si="16"/>
        <v>18</v>
      </c>
      <c r="F116" s="365"/>
      <c r="G116" s="365"/>
      <c r="H116" s="366">
        <f t="shared" si="16"/>
        <v>157.92000000000002</v>
      </c>
      <c r="I116" s="366">
        <f t="shared" si="16"/>
        <v>195.17000000000002</v>
      </c>
    </row>
    <row r="117" spans="1:9" x14ac:dyDescent="0.25">
      <c r="A117" s="44" t="s">
        <v>541</v>
      </c>
      <c r="B117" s="41">
        <v>1</v>
      </c>
      <c r="C117" s="41">
        <f>D117+E117</f>
        <v>187</v>
      </c>
      <c r="D117" s="41">
        <v>184</v>
      </c>
      <c r="E117" s="41">
        <v>3</v>
      </c>
      <c r="F117" s="42">
        <v>853.76</v>
      </c>
      <c r="G117" s="42">
        <f t="shared" ref="G117:G121" si="17">ROUND(F117/D117,2)</f>
        <v>4.6399999999999997</v>
      </c>
      <c r="H117" s="42">
        <f t="shared" ref="H117:H121" si="18">ROUND(E117*G117*2,2)</f>
        <v>27.84</v>
      </c>
      <c r="I117" s="42">
        <f t="shared" ref="I117:I121" si="19">ROUND(H117*1.2359,2)</f>
        <v>34.409999999999997</v>
      </c>
    </row>
    <row r="118" spans="1:9" x14ac:dyDescent="0.25">
      <c r="A118" s="44" t="s">
        <v>541</v>
      </c>
      <c r="B118" s="41">
        <v>1</v>
      </c>
      <c r="C118" s="41">
        <f t="shared" ref="C118:C121" si="20">D118+E118</f>
        <v>185</v>
      </c>
      <c r="D118" s="41">
        <v>184</v>
      </c>
      <c r="E118" s="41">
        <v>1</v>
      </c>
      <c r="F118" s="42">
        <v>853.76</v>
      </c>
      <c r="G118" s="42">
        <f t="shared" si="17"/>
        <v>4.6399999999999997</v>
      </c>
      <c r="H118" s="42">
        <f t="shared" si="18"/>
        <v>9.2799999999999994</v>
      </c>
      <c r="I118" s="42">
        <f t="shared" si="19"/>
        <v>11.47</v>
      </c>
    </row>
    <row r="119" spans="1:9" x14ac:dyDescent="0.25">
      <c r="A119" s="44" t="s">
        <v>543</v>
      </c>
      <c r="B119" s="41">
        <v>1</v>
      </c>
      <c r="C119" s="41">
        <f t="shared" si="20"/>
        <v>189</v>
      </c>
      <c r="D119" s="41">
        <v>184</v>
      </c>
      <c r="E119" s="41">
        <v>5</v>
      </c>
      <c r="F119" s="42">
        <v>699.19999999999993</v>
      </c>
      <c r="G119" s="42">
        <f t="shared" si="17"/>
        <v>3.8</v>
      </c>
      <c r="H119" s="42">
        <f t="shared" si="18"/>
        <v>38</v>
      </c>
      <c r="I119" s="42">
        <f t="shared" si="19"/>
        <v>46.96</v>
      </c>
    </row>
    <row r="120" spans="1:9" x14ac:dyDescent="0.25">
      <c r="A120" s="44" t="s">
        <v>543</v>
      </c>
      <c r="B120" s="41">
        <v>1</v>
      </c>
      <c r="C120" s="41">
        <f t="shared" si="20"/>
        <v>185</v>
      </c>
      <c r="D120" s="41">
        <v>184</v>
      </c>
      <c r="E120" s="41">
        <v>1</v>
      </c>
      <c r="F120" s="42">
        <v>699.19999999999993</v>
      </c>
      <c r="G120" s="42">
        <f t="shared" si="17"/>
        <v>3.8</v>
      </c>
      <c r="H120" s="42">
        <f t="shared" si="18"/>
        <v>7.6</v>
      </c>
      <c r="I120" s="42">
        <f t="shared" si="19"/>
        <v>9.39</v>
      </c>
    </row>
    <row r="121" spans="1:9" x14ac:dyDescent="0.25">
      <c r="A121" s="44" t="s">
        <v>539</v>
      </c>
      <c r="B121" s="41">
        <v>1</v>
      </c>
      <c r="C121" s="41">
        <f t="shared" si="20"/>
        <v>192</v>
      </c>
      <c r="D121" s="41">
        <v>184</v>
      </c>
      <c r="E121" s="41">
        <v>8</v>
      </c>
      <c r="F121" s="42">
        <v>864.80000000000007</v>
      </c>
      <c r="G121" s="42">
        <f t="shared" si="17"/>
        <v>4.7</v>
      </c>
      <c r="H121" s="42">
        <f t="shared" si="18"/>
        <v>75.2</v>
      </c>
      <c r="I121" s="42">
        <f t="shared" si="19"/>
        <v>92.94</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E33D-9C8B-45F4-82BA-D77131AB5FBB}">
  <sheetPr>
    <tabColor theme="7" tint="0.59999389629810485"/>
  </sheetPr>
  <dimension ref="A1:I169"/>
  <sheetViews>
    <sheetView zoomScale="70" zoomScaleNormal="70" workbookViewId="0">
      <selection activeCell="M9" sqref="M9"/>
    </sheetView>
  </sheetViews>
  <sheetFormatPr defaultColWidth="9.140625" defaultRowHeight="16.5" x14ac:dyDescent="0.25"/>
  <cols>
    <col min="1" max="1" width="47.570312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910</v>
      </c>
      <c r="I1" s="579"/>
    </row>
    <row r="2" spans="1:9" s="33" customFormat="1" ht="39.75" customHeight="1" x14ac:dyDescent="0.25">
      <c r="A2" s="521" t="s">
        <v>13</v>
      </c>
      <c r="B2" s="521"/>
      <c r="C2" s="521"/>
      <c r="D2" s="521"/>
      <c r="E2" s="521"/>
      <c r="F2" s="521"/>
      <c r="G2" s="521"/>
      <c r="H2" s="521"/>
      <c r="I2" s="521"/>
    </row>
    <row r="4" spans="1:9" x14ac:dyDescent="0.25">
      <c r="A4" s="32" t="s">
        <v>843</v>
      </c>
    </row>
    <row r="5" spans="1:9" x14ac:dyDescent="0.25">
      <c r="A5" s="32" t="s">
        <v>844</v>
      </c>
    </row>
    <row r="6" spans="1:9" x14ac:dyDescent="0.25">
      <c r="B6" s="359"/>
      <c r="C6" s="359"/>
      <c r="D6" s="359"/>
      <c r="E6" s="371"/>
      <c r="F6" s="359"/>
      <c r="G6" s="359"/>
      <c r="H6" s="358"/>
      <c r="I6" s="359"/>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845</v>
      </c>
      <c r="E8" s="549" t="s">
        <v>10</v>
      </c>
      <c r="F8" s="549"/>
      <c r="G8" s="549"/>
      <c r="H8" s="554"/>
      <c r="I8" s="555"/>
    </row>
    <row r="9" spans="1:9" ht="11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B12+B33+B112</f>
        <v>147</v>
      </c>
      <c r="C11" s="38"/>
      <c r="D11" s="38"/>
      <c r="E11" s="38">
        <f t="shared" ref="E11:I11" si="0">E12+E33+E112</f>
        <v>12096.65</v>
      </c>
      <c r="F11" s="38"/>
      <c r="G11" s="38"/>
      <c r="H11" s="39">
        <f t="shared" si="0"/>
        <v>148165.72</v>
      </c>
      <c r="I11" s="39">
        <f t="shared" si="0"/>
        <v>183118.06</v>
      </c>
    </row>
    <row r="12" spans="1:9" ht="37.5" customHeight="1" x14ac:dyDescent="0.25">
      <c r="A12" s="396" t="s">
        <v>16</v>
      </c>
      <c r="B12" s="397">
        <f>SUM(B13:B32)</f>
        <v>20</v>
      </c>
      <c r="C12" s="397"/>
      <c r="D12" s="397"/>
      <c r="E12" s="397">
        <f t="shared" ref="E12:H12" si="1">SUM(E13:E32)</f>
        <v>1383</v>
      </c>
      <c r="F12" s="397"/>
      <c r="G12" s="397"/>
      <c r="H12" s="398">
        <f t="shared" si="1"/>
        <v>25624.28</v>
      </c>
      <c r="I12" s="398">
        <f>SUM(I13:I32)</f>
        <v>31669.03</v>
      </c>
    </row>
    <row r="13" spans="1:9" s="126" customFormat="1" ht="18.75" customHeight="1" x14ac:dyDescent="0.3">
      <c r="A13" s="386" t="s">
        <v>687</v>
      </c>
      <c r="B13" s="377">
        <v>1</v>
      </c>
      <c r="C13" s="377">
        <f>D13+E13</f>
        <v>600</v>
      </c>
      <c r="D13" s="377">
        <v>441</v>
      </c>
      <c r="E13" s="399">
        <v>159</v>
      </c>
      <c r="F13" s="388" t="s">
        <v>688</v>
      </c>
      <c r="G13" s="360">
        <f>ROUND(F13*3/D13,2)</f>
        <v>10.130000000000001</v>
      </c>
      <c r="H13" s="360">
        <f>ROUND(E13*G13*2,2)</f>
        <v>3221.34</v>
      </c>
      <c r="I13" s="360">
        <f>ROUND(H13*1.2359,2)</f>
        <v>3981.25</v>
      </c>
    </row>
    <row r="14" spans="1:9" s="126" customFormat="1" ht="18.75" customHeight="1" x14ac:dyDescent="0.3">
      <c r="A14" s="389" t="s">
        <v>687</v>
      </c>
      <c r="B14" s="377">
        <v>1</v>
      </c>
      <c r="C14" s="377">
        <f t="shared" ref="C14:C32" si="2">D14+E14</f>
        <v>679</v>
      </c>
      <c r="D14" s="377">
        <v>441</v>
      </c>
      <c r="E14" s="400">
        <v>238</v>
      </c>
      <c r="F14" s="388" t="s">
        <v>688</v>
      </c>
      <c r="G14" s="360">
        <f>ROUND(F14*3/D14,2)</f>
        <v>10.130000000000001</v>
      </c>
      <c r="H14" s="360">
        <f t="shared" ref="H14:H32" si="3">ROUND(E14*G14*2,2)</f>
        <v>4821.88</v>
      </c>
      <c r="I14" s="360">
        <f t="shared" ref="I14:I32" si="4">ROUND(H14*1.2359,2)</f>
        <v>5959.36</v>
      </c>
    </row>
    <row r="15" spans="1:9" s="126" customFormat="1" ht="18.75" customHeight="1" x14ac:dyDescent="0.3">
      <c r="A15" s="386" t="s">
        <v>689</v>
      </c>
      <c r="B15" s="377">
        <v>1</v>
      </c>
      <c r="C15" s="377">
        <f t="shared" si="2"/>
        <v>447</v>
      </c>
      <c r="D15" s="377">
        <v>441</v>
      </c>
      <c r="E15" s="399">
        <v>6</v>
      </c>
      <c r="F15" s="388" t="s">
        <v>688</v>
      </c>
      <c r="G15" s="360">
        <f t="shared" ref="G15:G32" si="5">ROUND(F15*3/D15,2)</f>
        <v>10.130000000000001</v>
      </c>
      <c r="H15" s="360">
        <f t="shared" si="3"/>
        <v>121.56</v>
      </c>
      <c r="I15" s="360">
        <f t="shared" si="4"/>
        <v>150.24</v>
      </c>
    </row>
    <row r="16" spans="1:9" s="126" customFormat="1" ht="18.75" customHeight="1" x14ac:dyDescent="0.3">
      <c r="A16" s="389" t="s">
        <v>690</v>
      </c>
      <c r="B16" s="377">
        <v>1</v>
      </c>
      <c r="C16" s="377">
        <f t="shared" si="2"/>
        <v>506</v>
      </c>
      <c r="D16" s="377">
        <v>504</v>
      </c>
      <c r="E16" s="400">
        <v>2</v>
      </c>
      <c r="F16" s="388" t="s">
        <v>691</v>
      </c>
      <c r="G16" s="360">
        <f t="shared" si="5"/>
        <v>10.119999999999999</v>
      </c>
      <c r="H16" s="360">
        <f t="shared" si="3"/>
        <v>40.479999999999997</v>
      </c>
      <c r="I16" s="360">
        <f t="shared" si="4"/>
        <v>50.03</v>
      </c>
    </row>
    <row r="17" spans="1:9" s="126" customFormat="1" ht="18.75" customHeight="1" x14ac:dyDescent="0.3">
      <c r="A17" s="389" t="s">
        <v>692</v>
      </c>
      <c r="B17" s="377">
        <v>1</v>
      </c>
      <c r="C17" s="377">
        <f t="shared" si="2"/>
        <v>511</v>
      </c>
      <c r="D17" s="377">
        <v>504</v>
      </c>
      <c r="E17" s="400">
        <v>7</v>
      </c>
      <c r="F17" s="388" t="s">
        <v>688</v>
      </c>
      <c r="G17" s="360">
        <f t="shared" si="5"/>
        <v>8.86</v>
      </c>
      <c r="H17" s="360">
        <f t="shared" si="3"/>
        <v>124.04</v>
      </c>
      <c r="I17" s="360">
        <f t="shared" si="4"/>
        <v>153.30000000000001</v>
      </c>
    </row>
    <row r="18" spans="1:9" s="126" customFormat="1" ht="18.75" customHeight="1" x14ac:dyDescent="0.3">
      <c r="A18" s="389" t="s">
        <v>692</v>
      </c>
      <c r="B18" s="377">
        <v>1</v>
      </c>
      <c r="C18" s="377">
        <f t="shared" si="2"/>
        <v>506</v>
      </c>
      <c r="D18" s="377">
        <v>504</v>
      </c>
      <c r="E18" s="400">
        <v>2</v>
      </c>
      <c r="F18" s="388" t="s">
        <v>688</v>
      </c>
      <c r="G18" s="360">
        <f t="shared" si="5"/>
        <v>8.86</v>
      </c>
      <c r="H18" s="360">
        <f t="shared" si="3"/>
        <v>35.44</v>
      </c>
      <c r="I18" s="360">
        <f t="shared" si="4"/>
        <v>43.8</v>
      </c>
    </row>
    <row r="19" spans="1:9" s="126" customFormat="1" ht="18.75" customHeight="1" x14ac:dyDescent="0.3">
      <c r="A19" s="389" t="s">
        <v>693</v>
      </c>
      <c r="B19" s="377">
        <v>1</v>
      </c>
      <c r="C19" s="377">
        <f t="shared" si="2"/>
        <v>505</v>
      </c>
      <c r="D19" s="377">
        <v>504</v>
      </c>
      <c r="E19" s="400">
        <v>1</v>
      </c>
      <c r="F19" s="388" t="s">
        <v>688</v>
      </c>
      <c r="G19" s="360">
        <f t="shared" si="5"/>
        <v>8.86</v>
      </c>
      <c r="H19" s="360">
        <f t="shared" si="3"/>
        <v>17.72</v>
      </c>
      <c r="I19" s="360">
        <f t="shared" si="4"/>
        <v>21.9</v>
      </c>
    </row>
    <row r="20" spans="1:9" s="126" customFormat="1" ht="18.75" customHeight="1" x14ac:dyDescent="0.3">
      <c r="A20" s="389" t="s">
        <v>694</v>
      </c>
      <c r="B20" s="377">
        <v>1</v>
      </c>
      <c r="C20" s="377">
        <f t="shared" si="2"/>
        <v>507.5</v>
      </c>
      <c r="D20" s="377">
        <v>504</v>
      </c>
      <c r="E20" s="400">
        <v>3.5</v>
      </c>
      <c r="F20" s="388" t="s">
        <v>688</v>
      </c>
      <c r="G20" s="360">
        <f t="shared" si="5"/>
        <v>8.86</v>
      </c>
      <c r="H20" s="360">
        <f t="shared" si="3"/>
        <v>62.02</v>
      </c>
      <c r="I20" s="360">
        <f t="shared" si="4"/>
        <v>76.650000000000006</v>
      </c>
    </row>
    <row r="21" spans="1:9" s="126" customFormat="1" ht="18.75" customHeight="1" x14ac:dyDescent="0.3">
      <c r="A21" s="389" t="s">
        <v>689</v>
      </c>
      <c r="B21" s="377">
        <v>1</v>
      </c>
      <c r="C21" s="377">
        <f t="shared" si="2"/>
        <v>452</v>
      </c>
      <c r="D21" s="377">
        <v>441</v>
      </c>
      <c r="E21" s="400">
        <v>11</v>
      </c>
      <c r="F21" s="388" t="s">
        <v>688</v>
      </c>
      <c r="G21" s="360">
        <f t="shared" si="5"/>
        <v>10.130000000000001</v>
      </c>
      <c r="H21" s="360">
        <f t="shared" si="3"/>
        <v>222.86</v>
      </c>
      <c r="I21" s="360">
        <f t="shared" si="4"/>
        <v>275.43</v>
      </c>
    </row>
    <row r="22" spans="1:9" s="126" customFormat="1" ht="18.75" customHeight="1" x14ac:dyDescent="0.3">
      <c r="A22" s="389" t="s">
        <v>695</v>
      </c>
      <c r="B22" s="377">
        <v>1</v>
      </c>
      <c r="C22" s="377">
        <f t="shared" si="2"/>
        <v>490</v>
      </c>
      <c r="D22" s="377">
        <v>441</v>
      </c>
      <c r="E22" s="400">
        <v>49</v>
      </c>
      <c r="F22" s="388" t="s">
        <v>688</v>
      </c>
      <c r="G22" s="360">
        <f t="shared" si="5"/>
        <v>10.130000000000001</v>
      </c>
      <c r="H22" s="360">
        <f t="shared" si="3"/>
        <v>992.74</v>
      </c>
      <c r="I22" s="360">
        <f t="shared" si="4"/>
        <v>1226.93</v>
      </c>
    </row>
    <row r="23" spans="1:9" s="126" customFormat="1" ht="18.75" customHeight="1" x14ac:dyDescent="0.3">
      <c r="A23" s="386" t="s">
        <v>696</v>
      </c>
      <c r="B23" s="377">
        <v>1</v>
      </c>
      <c r="C23" s="377">
        <f t="shared" si="2"/>
        <v>807</v>
      </c>
      <c r="D23" s="377">
        <v>504</v>
      </c>
      <c r="E23" s="401">
        <v>303</v>
      </c>
      <c r="F23" s="388" t="s">
        <v>688</v>
      </c>
      <c r="G23" s="360">
        <f t="shared" si="5"/>
        <v>8.86</v>
      </c>
      <c r="H23" s="360">
        <f t="shared" si="3"/>
        <v>5369.16</v>
      </c>
      <c r="I23" s="360">
        <f t="shared" si="4"/>
        <v>6635.74</v>
      </c>
    </row>
    <row r="24" spans="1:9" s="126" customFormat="1" ht="18.75" customHeight="1" x14ac:dyDescent="0.3">
      <c r="A24" s="386" t="s">
        <v>689</v>
      </c>
      <c r="B24" s="377">
        <v>1</v>
      </c>
      <c r="C24" s="377">
        <f t="shared" si="2"/>
        <v>453</v>
      </c>
      <c r="D24" s="377">
        <v>441</v>
      </c>
      <c r="E24" s="399">
        <v>12</v>
      </c>
      <c r="F24" s="388" t="s">
        <v>688</v>
      </c>
      <c r="G24" s="360">
        <f t="shared" si="5"/>
        <v>10.130000000000001</v>
      </c>
      <c r="H24" s="360">
        <f t="shared" si="3"/>
        <v>243.12</v>
      </c>
      <c r="I24" s="360">
        <f t="shared" si="4"/>
        <v>300.47000000000003</v>
      </c>
    </row>
    <row r="25" spans="1:9" s="126" customFormat="1" ht="18.75" customHeight="1" x14ac:dyDescent="0.3">
      <c r="A25" s="386" t="s">
        <v>695</v>
      </c>
      <c r="B25" s="377">
        <v>1</v>
      </c>
      <c r="C25" s="377">
        <f t="shared" si="2"/>
        <v>591</v>
      </c>
      <c r="D25" s="377">
        <v>441</v>
      </c>
      <c r="E25" s="399">
        <v>150</v>
      </c>
      <c r="F25" s="388" t="s">
        <v>688</v>
      </c>
      <c r="G25" s="360">
        <f t="shared" si="5"/>
        <v>10.130000000000001</v>
      </c>
      <c r="H25" s="360">
        <f t="shared" si="3"/>
        <v>3039</v>
      </c>
      <c r="I25" s="360">
        <f t="shared" si="4"/>
        <v>3755.9</v>
      </c>
    </row>
    <row r="26" spans="1:9" s="126" customFormat="1" ht="18.75" customHeight="1" x14ac:dyDescent="0.3">
      <c r="A26" s="389" t="s">
        <v>697</v>
      </c>
      <c r="B26" s="377">
        <v>1</v>
      </c>
      <c r="C26" s="377">
        <f t="shared" si="2"/>
        <v>579.5</v>
      </c>
      <c r="D26" s="377">
        <v>504</v>
      </c>
      <c r="E26" s="400">
        <v>75.5</v>
      </c>
      <c r="F26" s="388" t="s">
        <v>688</v>
      </c>
      <c r="G26" s="360">
        <f t="shared" si="5"/>
        <v>8.86</v>
      </c>
      <c r="H26" s="360">
        <f t="shared" si="3"/>
        <v>1337.86</v>
      </c>
      <c r="I26" s="360">
        <f t="shared" si="4"/>
        <v>1653.46</v>
      </c>
    </row>
    <row r="27" spans="1:9" s="126" customFormat="1" ht="18.75" customHeight="1" x14ac:dyDescent="0.3">
      <c r="A27" s="389" t="s">
        <v>696</v>
      </c>
      <c r="B27" s="377">
        <v>1</v>
      </c>
      <c r="C27" s="377">
        <f t="shared" si="2"/>
        <v>770</v>
      </c>
      <c r="D27" s="377">
        <v>504</v>
      </c>
      <c r="E27" s="400">
        <v>266</v>
      </c>
      <c r="F27" s="388" t="s">
        <v>698</v>
      </c>
      <c r="G27" s="360">
        <f t="shared" si="5"/>
        <v>7.8</v>
      </c>
      <c r="H27" s="360">
        <f t="shared" si="3"/>
        <v>4149.6000000000004</v>
      </c>
      <c r="I27" s="360">
        <f t="shared" si="4"/>
        <v>5128.49</v>
      </c>
    </row>
    <row r="28" spans="1:9" s="126" customFormat="1" ht="18.75" customHeight="1" x14ac:dyDescent="0.3">
      <c r="A28" s="389" t="s">
        <v>697</v>
      </c>
      <c r="B28" s="377">
        <v>1</v>
      </c>
      <c r="C28" s="377">
        <f t="shared" si="2"/>
        <v>514.5</v>
      </c>
      <c r="D28" s="377">
        <v>504</v>
      </c>
      <c r="E28" s="400">
        <v>10.5</v>
      </c>
      <c r="F28" s="388" t="s">
        <v>688</v>
      </c>
      <c r="G28" s="360">
        <f t="shared" si="5"/>
        <v>8.86</v>
      </c>
      <c r="H28" s="360">
        <f t="shared" si="3"/>
        <v>186.06</v>
      </c>
      <c r="I28" s="360">
        <f t="shared" si="4"/>
        <v>229.95</v>
      </c>
    </row>
    <row r="29" spans="1:9" s="126" customFormat="1" ht="18.75" customHeight="1" x14ac:dyDescent="0.3">
      <c r="A29" s="389" t="s">
        <v>692</v>
      </c>
      <c r="B29" s="377">
        <v>1</v>
      </c>
      <c r="C29" s="377">
        <f t="shared" si="2"/>
        <v>537.5</v>
      </c>
      <c r="D29" s="377">
        <v>504</v>
      </c>
      <c r="E29" s="400">
        <v>33.5</v>
      </c>
      <c r="F29" s="388" t="s">
        <v>688</v>
      </c>
      <c r="G29" s="360">
        <f t="shared" si="5"/>
        <v>8.86</v>
      </c>
      <c r="H29" s="360">
        <f t="shared" si="3"/>
        <v>593.62</v>
      </c>
      <c r="I29" s="360">
        <f t="shared" si="4"/>
        <v>733.65</v>
      </c>
    </row>
    <row r="30" spans="1:9" s="126" customFormat="1" ht="18.75" customHeight="1" x14ac:dyDescent="0.3">
      <c r="A30" s="386" t="s">
        <v>689</v>
      </c>
      <c r="B30" s="377">
        <v>1</v>
      </c>
      <c r="C30" s="377">
        <f t="shared" si="2"/>
        <v>476</v>
      </c>
      <c r="D30" s="377">
        <v>441</v>
      </c>
      <c r="E30" s="400">
        <v>35</v>
      </c>
      <c r="F30" s="388" t="s">
        <v>688</v>
      </c>
      <c r="G30" s="360">
        <f t="shared" si="5"/>
        <v>10.130000000000001</v>
      </c>
      <c r="H30" s="360">
        <f t="shared" si="3"/>
        <v>709.1</v>
      </c>
      <c r="I30" s="360">
        <f t="shared" si="4"/>
        <v>876.38</v>
      </c>
    </row>
    <row r="31" spans="1:9" s="126" customFormat="1" ht="18.75" customHeight="1" x14ac:dyDescent="0.3">
      <c r="A31" s="389" t="s">
        <v>692</v>
      </c>
      <c r="B31" s="377">
        <v>1</v>
      </c>
      <c r="C31" s="377">
        <f t="shared" si="2"/>
        <v>516</v>
      </c>
      <c r="D31" s="377">
        <v>504</v>
      </c>
      <c r="E31" s="400">
        <v>12</v>
      </c>
      <c r="F31" s="388" t="s">
        <v>688</v>
      </c>
      <c r="G31" s="360">
        <f t="shared" si="5"/>
        <v>8.86</v>
      </c>
      <c r="H31" s="360">
        <f t="shared" si="3"/>
        <v>212.64</v>
      </c>
      <c r="I31" s="360">
        <f t="shared" si="4"/>
        <v>262.8</v>
      </c>
    </row>
    <row r="32" spans="1:9" s="126" customFormat="1" ht="18.75" customHeight="1" x14ac:dyDescent="0.3">
      <c r="A32" s="389" t="s">
        <v>692</v>
      </c>
      <c r="B32" s="377">
        <v>1</v>
      </c>
      <c r="C32" s="377">
        <f t="shared" si="2"/>
        <v>511</v>
      </c>
      <c r="D32" s="377">
        <v>504</v>
      </c>
      <c r="E32" s="400">
        <v>7</v>
      </c>
      <c r="F32" s="388" t="s">
        <v>688</v>
      </c>
      <c r="G32" s="360">
        <f t="shared" si="5"/>
        <v>8.86</v>
      </c>
      <c r="H32" s="360">
        <f t="shared" si="3"/>
        <v>124.04</v>
      </c>
      <c r="I32" s="360">
        <f t="shared" si="4"/>
        <v>153.30000000000001</v>
      </c>
    </row>
    <row r="33" spans="1:9" ht="49.5" customHeight="1" x14ac:dyDescent="0.25">
      <c r="A33" s="396" t="s">
        <v>17</v>
      </c>
      <c r="B33" s="397">
        <f>SUM(B34:B111)</f>
        <v>78</v>
      </c>
      <c r="C33" s="397"/>
      <c r="D33" s="397"/>
      <c r="E33" s="397">
        <f t="shared" ref="E33:I33" si="6">SUM(E34:E111)</f>
        <v>6305.68</v>
      </c>
      <c r="F33" s="397"/>
      <c r="G33" s="397"/>
      <c r="H33" s="398">
        <f t="shared" si="6"/>
        <v>81212.12000000001</v>
      </c>
      <c r="I33" s="398">
        <f t="shared" si="6"/>
        <v>100370.09000000001</v>
      </c>
    </row>
    <row r="34" spans="1:9" s="126" customFormat="1" ht="18.75" customHeight="1" x14ac:dyDescent="0.3">
      <c r="A34" s="389" t="s">
        <v>699</v>
      </c>
      <c r="B34" s="377">
        <v>1</v>
      </c>
      <c r="C34" s="377">
        <f t="shared" ref="C34:C43" si="7">D34+E34</f>
        <v>526</v>
      </c>
      <c r="D34" s="377">
        <v>504</v>
      </c>
      <c r="E34" s="400">
        <v>22</v>
      </c>
      <c r="F34" s="390" t="s">
        <v>700</v>
      </c>
      <c r="G34" s="360">
        <f>ROUND(F34*3/D34,2)</f>
        <v>5.86</v>
      </c>
      <c r="H34" s="360">
        <f>ROUND(E34*G34*2,2)</f>
        <v>257.83999999999997</v>
      </c>
      <c r="I34" s="360">
        <f>ROUND(H34*1.2359,2)</f>
        <v>318.66000000000003</v>
      </c>
    </row>
    <row r="35" spans="1:9" s="126" customFormat="1" ht="18.75" customHeight="1" x14ac:dyDescent="0.3">
      <c r="A35" s="386" t="s">
        <v>701</v>
      </c>
      <c r="B35" s="377">
        <v>1</v>
      </c>
      <c r="C35" s="377">
        <f t="shared" si="7"/>
        <v>486</v>
      </c>
      <c r="D35" s="377">
        <v>441</v>
      </c>
      <c r="E35" s="399">
        <v>45</v>
      </c>
      <c r="F35" s="388" t="s">
        <v>702</v>
      </c>
      <c r="G35" s="360">
        <f t="shared" ref="G35:G103" si="8">ROUND(F35*3/D35,2)</f>
        <v>5.9</v>
      </c>
      <c r="H35" s="360">
        <f t="shared" ref="H35:H91" si="9">ROUND(E35*G35*2,2)</f>
        <v>531</v>
      </c>
      <c r="I35" s="360">
        <f t="shared" ref="I35:I103" si="10">ROUND(H35*1.2359,2)</f>
        <v>656.26</v>
      </c>
    </row>
    <row r="36" spans="1:9" s="126" customFormat="1" ht="18.75" customHeight="1" x14ac:dyDescent="0.3">
      <c r="A36" s="386" t="s">
        <v>703</v>
      </c>
      <c r="B36" s="377">
        <v>1</v>
      </c>
      <c r="C36" s="377">
        <f t="shared" si="7"/>
        <v>512</v>
      </c>
      <c r="D36" s="377">
        <v>504</v>
      </c>
      <c r="E36" s="401">
        <v>8</v>
      </c>
      <c r="F36" s="388" t="s">
        <v>700</v>
      </c>
      <c r="G36" s="360">
        <f t="shared" si="8"/>
        <v>5.86</v>
      </c>
      <c r="H36" s="360">
        <f t="shared" si="9"/>
        <v>93.76</v>
      </c>
      <c r="I36" s="360">
        <f t="shared" si="10"/>
        <v>115.88</v>
      </c>
    </row>
    <row r="37" spans="1:9" s="126" customFormat="1" ht="18.75" customHeight="1" x14ac:dyDescent="0.3">
      <c r="A37" s="386" t="s">
        <v>704</v>
      </c>
      <c r="B37" s="377">
        <v>1</v>
      </c>
      <c r="C37" s="377">
        <f t="shared" si="7"/>
        <v>508</v>
      </c>
      <c r="D37" s="377">
        <v>504</v>
      </c>
      <c r="E37" s="401">
        <v>4</v>
      </c>
      <c r="F37" s="388" t="s">
        <v>705</v>
      </c>
      <c r="G37" s="360">
        <f t="shared" si="8"/>
        <v>5.92</v>
      </c>
      <c r="H37" s="360">
        <f t="shared" si="9"/>
        <v>47.36</v>
      </c>
      <c r="I37" s="360">
        <f t="shared" si="10"/>
        <v>58.53</v>
      </c>
    </row>
    <row r="38" spans="1:9" s="126" customFormat="1" ht="18.75" customHeight="1" x14ac:dyDescent="0.3">
      <c r="A38" s="386" t="s">
        <v>701</v>
      </c>
      <c r="B38" s="377">
        <v>1</v>
      </c>
      <c r="C38" s="377">
        <f t="shared" si="7"/>
        <v>566</v>
      </c>
      <c r="D38" s="377">
        <v>504</v>
      </c>
      <c r="E38" s="401">
        <v>62</v>
      </c>
      <c r="F38" s="388" t="s">
        <v>702</v>
      </c>
      <c r="G38" s="360">
        <f t="shared" si="8"/>
        <v>5.16</v>
      </c>
      <c r="H38" s="360">
        <f t="shared" si="9"/>
        <v>639.84</v>
      </c>
      <c r="I38" s="360">
        <f t="shared" si="10"/>
        <v>790.78</v>
      </c>
    </row>
    <row r="39" spans="1:9" s="126" customFormat="1" ht="18.75" customHeight="1" x14ac:dyDescent="0.3">
      <c r="A39" s="386" t="s">
        <v>704</v>
      </c>
      <c r="B39" s="377">
        <v>1</v>
      </c>
      <c r="C39" s="377">
        <f t="shared" si="7"/>
        <v>456</v>
      </c>
      <c r="D39" s="377">
        <v>441</v>
      </c>
      <c r="E39" s="399">
        <v>15</v>
      </c>
      <c r="F39" s="388" t="s">
        <v>702</v>
      </c>
      <c r="G39" s="360">
        <f>ROUND(F39*3/D39,2)</f>
        <v>5.9</v>
      </c>
      <c r="H39" s="360">
        <f t="shared" si="9"/>
        <v>177</v>
      </c>
      <c r="I39" s="360">
        <f t="shared" si="10"/>
        <v>218.75</v>
      </c>
    </row>
    <row r="40" spans="1:9" s="126" customFormat="1" ht="18.75" customHeight="1" x14ac:dyDescent="0.3">
      <c r="A40" s="386" t="s">
        <v>704</v>
      </c>
      <c r="B40" s="377">
        <v>1</v>
      </c>
      <c r="C40" s="377">
        <f t="shared" si="7"/>
        <v>573</v>
      </c>
      <c r="D40" s="377">
        <v>504</v>
      </c>
      <c r="E40" s="401">
        <v>69</v>
      </c>
      <c r="F40" s="388" t="s">
        <v>706</v>
      </c>
      <c r="G40" s="360">
        <f t="shared" si="8"/>
        <v>6.01</v>
      </c>
      <c r="H40" s="360">
        <f t="shared" si="9"/>
        <v>829.38</v>
      </c>
      <c r="I40" s="360">
        <f t="shared" si="10"/>
        <v>1025.03</v>
      </c>
    </row>
    <row r="41" spans="1:9" s="126" customFormat="1" ht="18.75" customHeight="1" x14ac:dyDescent="0.3">
      <c r="A41" s="386" t="s">
        <v>699</v>
      </c>
      <c r="B41" s="377">
        <v>1</v>
      </c>
      <c r="C41" s="377">
        <f t="shared" si="7"/>
        <v>506</v>
      </c>
      <c r="D41" s="377">
        <v>504</v>
      </c>
      <c r="E41" s="399">
        <v>2</v>
      </c>
      <c r="F41" s="388" t="s">
        <v>705</v>
      </c>
      <c r="G41" s="360">
        <f t="shared" si="8"/>
        <v>5.92</v>
      </c>
      <c r="H41" s="360">
        <f t="shared" si="9"/>
        <v>23.68</v>
      </c>
      <c r="I41" s="360">
        <f t="shared" si="10"/>
        <v>29.27</v>
      </c>
    </row>
    <row r="42" spans="1:9" s="126" customFormat="1" ht="18.75" customHeight="1" x14ac:dyDescent="0.3">
      <c r="A42" s="386" t="s">
        <v>704</v>
      </c>
      <c r="B42" s="377">
        <v>1</v>
      </c>
      <c r="C42" s="377">
        <f t="shared" si="7"/>
        <v>448</v>
      </c>
      <c r="D42" s="377">
        <v>441</v>
      </c>
      <c r="E42" s="399">
        <v>7</v>
      </c>
      <c r="F42" s="388" t="s">
        <v>700</v>
      </c>
      <c r="G42" s="360">
        <f t="shared" si="8"/>
        <v>6.7</v>
      </c>
      <c r="H42" s="360">
        <f t="shared" si="9"/>
        <v>93.8</v>
      </c>
      <c r="I42" s="360">
        <f t="shared" si="10"/>
        <v>115.93</v>
      </c>
    </row>
    <row r="43" spans="1:9" s="126" customFormat="1" ht="18.75" customHeight="1" x14ac:dyDescent="0.3">
      <c r="A43" s="386" t="s">
        <v>704</v>
      </c>
      <c r="B43" s="377">
        <v>1</v>
      </c>
      <c r="C43" s="377">
        <f t="shared" si="7"/>
        <v>491</v>
      </c>
      <c r="D43" s="377">
        <v>441</v>
      </c>
      <c r="E43" s="401">
        <v>50</v>
      </c>
      <c r="F43" s="388" t="s">
        <v>700</v>
      </c>
      <c r="G43" s="360">
        <f t="shared" si="8"/>
        <v>6.7</v>
      </c>
      <c r="H43" s="360">
        <f t="shared" si="9"/>
        <v>670</v>
      </c>
      <c r="I43" s="360">
        <f t="shared" si="10"/>
        <v>828.05</v>
      </c>
    </row>
    <row r="44" spans="1:9" s="126" customFormat="1" ht="18.75" customHeight="1" x14ac:dyDescent="0.3">
      <c r="A44" s="386" t="s">
        <v>699</v>
      </c>
      <c r="B44" s="377">
        <v>1</v>
      </c>
      <c r="C44" s="377">
        <f>D44+E44</f>
        <v>526</v>
      </c>
      <c r="D44" s="377">
        <v>504</v>
      </c>
      <c r="E44" s="399">
        <v>22</v>
      </c>
      <c r="F44" s="388" t="s">
        <v>702</v>
      </c>
      <c r="G44" s="360">
        <f t="shared" si="8"/>
        <v>5.16</v>
      </c>
      <c r="H44" s="360">
        <f t="shared" si="9"/>
        <v>227.04</v>
      </c>
      <c r="I44" s="360">
        <f t="shared" si="10"/>
        <v>280.60000000000002</v>
      </c>
    </row>
    <row r="45" spans="1:9" s="126" customFormat="1" ht="18.75" customHeight="1" x14ac:dyDescent="0.3">
      <c r="A45" s="386" t="s">
        <v>699</v>
      </c>
      <c r="B45" s="377">
        <v>1</v>
      </c>
      <c r="C45" s="377">
        <f>D45+E45</f>
        <v>514</v>
      </c>
      <c r="D45" s="377">
        <v>504</v>
      </c>
      <c r="E45" s="401">
        <v>10</v>
      </c>
      <c r="F45" s="388" t="s">
        <v>700</v>
      </c>
      <c r="G45" s="360">
        <f t="shared" si="8"/>
        <v>5.86</v>
      </c>
      <c r="H45" s="360">
        <f t="shared" si="9"/>
        <v>117.2</v>
      </c>
      <c r="I45" s="360">
        <f t="shared" si="10"/>
        <v>144.85</v>
      </c>
    </row>
    <row r="46" spans="1:9" s="126" customFormat="1" ht="18.75" customHeight="1" x14ac:dyDescent="0.3">
      <c r="A46" s="386" t="s">
        <v>704</v>
      </c>
      <c r="B46" s="377">
        <v>1</v>
      </c>
      <c r="C46" s="377">
        <f t="shared" ref="C46:C69" si="11">D46+E46</f>
        <v>504</v>
      </c>
      <c r="D46" s="377">
        <v>441</v>
      </c>
      <c r="E46" s="399">
        <v>63</v>
      </c>
      <c r="F46" s="388" t="s">
        <v>702</v>
      </c>
      <c r="G46" s="360">
        <f t="shared" si="8"/>
        <v>5.9</v>
      </c>
      <c r="H46" s="360">
        <f t="shared" si="9"/>
        <v>743.4</v>
      </c>
      <c r="I46" s="360">
        <f t="shared" si="10"/>
        <v>918.77</v>
      </c>
    </row>
    <row r="47" spans="1:9" s="126" customFormat="1" ht="18.75" customHeight="1" x14ac:dyDescent="0.3">
      <c r="A47" s="386" t="s">
        <v>704</v>
      </c>
      <c r="B47" s="377">
        <v>1</v>
      </c>
      <c r="C47" s="377">
        <f t="shared" si="11"/>
        <v>489</v>
      </c>
      <c r="D47" s="377">
        <v>441</v>
      </c>
      <c r="E47" s="401">
        <v>48</v>
      </c>
      <c r="F47" s="388" t="s">
        <v>700</v>
      </c>
      <c r="G47" s="360">
        <f t="shared" si="8"/>
        <v>6.7</v>
      </c>
      <c r="H47" s="360">
        <f t="shared" si="9"/>
        <v>643.20000000000005</v>
      </c>
      <c r="I47" s="360">
        <f t="shared" si="10"/>
        <v>794.93</v>
      </c>
    </row>
    <row r="48" spans="1:9" s="126" customFormat="1" ht="18.75" customHeight="1" x14ac:dyDescent="0.3">
      <c r="A48" s="386" t="s">
        <v>707</v>
      </c>
      <c r="B48" s="377">
        <v>1</v>
      </c>
      <c r="C48" s="377">
        <f t="shared" si="11"/>
        <v>504</v>
      </c>
      <c r="D48" s="377">
        <v>441</v>
      </c>
      <c r="E48" s="399">
        <v>63</v>
      </c>
      <c r="F48" s="388" t="s">
        <v>700</v>
      </c>
      <c r="G48" s="360">
        <f t="shared" si="8"/>
        <v>6.7</v>
      </c>
      <c r="H48" s="360">
        <f t="shared" si="9"/>
        <v>844.2</v>
      </c>
      <c r="I48" s="360">
        <f t="shared" si="10"/>
        <v>1043.3499999999999</v>
      </c>
    </row>
    <row r="49" spans="1:9" s="126" customFormat="1" ht="18.75" customHeight="1" x14ac:dyDescent="0.3">
      <c r="A49" s="386" t="s">
        <v>699</v>
      </c>
      <c r="B49" s="377">
        <v>1</v>
      </c>
      <c r="C49" s="377">
        <f t="shared" si="11"/>
        <v>520</v>
      </c>
      <c r="D49" s="377">
        <v>504</v>
      </c>
      <c r="E49" s="401">
        <v>16</v>
      </c>
      <c r="F49" s="388" t="s">
        <v>700</v>
      </c>
      <c r="G49" s="360">
        <f t="shared" si="8"/>
        <v>5.86</v>
      </c>
      <c r="H49" s="360">
        <f t="shared" si="9"/>
        <v>187.52</v>
      </c>
      <c r="I49" s="360">
        <f t="shared" si="10"/>
        <v>231.76</v>
      </c>
    </row>
    <row r="50" spans="1:9" s="126" customFormat="1" ht="18.75" customHeight="1" x14ac:dyDescent="0.3">
      <c r="A50" s="386" t="s">
        <v>707</v>
      </c>
      <c r="B50" s="377">
        <v>1</v>
      </c>
      <c r="C50" s="377">
        <f t="shared" si="11"/>
        <v>519</v>
      </c>
      <c r="D50" s="377">
        <v>441</v>
      </c>
      <c r="E50" s="399">
        <v>78</v>
      </c>
      <c r="F50" s="388" t="s">
        <v>700</v>
      </c>
      <c r="G50" s="360">
        <f t="shared" si="8"/>
        <v>6.7</v>
      </c>
      <c r="H50" s="360">
        <f t="shared" si="9"/>
        <v>1045.2</v>
      </c>
      <c r="I50" s="360">
        <f t="shared" si="10"/>
        <v>1291.76</v>
      </c>
    </row>
    <row r="51" spans="1:9" s="126" customFormat="1" ht="18.75" customHeight="1" x14ac:dyDescent="0.3">
      <c r="A51" s="386" t="s">
        <v>704</v>
      </c>
      <c r="B51" s="377">
        <v>1</v>
      </c>
      <c r="C51" s="377">
        <f t="shared" si="11"/>
        <v>662</v>
      </c>
      <c r="D51" s="377">
        <v>504</v>
      </c>
      <c r="E51" s="399">
        <v>158</v>
      </c>
      <c r="F51" s="388" t="s">
        <v>705</v>
      </c>
      <c r="G51" s="360">
        <f t="shared" si="8"/>
        <v>5.92</v>
      </c>
      <c r="H51" s="360">
        <f t="shared" si="9"/>
        <v>1870.72</v>
      </c>
      <c r="I51" s="360">
        <f t="shared" si="10"/>
        <v>2312.02</v>
      </c>
    </row>
    <row r="52" spans="1:9" s="126" customFormat="1" ht="18.75" customHeight="1" x14ac:dyDescent="0.3">
      <c r="A52" s="386" t="s">
        <v>708</v>
      </c>
      <c r="B52" s="377">
        <v>1</v>
      </c>
      <c r="C52" s="377">
        <f t="shared" si="11"/>
        <v>531</v>
      </c>
      <c r="D52" s="377">
        <v>441</v>
      </c>
      <c r="E52" s="399">
        <v>90</v>
      </c>
      <c r="F52" s="388" t="s">
        <v>700</v>
      </c>
      <c r="G52" s="360">
        <f t="shared" si="8"/>
        <v>6.7</v>
      </c>
      <c r="H52" s="360">
        <f t="shared" si="9"/>
        <v>1206</v>
      </c>
      <c r="I52" s="360">
        <f t="shared" si="10"/>
        <v>1490.5</v>
      </c>
    </row>
    <row r="53" spans="1:9" s="126" customFormat="1" ht="18.75" customHeight="1" x14ac:dyDescent="0.3">
      <c r="A53" s="386" t="s">
        <v>708</v>
      </c>
      <c r="B53" s="377">
        <v>1</v>
      </c>
      <c r="C53" s="377">
        <f t="shared" si="11"/>
        <v>504</v>
      </c>
      <c r="D53" s="377">
        <v>441</v>
      </c>
      <c r="E53" s="399">
        <v>63</v>
      </c>
      <c r="F53" s="388" t="s">
        <v>700</v>
      </c>
      <c r="G53" s="360">
        <f t="shared" si="8"/>
        <v>6.7</v>
      </c>
      <c r="H53" s="360">
        <f t="shared" si="9"/>
        <v>844.2</v>
      </c>
      <c r="I53" s="360">
        <f t="shared" si="10"/>
        <v>1043.3499999999999</v>
      </c>
    </row>
    <row r="54" spans="1:9" s="126" customFormat="1" ht="17.25" x14ac:dyDescent="0.3">
      <c r="A54" s="386" t="s">
        <v>707</v>
      </c>
      <c r="B54" s="377">
        <v>1</v>
      </c>
      <c r="C54" s="377">
        <f t="shared" si="11"/>
        <v>509</v>
      </c>
      <c r="D54" s="377">
        <v>504</v>
      </c>
      <c r="E54" s="399">
        <v>5</v>
      </c>
      <c r="F54" s="388" t="s">
        <v>700</v>
      </c>
      <c r="G54" s="360">
        <f t="shared" si="8"/>
        <v>5.86</v>
      </c>
      <c r="H54" s="360">
        <f t="shared" si="9"/>
        <v>58.6</v>
      </c>
      <c r="I54" s="360">
        <f t="shared" si="10"/>
        <v>72.42</v>
      </c>
    </row>
    <row r="55" spans="1:9" s="126" customFormat="1" ht="17.25" x14ac:dyDescent="0.3">
      <c r="A55" s="386" t="s">
        <v>708</v>
      </c>
      <c r="B55" s="377">
        <v>1</v>
      </c>
      <c r="C55" s="377">
        <f t="shared" si="11"/>
        <v>600</v>
      </c>
      <c r="D55" s="377">
        <v>441</v>
      </c>
      <c r="E55" s="399">
        <v>159</v>
      </c>
      <c r="F55" s="388" t="s">
        <v>705</v>
      </c>
      <c r="G55" s="360">
        <f t="shared" si="8"/>
        <v>6.77</v>
      </c>
      <c r="H55" s="360">
        <f t="shared" si="9"/>
        <v>2152.86</v>
      </c>
      <c r="I55" s="360">
        <f t="shared" si="10"/>
        <v>2660.72</v>
      </c>
    </row>
    <row r="56" spans="1:9" s="126" customFormat="1" ht="17.25" x14ac:dyDescent="0.3">
      <c r="A56" s="386" t="s">
        <v>708</v>
      </c>
      <c r="B56" s="377">
        <v>1</v>
      </c>
      <c r="C56" s="377">
        <f t="shared" si="11"/>
        <v>536</v>
      </c>
      <c r="D56" s="377">
        <v>441</v>
      </c>
      <c r="E56" s="399">
        <v>95</v>
      </c>
      <c r="F56" s="388" t="s">
        <v>705</v>
      </c>
      <c r="G56" s="360">
        <f t="shared" si="8"/>
        <v>6.77</v>
      </c>
      <c r="H56" s="360">
        <f t="shared" si="9"/>
        <v>1286.3</v>
      </c>
      <c r="I56" s="360">
        <f t="shared" si="10"/>
        <v>1589.74</v>
      </c>
    </row>
    <row r="57" spans="1:9" s="126" customFormat="1" ht="17.25" x14ac:dyDescent="0.3">
      <c r="A57" s="386" t="s">
        <v>708</v>
      </c>
      <c r="B57" s="377">
        <v>1</v>
      </c>
      <c r="C57" s="377">
        <f t="shared" si="11"/>
        <v>541</v>
      </c>
      <c r="D57" s="377">
        <v>441</v>
      </c>
      <c r="E57" s="399">
        <v>100</v>
      </c>
      <c r="F57" s="388" t="s">
        <v>700</v>
      </c>
      <c r="G57" s="360">
        <f t="shared" si="8"/>
        <v>6.7</v>
      </c>
      <c r="H57" s="360">
        <f t="shared" si="9"/>
        <v>1340</v>
      </c>
      <c r="I57" s="360">
        <f t="shared" si="10"/>
        <v>1656.11</v>
      </c>
    </row>
    <row r="58" spans="1:9" s="126" customFormat="1" ht="17.25" x14ac:dyDescent="0.3">
      <c r="A58" s="386" t="s">
        <v>708</v>
      </c>
      <c r="B58" s="377">
        <v>1</v>
      </c>
      <c r="C58" s="377">
        <f t="shared" si="11"/>
        <v>480</v>
      </c>
      <c r="D58" s="377">
        <v>441</v>
      </c>
      <c r="E58" s="401">
        <v>39</v>
      </c>
      <c r="F58" s="388" t="s">
        <v>705</v>
      </c>
      <c r="G58" s="360">
        <f t="shared" si="8"/>
        <v>6.77</v>
      </c>
      <c r="H58" s="360">
        <f t="shared" si="9"/>
        <v>528.05999999999995</v>
      </c>
      <c r="I58" s="360">
        <f t="shared" si="10"/>
        <v>652.63</v>
      </c>
    </row>
    <row r="59" spans="1:9" s="126" customFormat="1" ht="18.75" customHeight="1" x14ac:dyDescent="0.3">
      <c r="A59" s="386" t="s">
        <v>708</v>
      </c>
      <c r="B59" s="377">
        <v>1</v>
      </c>
      <c r="C59" s="377">
        <f t="shared" si="11"/>
        <v>570</v>
      </c>
      <c r="D59" s="377">
        <v>441</v>
      </c>
      <c r="E59" s="399">
        <v>129</v>
      </c>
      <c r="F59" s="388" t="s">
        <v>700</v>
      </c>
      <c r="G59" s="360">
        <f t="shared" si="8"/>
        <v>6.7</v>
      </c>
      <c r="H59" s="360">
        <f t="shared" si="9"/>
        <v>1728.6</v>
      </c>
      <c r="I59" s="360">
        <f t="shared" si="10"/>
        <v>2136.38</v>
      </c>
    </row>
    <row r="60" spans="1:9" s="126" customFormat="1" ht="18.75" customHeight="1" x14ac:dyDescent="0.3">
      <c r="A60" s="386" t="s">
        <v>708</v>
      </c>
      <c r="B60" s="377">
        <v>1</v>
      </c>
      <c r="C60" s="377">
        <f t="shared" si="11"/>
        <v>580</v>
      </c>
      <c r="D60" s="377">
        <v>441</v>
      </c>
      <c r="E60" s="399">
        <v>139</v>
      </c>
      <c r="F60" s="388" t="s">
        <v>702</v>
      </c>
      <c r="G60" s="360">
        <f t="shared" si="8"/>
        <v>5.9</v>
      </c>
      <c r="H60" s="360">
        <f t="shared" si="9"/>
        <v>1640.2</v>
      </c>
      <c r="I60" s="360">
        <f t="shared" si="10"/>
        <v>2027.12</v>
      </c>
    </row>
    <row r="61" spans="1:9" s="126" customFormat="1" ht="18.75" customHeight="1" x14ac:dyDescent="0.3">
      <c r="A61" s="386" t="s">
        <v>708</v>
      </c>
      <c r="B61" s="377">
        <v>1</v>
      </c>
      <c r="C61" s="377">
        <f t="shared" si="11"/>
        <v>498</v>
      </c>
      <c r="D61" s="377">
        <v>441</v>
      </c>
      <c r="E61" s="399">
        <v>57</v>
      </c>
      <c r="F61" s="388" t="s">
        <v>700</v>
      </c>
      <c r="G61" s="360">
        <f t="shared" si="8"/>
        <v>6.7</v>
      </c>
      <c r="H61" s="360">
        <f t="shared" si="9"/>
        <v>763.8</v>
      </c>
      <c r="I61" s="360">
        <f t="shared" si="10"/>
        <v>943.98</v>
      </c>
    </row>
    <row r="62" spans="1:9" s="126" customFormat="1" ht="18.75" customHeight="1" x14ac:dyDescent="0.3">
      <c r="A62" s="389" t="s">
        <v>709</v>
      </c>
      <c r="B62" s="377">
        <v>1</v>
      </c>
      <c r="C62" s="377">
        <f t="shared" si="11"/>
        <v>800</v>
      </c>
      <c r="D62" s="377">
        <v>441</v>
      </c>
      <c r="E62" s="400">
        <v>359</v>
      </c>
      <c r="F62" s="390" t="s">
        <v>700</v>
      </c>
      <c r="G62" s="360">
        <f t="shared" si="8"/>
        <v>6.7</v>
      </c>
      <c r="H62" s="360">
        <f t="shared" si="9"/>
        <v>4810.6000000000004</v>
      </c>
      <c r="I62" s="360">
        <f t="shared" si="10"/>
        <v>5945.42</v>
      </c>
    </row>
    <row r="63" spans="1:9" s="126" customFormat="1" ht="18.75" customHeight="1" x14ac:dyDescent="0.3">
      <c r="A63" s="386" t="s">
        <v>704</v>
      </c>
      <c r="B63" s="377">
        <v>1</v>
      </c>
      <c r="C63" s="377">
        <f t="shared" si="11"/>
        <v>696</v>
      </c>
      <c r="D63" s="377">
        <v>441</v>
      </c>
      <c r="E63" s="399">
        <v>255</v>
      </c>
      <c r="F63" s="388" t="s">
        <v>702</v>
      </c>
      <c r="G63" s="360">
        <f t="shared" si="8"/>
        <v>5.9</v>
      </c>
      <c r="H63" s="360">
        <f t="shared" si="9"/>
        <v>3009</v>
      </c>
      <c r="I63" s="360">
        <f t="shared" si="10"/>
        <v>3718.82</v>
      </c>
    </row>
    <row r="64" spans="1:9" s="126" customFormat="1" ht="18.75" customHeight="1" x14ac:dyDescent="0.3">
      <c r="A64" s="389" t="s">
        <v>710</v>
      </c>
      <c r="B64" s="377">
        <v>1</v>
      </c>
      <c r="C64" s="377">
        <f t="shared" si="11"/>
        <v>507</v>
      </c>
      <c r="D64" s="377">
        <v>504</v>
      </c>
      <c r="E64" s="400">
        <v>3</v>
      </c>
      <c r="F64" s="390" t="s">
        <v>700</v>
      </c>
      <c r="G64" s="360">
        <f t="shared" si="8"/>
        <v>5.86</v>
      </c>
      <c r="H64" s="360">
        <f t="shared" si="9"/>
        <v>35.159999999999997</v>
      </c>
      <c r="I64" s="360">
        <f t="shared" si="10"/>
        <v>43.45</v>
      </c>
    </row>
    <row r="65" spans="1:9" s="126" customFormat="1" ht="18.75" customHeight="1" x14ac:dyDescent="0.3">
      <c r="A65" s="389" t="s">
        <v>710</v>
      </c>
      <c r="B65" s="377">
        <v>1</v>
      </c>
      <c r="C65" s="377">
        <f t="shared" si="11"/>
        <v>508</v>
      </c>
      <c r="D65" s="377">
        <v>504</v>
      </c>
      <c r="E65" s="399">
        <v>4</v>
      </c>
      <c r="F65" s="388" t="s">
        <v>700</v>
      </c>
      <c r="G65" s="360">
        <f t="shared" si="8"/>
        <v>5.86</v>
      </c>
      <c r="H65" s="360">
        <f t="shared" si="9"/>
        <v>46.88</v>
      </c>
      <c r="I65" s="360">
        <f t="shared" si="10"/>
        <v>57.94</v>
      </c>
    </row>
    <row r="66" spans="1:9" s="126" customFormat="1" ht="18.75" customHeight="1" x14ac:dyDescent="0.3">
      <c r="A66" s="389" t="s">
        <v>710</v>
      </c>
      <c r="B66" s="377">
        <v>1</v>
      </c>
      <c r="C66" s="377">
        <f t="shared" si="11"/>
        <v>510</v>
      </c>
      <c r="D66" s="377">
        <v>504</v>
      </c>
      <c r="E66" s="399">
        <v>6</v>
      </c>
      <c r="F66" s="388" t="s">
        <v>700</v>
      </c>
      <c r="G66" s="360">
        <f t="shared" si="8"/>
        <v>5.86</v>
      </c>
      <c r="H66" s="360">
        <f t="shared" si="9"/>
        <v>70.319999999999993</v>
      </c>
      <c r="I66" s="360">
        <f t="shared" si="10"/>
        <v>86.91</v>
      </c>
    </row>
    <row r="67" spans="1:9" s="126" customFormat="1" ht="18.75" customHeight="1" x14ac:dyDescent="0.3">
      <c r="A67" s="389" t="s">
        <v>709</v>
      </c>
      <c r="B67" s="377">
        <v>1</v>
      </c>
      <c r="C67" s="377">
        <f t="shared" si="11"/>
        <v>825</v>
      </c>
      <c r="D67" s="377">
        <v>441</v>
      </c>
      <c r="E67" s="400">
        <v>384</v>
      </c>
      <c r="F67" s="390" t="s">
        <v>700</v>
      </c>
      <c r="G67" s="360">
        <f t="shared" si="8"/>
        <v>6.7</v>
      </c>
      <c r="H67" s="360">
        <f t="shared" si="9"/>
        <v>5145.6000000000004</v>
      </c>
      <c r="I67" s="360">
        <f t="shared" si="10"/>
        <v>6359.45</v>
      </c>
    </row>
    <row r="68" spans="1:9" s="126" customFormat="1" ht="18.75" customHeight="1" x14ac:dyDescent="0.3">
      <c r="A68" s="386" t="s">
        <v>710</v>
      </c>
      <c r="B68" s="377">
        <v>1</v>
      </c>
      <c r="C68" s="377">
        <f t="shared" si="11"/>
        <v>510</v>
      </c>
      <c r="D68" s="377">
        <v>504</v>
      </c>
      <c r="E68" s="399">
        <v>6</v>
      </c>
      <c r="F68" s="388" t="s">
        <v>700</v>
      </c>
      <c r="G68" s="360">
        <f t="shared" si="8"/>
        <v>5.86</v>
      </c>
      <c r="H68" s="360">
        <f t="shared" si="9"/>
        <v>70.319999999999993</v>
      </c>
      <c r="I68" s="360">
        <f t="shared" si="10"/>
        <v>86.91</v>
      </c>
    </row>
    <row r="69" spans="1:9" s="126" customFormat="1" ht="18.75" customHeight="1" x14ac:dyDescent="0.3">
      <c r="A69" s="389" t="s">
        <v>709</v>
      </c>
      <c r="B69" s="377">
        <v>1</v>
      </c>
      <c r="C69" s="377">
        <f t="shared" si="11"/>
        <v>599</v>
      </c>
      <c r="D69" s="377">
        <v>441</v>
      </c>
      <c r="E69" s="400">
        <v>158</v>
      </c>
      <c r="F69" s="390" t="s">
        <v>700</v>
      </c>
      <c r="G69" s="360">
        <f t="shared" si="8"/>
        <v>6.7</v>
      </c>
      <c r="H69" s="360">
        <f t="shared" si="9"/>
        <v>2117.1999999999998</v>
      </c>
      <c r="I69" s="360">
        <f t="shared" si="10"/>
        <v>2616.65</v>
      </c>
    </row>
    <row r="70" spans="1:9" s="126" customFormat="1" ht="18.75" customHeight="1" x14ac:dyDescent="0.3">
      <c r="A70" s="386" t="s">
        <v>711</v>
      </c>
      <c r="B70" s="377">
        <v>1</v>
      </c>
      <c r="C70" s="377">
        <f>D70+E70</f>
        <v>547</v>
      </c>
      <c r="D70" s="377">
        <v>504</v>
      </c>
      <c r="E70" s="399">
        <v>43</v>
      </c>
      <c r="F70" s="388" t="s">
        <v>700</v>
      </c>
      <c r="G70" s="360">
        <f t="shared" si="8"/>
        <v>5.86</v>
      </c>
      <c r="H70" s="360">
        <f t="shared" si="9"/>
        <v>503.96</v>
      </c>
      <c r="I70" s="360">
        <f t="shared" si="10"/>
        <v>622.84</v>
      </c>
    </row>
    <row r="71" spans="1:9" s="126" customFormat="1" ht="18.75" customHeight="1" x14ac:dyDescent="0.3">
      <c r="A71" s="389" t="s">
        <v>709</v>
      </c>
      <c r="B71" s="377">
        <v>1</v>
      </c>
      <c r="C71" s="377">
        <f>D71+E71</f>
        <v>678</v>
      </c>
      <c r="D71" s="377">
        <v>441</v>
      </c>
      <c r="E71" s="400">
        <v>237</v>
      </c>
      <c r="F71" s="390" t="s">
        <v>700</v>
      </c>
      <c r="G71" s="360">
        <f t="shared" si="8"/>
        <v>6.7</v>
      </c>
      <c r="H71" s="360">
        <f t="shared" si="9"/>
        <v>3175.8</v>
      </c>
      <c r="I71" s="360">
        <f t="shared" si="10"/>
        <v>3924.97</v>
      </c>
    </row>
    <row r="72" spans="1:9" s="126" customFormat="1" ht="18.75" customHeight="1" x14ac:dyDescent="0.3">
      <c r="A72" s="386" t="s">
        <v>711</v>
      </c>
      <c r="B72" s="377">
        <v>1</v>
      </c>
      <c r="C72" s="377">
        <f t="shared" ref="C72:C93" si="12">D72+E72</f>
        <v>561</v>
      </c>
      <c r="D72" s="377">
        <v>504</v>
      </c>
      <c r="E72" s="399">
        <v>57</v>
      </c>
      <c r="F72" s="388" t="s">
        <v>700</v>
      </c>
      <c r="G72" s="360">
        <f t="shared" si="8"/>
        <v>5.86</v>
      </c>
      <c r="H72" s="360">
        <f t="shared" si="9"/>
        <v>668.04</v>
      </c>
      <c r="I72" s="360">
        <f t="shared" si="10"/>
        <v>825.63</v>
      </c>
    </row>
    <row r="73" spans="1:9" s="126" customFormat="1" ht="18.75" customHeight="1" x14ac:dyDescent="0.3">
      <c r="A73" s="389" t="s">
        <v>709</v>
      </c>
      <c r="B73" s="377">
        <v>1</v>
      </c>
      <c r="C73" s="377">
        <f t="shared" si="12"/>
        <v>657</v>
      </c>
      <c r="D73" s="377">
        <v>441</v>
      </c>
      <c r="E73" s="400">
        <v>216</v>
      </c>
      <c r="F73" s="390" t="s">
        <v>700</v>
      </c>
      <c r="G73" s="360">
        <f t="shared" si="8"/>
        <v>6.7</v>
      </c>
      <c r="H73" s="360">
        <f t="shared" si="9"/>
        <v>2894.4</v>
      </c>
      <c r="I73" s="360">
        <f t="shared" si="10"/>
        <v>3577.19</v>
      </c>
    </row>
    <row r="74" spans="1:9" s="126" customFormat="1" ht="18.75" customHeight="1" x14ac:dyDescent="0.3">
      <c r="A74" s="386" t="s">
        <v>704</v>
      </c>
      <c r="B74" s="377">
        <v>1</v>
      </c>
      <c r="C74" s="377">
        <f t="shared" si="12"/>
        <v>527</v>
      </c>
      <c r="D74" s="377">
        <v>504</v>
      </c>
      <c r="E74" s="399">
        <v>23</v>
      </c>
      <c r="F74" s="388" t="s">
        <v>702</v>
      </c>
      <c r="G74" s="360">
        <f t="shared" si="8"/>
        <v>5.16</v>
      </c>
      <c r="H74" s="360">
        <f t="shared" si="9"/>
        <v>237.36</v>
      </c>
      <c r="I74" s="360">
        <f t="shared" si="10"/>
        <v>293.35000000000002</v>
      </c>
    </row>
    <row r="75" spans="1:9" s="126" customFormat="1" ht="18.75" customHeight="1" x14ac:dyDescent="0.3">
      <c r="A75" s="386" t="s">
        <v>701</v>
      </c>
      <c r="B75" s="377">
        <v>1</v>
      </c>
      <c r="C75" s="377">
        <f t="shared" si="12"/>
        <v>543</v>
      </c>
      <c r="D75" s="377">
        <v>504</v>
      </c>
      <c r="E75" s="399">
        <v>39</v>
      </c>
      <c r="F75" s="388" t="s">
        <v>700</v>
      </c>
      <c r="G75" s="360">
        <f t="shared" si="8"/>
        <v>5.86</v>
      </c>
      <c r="H75" s="360">
        <f t="shared" si="9"/>
        <v>457.08</v>
      </c>
      <c r="I75" s="360">
        <f t="shared" si="10"/>
        <v>564.91</v>
      </c>
    </row>
    <row r="76" spans="1:9" s="126" customFormat="1" ht="18.75" customHeight="1" x14ac:dyDescent="0.3">
      <c r="A76" s="389" t="s">
        <v>712</v>
      </c>
      <c r="B76" s="377">
        <v>1</v>
      </c>
      <c r="C76" s="377">
        <f t="shared" si="12"/>
        <v>614</v>
      </c>
      <c r="D76" s="377">
        <v>504</v>
      </c>
      <c r="E76" s="400">
        <v>110</v>
      </c>
      <c r="F76" s="390" t="s">
        <v>700</v>
      </c>
      <c r="G76" s="360">
        <f t="shared" si="8"/>
        <v>5.86</v>
      </c>
      <c r="H76" s="360">
        <f t="shared" si="9"/>
        <v>1289.2</v>
      </c>
      <c r="I76" s="360">
        <f t="shared" si="10"/>
        <v>1593.32</v>
      </c>
    </row>
    <row r="77" spans="1:9" s="126" customFormat="1" ht="18.75" customHeight="1" x14ac:dyDescent="0.3">
      <c r="A77" s="386" t="s">
        <v>703</v>
      </c>
      <c r="B77" s="377">
        <v>1</v>
      </c>
      <c r="C77" s="377">
        <f t="shared" si="12"/>
        <v>511.5</v>
      </c>
      <c r="D77" s="377">
        <v>504</v>
      </c>
      <c r="E77" s="399">
        <v>7.5</v>
      </c>
      <c r="F77" s="388" t="s">
        <v>700</v>
      </c>
      <c r="G77" s="360">
        <f t="shared" si="8"/>
        <v>5.86</v>
      </c>
      <c r="H77" s="360">
        <f t="shared" si="9"/>
        <v>87.9</v>
      </c>
      <c r="I77" s="360">
        <f t="shared" si="10"/>
        <v>108.64</v>
      </c>
    </row>
    <row r="78" spans="1:9" s="126" customFormat="1" ht="18.75" customHeight="1" x14ac:dyDescent="0.3">
      <c r="A78" s="386" t="s">
        <v>703</v>
      </c>
      <c r="B78" s="377">
        <v>1</v>
      </c>
      <c r="C78" s="377">
        <f t="shared" si="12"/>
        <v>508</v>
      </c>
      <c r="D78" s="377">
        <v>504</v>
      </c>
      <c r="E78" s="399">
        <v>4</v>
      </c>
      <c r="F78" s="388" t="s">
        <v>705</v>
      </c>
      <c r="G78" s="360">
        <f t="shared" si="8"/>
        <v>5.92</v>
      </c>
      <c r="H78" s="360">
        <f t="shared" si="9"/>
        <v>47.36</v>
      </c>
      <c r="I78" s="360">
        <f t="shared" si="10"/>
        <v>58.53</v>
      </c>
    </row>
    <row r="79" spans="1:9" s="126" customFormat="1" ht="18.75" customHeight="1" x14ac:dyDescent="0.3">
      <c r="A79" s="386" t="s">
        <v>713</v>
      </c>
      <c r="B79" s="377">
        <v>1</v>
      </c>
      <c r="C79" s="377">
        <f t="shared" si="12"/>
        <v>504</v>
      </c>
      <c r="D79" s="377">
        <v>441</v>
      </c>
      <c r="E79" s="399">
        <v>63</v>
      </c>
      <c r="F79" s="388" t="s">
        <v>700</v>
      </c>
      <c r="G79" s="360">
        <f t="shared" si="8"/>
        <v>6.7</v>
      </c>
      <c r="H79" s="360">
        <f t="shared" si="9"/>
        <v>844.2</v>
      </c>
      <c r="I79" s="360">
        <f t="shared" si="10"/>
        <v>1043.3499999999999</v>
      </c>
    </row>
    <row r="80" spans="1:9" s="126" customFormat="1" ht="17.25" x14ac:dyDescent="0.3">
      <c r="A80" s="386" t="s">
        <v>704</v>
      </c>
      <c r="B80" s="377">
        <v>1</v>
      </c>
      <c r="C80" s="377">
        <f t="shared" si="12"/>
        <v>510.5</v>
      </c>
      <c r="D80" s="377">
        <v>504</v>
      </c>
      <c r="E80" s="399">
        <v>6.5</v>
      </c>
      <c r="F80" s="388" t="s">
        <v>702</v>
      </c>
      <c r="G80" s="360">
        <f t="shared" si="8"/>
        <v>5.16</v>
      </c>
      <c r="H80" s="360">
        <f t="shared" si="9"/>
        <v>67.08</v>
      </c>
      <c r="I80" s="360">
        <f t="shared" si="10"/>
        <v>82.9</v>
      </c>
    </row>
    <row r="81" spans="1:9" s="126" customFormat="1" ht="17.25" x14ac:dyDescent="0.3">
      <c r="A81" s="386" t="s">
        <v>703</v>
      </c>
      <c r="B81" s="377">
        <v>1</v>
      </c>
      <c r="C81" s="377">
        <f t="shared" si="12"/>
        <v>508</v>
      </c>
      <c r="D81" s="377">
        <v>504</v>
      </c>
      <c r="E81" s="400">
        <v>4</v>
      </c>
      <c r="F81" s="390" t="s">
        <v>700</v>
      </c>
      <c r="G81" s="360">
        <f t="shared" si="8"/>
        <v>5.86</v>
      </c>
      <c r="H81" s="360">
        <f t="shared" si="9"/>
        <v>46.88</v>
      </c>
      <c r="I81" s="360">
        <f t="shared" si="10"/>
        <v>57.94</v>
      </c>
    </row>
    <row r="82" spans="1:9" s="126" customFormat="1" ht="17.25" x14ac:dyDescent="0.3">
      <c r="A82" s="386" t="s">
        <v>703</v>
      </c>
      <c r="B82" s="377">
        <v>1</v>
      </c>
      <c r="C82" s="377">
        <f t="shared" si="12"/>
        <v>641</v>
      </c>
      <c r="D82" s="377">
        <v>504</v>
      </c>
      <c r="E82" s="400">
        <v>137</v>
      </c>
      <c r="F82" s="390" t="s">
        <v>705</v>
      </c>
      <c r="G82" s="360">
        <f t="shared" si="8"/>
        <v>5.92</v>
      </c>
      <c r="H82" s="360">
        <f t="shared" si="9"/>
        <v>1622.08</v>
      </c>
      <c r="I82" s="360">
        <f t="shared" si="10"/>
        <v>2004.73</v>
      </c>
    </row>
    <row r="83" spans="1:9" s="126" customFormat="1" ht="17.25" x14ac:dyDescent="0.3">
      <c r="A83" s="389" t="s">
        <v>707</v>
      </c>
      <c r="B83" s="377">
        <v>1</v>
      </c>
      <c r="C83" s="377">
        <f t="shared" si="12"/>
        <v>561</v>
      </c>
      <c r="D83" s="377">
        <v>441</v>
      </c>
      <c r="E83" s="400">
        <v>120</v>
      </c>
      <c r="F83" s="390" t="s">
        <v>705</v>
      </c>
      <c r="G83" s="360">
        <f t="shared" si="8"/>
        <v>6.77</v>
      </c>
      <c r="H83" s="360">
        <f t="shared" si="9"/>
        <v>1624.8</v>
      </c>
      <c r="I83" s="360">
        <f t="shared" si="10"/>
        <v>2008.09</v>
      </c>
    </row>
    <row r="84" spans="1:9" s="126" customFormat="1" ht="18.75" customHeight="1" x14ac:dyDescent="0.3">
      <c r="A84" s="386" t="s">
        <v>714</v>
      </c>
      <c r="B84" s="377">
        <v>1</v>
      </c>
      <c r="C84" s="377">
        <f t="shared" si="12"/>
        <v>512</v>
      </c>
      <c r="D84" s="377">
        <v>504</v>
      </c>
      <c r="E84" s="399">
        <v>8</v>
      </c>
      <c r="F84" s="388" t="s">
        <v>702</v>
      </c>
      <c r="G84" s="360">
        <f t="shared" si="8"/>
        <v>5.16</v>
      </c>
      <c r="H84" s="360">
        <f t="shared" si="9"/>
        <v>82.56</v>
      </c>
      <c r="I84" s="360">
        <f t="shared" si="10"/>
        <v>102.04</v>
      </c>
    </row>
    <row r="85" spans="1:9" s="126" customFormat="1" ht="18.75" customHeight="1" x14ac:dyDescent="0.3">
      <c r="A85" s="386" t="s">
        <v>712</v>
      </c>
      <c r="B85" s="377">
        <v>1</v>
      </c>
      <c r="C85" s="377">
        <f t="shared" si="12"/>
        <v>512</v>
      </c>
      <c r="D85" s="377">
        <v>504</v>
      </c>
      <c r="E85" s="399">
        <v>8</v>
      </c>
      <c r="F85" s="388" t="s">
        <v>700</v>
      </c>
      <c r="G85" s="360">
        <f t="shared" si="8"/>
        <v>5.86</v>
      </c>
      <c r="H85" s="360">
        <f t="shared" si="9"/>
        <v>93.76</v>
      </c>
      <c r="I85" s="360">
        <f t="shared" si="10"/>
        <v>115.88</v>
      </c>
    </row>
    <row r="86" spans="1:9" s="126" customFormat="1" ht="18.75" customHeight="1" x14ac:dyDescent="0.3">
      <c r="A86" s="386" t="s">
        <v>712</v>
      </c>
      <c r="B86" s="377">
        <v>1</v>
      </c>
      <c r="C86" s="377">
        <f t="shared" si="12"/>
        <v>509.5</v>
      </c>
      <c r="D86" s="377">
        <v>504</v>
      </c>
      <c r="E86" s="399">
        <v>5.5</v>
      </c>
      <c r="F86" s="388" t="s">
        <v>705</v>
      </c>
      <c r="G86" s="360">
        <f t="shared" si="8"/>
        <v>5.92</v>
      </c>
      <c r="H86" s="360">
        <f t="shared" si="9"/>
        <v>65.12</v>
      </c>
      <c r="I86" s="360">
        <f t="shared" si="10"/>
        <v>80.48</v>
      </c>
    </row>
    <row r="87" spans="1:9" s="126" customFormat="1" ht="18.75" customHeight="1" x14ac:dyDescent="0.3">
      <c r="A87" s="386" t="s">
        <v>712</v>
      </c>
      <c r="B87" s="377">
        <v>1</v>
      </c>
      <c r="C87" s="377">
        <f t="shared" si="12"/>
        <v>511</v>
      </c>
      <c r="D87" s="377">
        <v>504</v>
      </c>
      <c r="E87" s="399">
        <v>7</v>
      </c>
      <c r="F87" s="388" t="s">
        <v>700</v>
      </c>
      <c r="G87" s="360">
        <f t="shared" si="8"/>
        <v>5.86</v>
      </c>
      <c r="H87" s="360">
        <f t="shared" si="9"/>
        <v>82.04</v>
      </c>
      <c r="I87" s="360">
        <f t="shared" si="10"/>
        <v>101.39</v>
      </c>
    </row>
    <row r="88" spans="1:9" s="126" customFormat="1" ht="18.75" customHeight="1" x14ac:dyDescent="0.3">
      <c r="A88" s="386" t="s">
        <v>712</v>
      </c>
      <c r="B88" s="377">
        <v>1</v>
      </c>
      <c r="C88" s="377">
        <f t="shared" si="12"/>
        <v>510</v>
      </c>
      <c r="D88" s="377">
        <v>504</v>
      </c>
      <c r="E88" s="401">
        <v>6</v>
      </c>
      <c r="F88" s="388" t="s">
        <v>700</v>
      </c>
      <c r="G88" s="360">
        <f t="shared" si="8"/>
        <v>5.86</v>
      </c>
      <c r="H88" s="360">
        <f t="shared" si="9"/>
        <v>70.319999999999993</v>
      </c>
      <c r="I88" s="360">
        <f t="shared" si="10"/>
        <v>86.91</v>
      </c>
    </row>
    <row r="89" spans="1:9" s="126" customFormat="1" ht="18.75" customHeight="1" x14ac:dyDescent="0.3">
      <c r="A89" s="386" t="s">
        <v>712</v>
      </c>
      <c r="B89" s="377">
        <v>1</v>
      </c>
      <c r="C89" s="377">
        <f t="shared" si="12"/>
        <v>506</v>
      </c>
      <c r="D89" s="377">
        <v>504</v>
      </c>
      <c r="E89" s="399">
        <v>2</v>
      </c>
      <c r="F89" s="388" t="s">
        <v>700</v>
      </c>
      <c r="G89" s="360">
        <f t="shared" si="8"/>
        <v>5.86</v>
      </c>
      <c r="H89" s="360">
        <f t="shared" si="9"/>
        <v>23.44</v>
      </c>
      <c r="I89" s="360">
        <f t="shared" si="10"/>
        <v>28.97</v>
      </c>
    </row>
    <row r="90" spans="1:9" s="126" customFormat="1" ht="18.75" customHeight="1" x14ac:dyDescent="0.3">
      <c r="A90" s="389" t="s">
        <v>704</v>
      </c>
      <c r="B90" s="377">
        <v>1</v>
      </c>
      <c r="C90" s="377">
        <f t="shared" si="12"/>
        <v>510</v>
      </c>
      <c r="D90" s="377">
        <v>504</v>
      </c>
      <c r="E90" s="399">
        <v>6</v>
      </c>
      <c r="F90" s="388" t="s">
        <v>702</v>
      </c>
      <c r="G90" s="360">
        <f t="shared" si="8"/>
        <v>5.16</v>
      </c>
      <c r="H90" s="360">
        <f t="shared" si="9"/>
        <v>61.92</v>
      </c>
      <c r="I90" s="360">
        <f t="shared" si="10"/>
        <v>76.53</v>
      </c>
    </row>
    <row r="91" spans="1:9" s="126" customFormat="1" ht="18.75" customHeight="1" x14ac:dyDescent="0.3">
      <c r="A91" s="389" t="s">
        <v>709</v>
      </c>
      <c r="B91" s="377">
        <v>1</v>
      </c>
      <c r="C91" s="377">
        <f t="shared" si="12"/>
        <v>527.18000000000006</v>
      </c>
      <c r="D91" s="377">
        <v>441</v>
      </c>
      <c r="E91" s="400">
        <v>86.18</v>
      </c>
      <c r="F91" s="390" t="s">
        <v>705</v>
      </c>
      <c r="G91" s="360">
        <f t="shared" si="8"/>
        <v>6.77</v>
      </c>
      <c r="H91" s="360">
        <f t="shared" si="9"/>
        <v>1166.8800000000001</v>
      </c>
      <c r="I91" s="360">
        <f t="shared" si="10"/>
        <v>1442.15</v>
      </c>
    </row>
    <row r="92" spans="1:9" s="126" customFormat="1" ht="18.75" customHeight="1" x14ac:dyDescent="0.3">
      <c r="A92" s="386" t="s">
        <v>701</v>
      </c>
      <c r="B92" s="377">
        <v>1</v>
      </c>
      <c r="C92" s="377">
        <f t="shared" si="12"/>
        <v>511</v>
      </c>
      <c r="D92" s="377">
        <v>506</v>
      </c>
      <c r="E92" s="399">
        <v>5</v>
      </c>
      <c r="F92" s="388" t="s">
        <v>702</v>
      </c>
      <c r="G92" s="360">
        <f t="shared" si="8"/>
        <v>5.14</v>
      </c>
      <c r="H92" s="360">
        <f>ROUND(E92*G92*2,2)</f>
        <v>51.4</v>
      </c>
      <c r="I92" s="360">
        <f t="shared" si="10"/>
        <v>63.53</v>
      </c>
    </row>
    <row r="93" spans="1:9" s="126" customFormat="1" ht="18.75" customHeight="1" x14ac:dyDescent="0.3">
      <c r="A93" s="389" t="s">
        <v>709</v>
      </c>
      <c r="B93" s="377">
        <v>1</v>
      </c>
      <c r="C93" s="377">
        <f t="shared" si="12"/>
        <v>623</v>
      </c>
      <c r="D93" s="377">
        <v>441</v>
      </c>
      <c r="E93" s="400">
        <v>182</v>
      </c>
      <c r="F93" s="390" t="s">
        <v>705</v>
      </c>
      <c r="G93" s="360">
        <f t="shared" si="8"/>
        <v>6.77</v>
      </c>
      <c r="H93" s="360">
        <f t="shared" ref="H93:H111" si="13">ROUND(E93*G93*2,2)</f>
        <v>2464.2800000000002</v>
      </c>
      <c r="I93" s="360">
        <f t="shared" si="10"/>
        <v>3045.6</v>
      </c>
    </row>
    <row r="94" spans="1:9" s="126" customFormat="1" ht="18.75" customHeight="1" x14ac:dyDescent="0.3">
      <c r="A94" s="389" t="s">
        <v>709</v>
      </c>
      <c r="B94" s="377">
        <v>1</v>
      </c>
      <c r="C94" s="377">
        <f>D94+E94</f>
        <v>789</v>
      </c>
      <c r="D94" s="377">
        <v>441</v>
      </c>
      <c r="E94" s="400">
        <v>348</v>
      </c>
      <c r="F94" s="390" t="s">
        <v>705</v>
      </c>
      <c r="G94" s="360">
        <f t="shared" si="8"/>
        <v>6.77</v>
      </c>
      <c r="H94" s="360">
        <f t="shared" si="13"/>
        <v>4711.92</v>
      </c>
      <c r="I94" s="360">
        <f t="shared" si="10"/>
        <v>5823.46</v>
      </c>
    </row>
    <row r="95" spans="1:9" s="126" customFormat="1" ht="18.75" customHeight="1" x14ac:dyDescent="0.3">
      <c r="A95" s="389" t="s">
        <v>709</v>
      </c>
      <c r="B95" s="377">
        <v>1</v>
      </c>
      <c r="C95" s="377">
        <f>D95+E95</f>
        <v>765</v>
      </c>
      <c r="D95" s="377">
        <v>441</v>
      </c>
      <c r="E95" s="400">
        <v>324</v>
      </c>
      <c r="F95" s="390" t="s">
        <v>705</v>
      </c>
      <c r="G95" s="360">
        <f t="shared" si="8"/>
        <v>6.77</v>
      </c>
      <c r="H95" s="360">
        <f t="shared" si="13"/>
        <v>4386.96</v>
      </c>
      <c r="I95" s="360">
        <f t="shared" si="10"/>
        <v>5421.84</v>
      </c>
    </row>
    <row r="96" spans="1:9" s="126" customFormat="1" ht="18.75" customHeight="1" x14ac:dyDescent="0.3">
      <c r="A96" s="389" t="s">
        <v>704</v>
      </c>
      <c r="B96" s="377">
        <v>1</v>
      </c>
      <c r="C96" s="377">
        <f t="shared" ref="C96:C111" si="14">D96+E96</f>
        <v>659</v>
      </c>
      <c r="D96" s="377">
        <v>441</v>
      </c>
      <c r="E96" s="400">
        <v>218</v>
      </c>
      <c r="F96" s="390" t="s">
        <v>705</v>
      </c>
      <c r="G96" s="360">
        <f t="shared" si="8"/>
        <v>6.77</v>
      </c>
      <c r="H96" s="360">
        <f t="shared" si="13"/>
        <v>2951.72</v>
      </c>
      <c r="I96" s="360">
        <f t="shared" si="10"/>
        <v>3648.03</v>
      </c>
    </row>
    <row r="97" spans="1:9" s="126" customFormat="1" ht="18.75" customHeight="1" x14ac:dyDescent="0.3">
      <c r="A97" s="389" t="s">
        <v>704</v>
      </c>
      <c r="B97" s="377">
        <v>1</v>
      </c>
      <c r="C97" s="377">
        <f t="shared" si="14"/>
        <v>565</v>
      </c>
      <c r="D97" s="377">
        <v>441</v>
      </c>
      <c r="E97" s="400">
        <v>124</v>
      </c>
      <c r="F97" s="390" t="s">
        <v>705</v>
      </c>
      <c r="G97" s="360">
        <f t="shared" si="8"/>
        <v>6.77</v>
      </c>
      <c r="H97" s="360">
        <f t="shared" si="13"/>
        <v>1678.96</v>
      </c>
      <c r="I97" s="360">
        <f t="shared" si="10"/>
        <v>2075.0300000000002</v>
      </c>
    </row>
    <row r="98" spans="1:9" s="126" customFormat="1" ht="18.75" customHeight="1" x14ac:dyDescent="0.3">
      <c r="A98" s="389" t="s">
        <v>715</v>
      </c>
      <c r="B98" s="377">
        <v>1</v>
      </c>
      <c r="C98" s="377">
        <f t="shared" si="14"/>
        <v>514</v>
      </c>
      <c r="D98" s="377">
        <v>504</v>
      </c>
      <c r="E98" s="400">
        <v>10</v>
      </c>
      <c r="F98" s="390" t="s">
        <v>700</v>
      </c>
      <c r="G98" s="360">
        <f t="shared" si="8"/>
        <v>5.86</v>
      </c>
      <c r="H98" s="360">
        <f t="shared" si="13"/>
        <v>117.2</v>
      </c>
      <c r="I98" s="360">
        <f t="shared" si="10"/>
        <v>144.85</v>
      </c>
    </row>
    <row r="99" spans="1:9" s="126" customFormat="1" ht="18.75" customHeight="1" x14ac:dyDescent="0.3">
      <c r="A99" s="389" t="s">
        <v>715</v>
      </c>
      <c r="B99" s="377">
        <v>1</v>
      </c>
      <c r="C99" s="377">
        <f t="shared" si="14"/>
        <v>705</v>
      </c>
      <c r="D99" s="377">
        <v>504</v>
      </c>
      <c r="E99" s="400">
        <v>201</v>
      </c>
      <c r="F99" s="390" t="s">
        <v>700</v>
      </c>
      <c r="G99" s="360">
        <f t="shared" si="8"/>
        <v>5.86</v>
      </c>
      <c r="H99" s="360">
        <f t="shared" si="13"/>
        <v>2355.7199999999998</v>
      </c>
      <c r="I99" s="360">
        <f t="shared" si="10"/>
        <v>2911.43</v>
      </c>
    </row>
    <row r="100" spans="1:9" s="126" customFormat="1" ht="18.75" customHeight="1" x14ac:dyDescent="0.3">
      <c r="A100" s="389" t="s">
        <v>715</v>
      </c>
      <c r="B100" s="377">
        <v>1</v>
      </c>
      <c r="C100" s="377">
        <f t="shared" si="14"/>
        <v>579</v>
      </c>
      <c r="D100" s="377">
        <v>504</v>
      </c>
      <c r="E100" s="400">
        <v>75</v>
      </c>
      <c r="F100" s="390" t="s">
        <v>700</v>
      </c>
      <c r="G100" s="360">
        <f t="shared" si="8"/>
        <v>5.86</v>
      </c>
      <c r="H100" s="360">
        <f t="shared" si="13"/>
        <v>879</v>
      </c>
      <c r="I100" s="360">
        <f t="shared" si="10"/>
        <v>1086.3599999999999</v>
      </c>
    </row>
    <row r="101" spans="1:9" s="126" customFormat="1" ht="18.75" customHeight="1" x14ac:dyDescent="0.3">
      <c r="A101" s="389" t="s">
        <v>715</v>
      </c>
      <c r="B101" s="377">
        <v>1</v>
      </c>
      <c r="C101" s="377">
        <f t="shared" si="14"/>
        <v>630</v>
      </c>
      <c r="D101" s="377">
        <v>504</v>
      </c>
      <c r="E101" s="400">
        <v>126</v>
      </c>
      <c r="F101" s="390" t="s">
        <v>702</v>
      </c>
      <c r="G101" s="360">
        <f t="shared" si="8"/>
        <v>5.16</v>
      </c>
      <c r="H101" s="360">
        <f t="shared" si="13"/>
        <v>1300.32</v>
      </c>
      <c r="I101" s="360">
        <f t="shared" si="10"/>
        <v>1607.07</v>
      </c>
    </row>
    <row r="102" spans="1:9" s="126" customFormat="1" ht="18.75" customHeight="1" x14ac:dyDescent="0.3">
      <c r="A102" s="389" t="s">
        <v>709</v>
      </c>
      <c r="B102" s="377">
        <v>1</v>
      </c>
      <c r="C102" s="377">
        <f t="shared" si="14"/>
        <v>597</v>
      </c>
      <c r="D102" s="377">
        <v>441</v>
      </c>
      <c r="E102" s="399">
        <v>156</v>
      </c>
      <c r="F102" s="388" t="s">
        <v>700</v>
      </c>
      <c r="G102" s="360">
        <f t="shared" si="8"/>
        <v>6.7</v>
      </c>
      <c r="H102" s="360">
        <f t="shared" si="13"/>
        <v>2090.4</v>
      </c>
      <c r="I102" s="360">
        <f t="shared" si="10"/>
        <v>2583.5300000000002</v>
      </c>
    </row>
    <row r="103" spans="1:9" s="126" customFormat="1" ht="18.75" customHeight="1" x14ac:dyDescent="0.3">
      <c r="A103" s="391" t="s">
        <v>102</v>
      </c>
      <c r="B103" s="377">
        <v>1</v>
      </c>
      <c r="C103" s="377">
        <f t="shared" si="14"/>
        <v>465</v>
      </c>
      <c r="D103" s="377">
        <v>441</v>
      </c>
      <c r="E103" s="400">
        <v>24</v>
      </c>
      <c r="F103" s="390" t="s">
        <v>716</v>
      </c>
      <c r="G103" s="360">
        <f t="shared" si="8"/>
        <v>6.8</v>
      </c>
      <c r="H103" s="360">
        <f t="shared" si="13"/>
        <v>326.39999999999998</v>
      </c>
      <c r="I103" s="360">
        <f t="shared" si="10"/>
        <v>403.4</v>
      </c>
    </row>
    <row r="104" spans="1:9" s="126" customFormat="1" ht="18.75" customHeight="1" x14ac:dyDescent="0.3">
      <c r="A104" s="389" t="s">
        <v>701</v>
      </c>
      <c r="B104" s="377">
        <v>1</v>
      </c>
      <c r="C104" s="377">
        <f t="shared" si="14"/>
        <v>560</v>
      </c>
      <c r="D104" s="377">
        <v>504</v>
      </c>
      <c r="E104" s="400">
        <v>56</v>
      </c>
      <c r="F104" s="390" t="s">
        <v>702</v>
      </c>
      <c r="G104" s="360">
        <f t="shared" ref="G104:G111" si="15">ROUND(F104*3/D104,2)</f>
        <v>5.16</v>
      </c>
      <c r="H104" s="360">
        <f t="shared" si="13"/>
        <v>577.91999999999996</v>
      </c>
      <c r="I104" s="360">
        <f t="shared" ref="I104:I111" si="16">ROUND(H104*1.2359,2)</f>
        <v>714.25</v>
      </c>
    </row>
    <row r="105" spans="1:9" s="126" customFormat="1" ht="18.75" customHeight="1" x14ac:dyDescent="0.3">
      <c r="A105" s="389" t="s">
        <v>704</v>
      </c>
      <c r="B105" s="377">
        <v>1</v>
      </c>
      <c r="C105" s="377">
        <f t="shared" si="14"/>
        <v>508</v>
      </c>
      <c r="D105" s="377">
        <v>504</v>
      </c>
      <c r="E105" s="400">
        <v>4</v>
      </c>
      <c r="F105" s="390" t="s">
        <v>700</v>
      </c>
      <c r="G105" s="360">
        <f t="shared" si="15"/>
        <v>5.86</v>
      </c>
      <c r="H105" s="360">
        <f t="shared" si="13"/>
        <v>46.88</v>
      </c>
      <c r="I105" s="360">
        <f t="shared" si="16"/>
        <v>57.94</v>
      </c>
    </row>
    <row r="106" spans="1:9" s="126" customFormat="1" ht="18.75" customHeight="1" x14ac:dyDescent="0.3">
      <c r="A106" s="389" t="s">
        <v>713</v>
      </c>
      <c r="B106" s="377">
        <v>1</v>
      </c>
      <c r="C106" s="377">
        <f t="shared" si="14"/>
        <v>622</v>
      </c>
      <c r="D106" s="377">
        <v>441</v>
      </c>
      <c r="E106" s="400">
        <v>181</v>
      </c>
      <c r="F106" s="390" t="s">
        <v>705</v>
      </c>
      <c r="G106" s="360">
        <f t="shared" si="15"/>
        <v>6.77</v>
      </c>
      <c r="H106" s="360">
        <f t="shared" si="13"/>
        <v>2450.7399999999998</v>
      </c>
      <c r="I106" s="360">
        <f t="shared" si="16"/>
        <v>3028.87</v>
      </c>
    </row>
    <row r="107" spans="1:9" s="126" customFormat="1" ht="18.75" customHeight="1" x14ac:dyDescent="0.3">
      <c r="A107" s="386" t="s">
        <v>704</v>
      </c>
      <c r="B107" s="377">
        <v>1</v>
      </c>
      <c r="C107" s="377">
        <f t="shared" si="14"/>
        <v>510</v>
      </c>
      <c r="D107" s="377">
        <v>504</v>
      </c>
      <c r="E107" s="399">
        <v>6</v>
      </c>
      <c r="F107" s="388" t="s">
        <v>702</v>
      </c>
      <c r="G107" s="360">
        <f t="shared" si="15"/>
        <v>5.16</v>
      </c>
      <c r="H107" s="360">
        <f t="shared" si="13"/>
        <v>61.92</v>
      </c>
      <c r="I107" s="360">
        <f t="shared" si="16"/>
        <v>76.53</v>
      </c>
    </row>
    <row r="108" spans="1:9" s="126" customFormat="1" ht="17.25" x14ac:dyDescent="0.3">
      <c r="A108" s="386" t="s">
        <v>701</v>
      </c>
      <c r="B108" s="377">
        <v>1</v>
      </c>
      <c r="C108" s="377">
        <f t="shared" si="14"/>
        <v>529</v>
      </c>
      <c r="D108" s="377">
        <v>504</v>
      </c>
      <c r="E108" s="400">
        <v>25</v>
      </c>
      <c r="F108" s="390" t="s">
        <v>700</v>
      </c>
      <c r="G108" s="360">
        <f t="shared" si="15"/>
        <v>5.86</v>
      </c>
      <c r="H108" s="360">
        <f t="shared" si="13"/>
        <v>293</v>
      </c>
      <c r="I108" s="360">
        <f t="shared" si="16"/>
        <v>362.12</v>
      </c>
    </row>
    <row r="109" spans="1:9" s="126" customFormat="1" ht="17.25" x14ac:dyDescent="0.3">
      <c r="A109" s="386" t="s">
        <v>701</v>
      </c>
      <c r="B109" s="377">
        <v>1</v>
      </c>
      <c r="C109" s="377">
        <f t="shared" si="14"/>
        <v>517</v>
      </c>
      <c r="D109" s="377">
        <v>504</v>
      </c>
      <c r="E109" s="400">
        <v>13</v>
      </c>
      <c r="F109" s="390" t="s">
        <v>702</v>
      </c>
      <c r="G109" s="360">
        <f t="shared" si="15"/>
        <v>5.16</v>
      </c>
      <c r="H109" s="360">
        <f t="shared" si="13"/>
        <v>134.16</v>
      </c>
      <c r="I109" s="360">
        <f t="shared" si="16"/>
        <v>165.81</v>
      </c>
    </row>
    <row r="110" spans="1:9" s="126" customFormat="1" ht="17.25" x14ac:dyDescent="0.3">
      <c r="A110" s="389" t="s">
        <v>709</v>
      </c>
      <c r="B110" s="377">
        <v>1</v>
      </c>
      <c r="C110" s="377">
        <f t="shared" si="14"/>
        <v>554</v>
      </c>
      <c r="D110" s="377">
        <v>441</v>
      </c>
      <c r="E110" s="400">
        <v>113</v>
      </c>
      <c r="F110" s="390" t="s">
        <v>716</v>
      </c>
      <c r="G110" s="360">
        <f t="shared" si="15"/>
        <v>6.8</v>
      </c>
      <c r="H110" s="360">
        <f t="shared" si="13"/>
        <v>1536.8</v>
      </c>
      <c r="I110" s="360">
        <f t="shared" si="16"/>
        <v>1899.33</v>
      </c>
    </row>
    <row r="111" spans="1:9" s="126" customFormat="1" ht="17.25" x14ac:dyDescent="0.3">
      <c r="A111" s="391" t="s">
        <v>102</v>
      </c>
      <c r="B111" s="377">
        <v>1</v>
      </c>
      <c r="C111" s="377">
        <f t="shared" si="14"/>
        <v>567</v>
      </c>
      <c r="D111" s="377">
        <v>441</v>
      </c>
      <c r="E111" s="399">
        <v>126</v>
      </c>
      <c r="F111" s="388" t="s">
        <v>700</v>
      </c>
      <c r="G111" s="360">
        <f t="shared" si="15"/>
        <v>6.7</v>
      </c>
      <c r="H111" s="360">
        <f t="shared" si="13"/>
        <v>1688.4</v>
      </c>
      <c r="I111" s="360">
        <f t="shared" si="16"/>
        <v>2086.69</v>
      </c>
    </row>
    <row r="112" spans="1:9" ht="64.5" customHeight="1" x14ac:dyDescent="0.25">
      <c r="A112" s="396" t="s">
        <v>18</v>
      </c>
      <c r="B112" s="397">
        <f>SUM(B113:B161)</f>
        <v>49</v>
      </c>
      <c r="C112" s="397"/>
      <c r="D112" s="397"/>
      <c r="E112" s="397">
        <f t="shared" ref="E112:I112" si="17">SUM(E113:E161)</f>
        <v>4407.9699999999993</v>
      </c>
      <c r="F112" s="397"/>
      <c r="G112" s="397"/>
      <c r="H112" s="398">
        <f t="shared" si="17"/>
        <v>41329.32</v>
      </c>
      <c r="I112" s="398">
        <f t="shared" si="17"/>
        <v>51078.939999999988</v>
      </c>
    </row>
    <row r="113" spans="1:9" s="126" customFormat="1" ht="17.25" x14ac:dyDescent="0.3">
      <c r="A113" s="386" t="s">
        <v>717</v>
      </c>
      <c r="B113" s="377">
        <v>1</v>
      </c>
      <c r="C113" s="377">
        <f>D113+E113</f>
        <v>484</v>
      </c>
      <c r="D113" s="377">
        <v>441</v>
      </c>
      <c r="E113" s="399">
        <v>43</v>
      </c>
      <c r="F113" s="388" t="s">
        <v>718</v>
      </c>
      <c r="G113" s="360">
        <v>4.9000000000000004</v>
      </c>
      <c r="H113" s="360">
        <f>E113*G113*2</f>
        <v>421.40000000000003</v>
      </c>
      <c r="I113" s="360">
        <f>ROUND(H113*1.2359,2)</f>
        <v>520.80999999999995</v>
      </c>
    </row>
    <row r="114" spans="1:9" s="126" customFormat="1" ht="18.75" customHeight="1" x14ac:dyDescent="0.3">
      <c r="A114" s="386" t="s">
        <v>717</v>
      </c>
      <c r="B114" s="377">
        <v>1</v>
      </c>
      <c r="C114" s="377">
        <f t="shared" ref="C114:C131" si="18">D114+E114</f>
        <v>508</v>
      </c>
      <c r="D114" s="377">
        <v>504</v>
      </c>
      <c r="E114" s="401">
        <v>4</v>
      </c>
      <c r="F114" s="388" t="s">
        <v>719</v>
      </c>
      <c r="G114" s="360">
        <f t="shared" ref="G114:G161" si="19">ROUND(F114*3/D114,2)</f>
        <v>4.38</v>
      </c>
      <c r="H114" s="360">
        <f>ROUND(E114*G114*2,2)</f>
        <v>35.04</v>
      </c>
      <c r="I114" s="360">
        <f t="shared" ref="I114:I161" si="20">ROUND(H114*1.2359,2)</f>
        <v>43.31</v>
      </c>
    </row>
    <row r="115" spans="1:9" s="126" customFormat="1" ht="18.75" customHeight="1" x14ac:dyDescent="0.3">
      <c r="A115" s="386" t="s">
        <v>717</v>
      </c>
      <c r="B115" s="377">
        <v>1</v>
      </c>
      <c r="C115" s="377">
        <f t="shared" si="18"/>
        <v>506</v>
      </c>
      <c r="D115" s="377">
        <v>504</v>
      </c>
      <c r="E115" s="399">
        <v>2</v>
      </c>
      <c r="F115" s="388" t="s">
        <v>719</v>
      </c>
      <c r="G115" s="360">
        <f t="shared" si="19"/>
        <v>4.38</v>
      </c>
      <c r="H115" s="360">
        <f t="shared" ref="H115:H132" si="21">ROUND(E115*G115*2,2)</f>
        <v>17.52</v>
      </c>
      <c r="I115" s="360">
        <f t="shared" si="20"/>
        <v>21.65</v>
      </c>
    </row>
    <row r="116" spans="1:9" s="126" customFormat="1" ht="18.75" customHeight="1" x14ac:dyDescent="0.3">
      <c r="A116" s="386" t="s">
        <v>717</v>
      </c>
      <c r="B116" s="377">
        <v>1</v>
      </c>
      <c r="C116" s="377">
        <f t="shared" si="18"/>
        <v>514</v>
      </c>
      <c r="D116" s="377">
        <v>504</v>
      </c>
      <c r="E116" s="399">
        <v>10</v>
      </c>
      <c r="F116" s="388" t="s">
        <v>719</v>
      </c>
      <c r="G116" s="360">
        <f t="shared" si="19"/>
        <v>4.38</v>
      </c>
      <c r="H116" s="360">
        <f t="shared" si="21"/>
        <v>87.6</v>
      </c>
      <c r="I116" s="360">
        <f t="shared" si="20"/>
        <v>108.26</v>
      </c>
    </row>
    <row r="117" spans="1:9" s="126" customFormat="1" ht="17.25" x14ac:dyDescent="0.3">
      <c r="A117" s="386" t="s">
        <v>717</v>
      </c>
      <c r="B117" s="377">
        <v>1</v>
      </c>
      <c r="C117" s="377">
        <f t="shared" si="18"/>
        <v>537</v>
      </c>
      <c r="D117" s="377">
        <v>441</v>
      </c>
      <c r="E117" s="399">
        <v>96</v>
      </c>
      <c r="F117" s="388" t="s">
        <v>718</v>
      </c>
      <c r="G117" s="360">
        <f t="shared" si="19"/>
        <v>4.92</v>
      </c>
      <c r="H117" s="360">
        <f t="shared" si="21"/>
        <v>944.64</v>
      </c>
      <c r="I117" s="360">
        <f t="shared" si="20"/>
        <v>1167.48</v>
      </c>
    </row>
    <row r="118" spans="1:9" s="126" customFormat="1" ht="17.25" x14ac:dyDescent="0.3">
      <c r="A118" s="386" t="s">
        <v>717</v>
      </c>
      <c r="B118" s="377">
        <v>1</v>
      </c>
      <c r="C118" s="377">
        <f t="shared" si="18"/>
        <v>531</v>
      </c>
      <c r="D118" s="377">
        <v>441</v>
      </c>
      <c r="E118" s="399">
        <v>90</v>
      </c>
      <c r="F118" s="388" t="s">
        <v>718</v>
      </c>
      <c r="G118" s="360">
        <f t="shared" si="19"/>
        <v>4.92</v>
      </c>
      <c r="H118" s="360">
        <f t="shared" si="21"/>
        <v>885.6</v>
      </c>
      <c r="I118" s="360">
        <f t="shared" si="20"/>
        <v>1094.51</v>
      </c>
    </row>
    <row r="119" spans="1:9" s="126" customFormat="1" ht="17.25" x14ac:dyDescent="0.3">
      <c r="A119" s="386" t="s">
        <v>717</v>
      </c>
      <c r="B119" s="377">
        <v>1</v>
      </c>
      <c r="C119" s="377">
        <f t="shared" si="18"/>
        <v>506</v>
      </c>
      <c r="D119" s="377">
        <v>504</v>
      </c>
      <c r="E119" s="399">
        <v>2</v>
      </c>
      <c r="F119" s="388">
        <v>576</v>
      </c>
      <c r="G119" s="360">
        <f t="shared" si="19"/>
        <v>3.43</v>
      </c>
      <c r="H119" s="360">
        <f t="shared" si="21"/>
        <v>13.72</v>
      </c>
      <c r="I119" s="360">
        <f t="shared" si="20"/>
        <v>16.96</v>
      </c>
    </row>
    <row r="120" spans="1:9" s="126" customFormat="1" ht="17.25" x14ac:dyDescent="0.3">
      <c r="A120" s="386" t="s">
        <v>717</v>
      </c>
      <c r="B120" s="377">
        <v>1</v>
      </c>
      <c r="C120" s="377">
        <f t="shared" si="18"/>
        <v>802</v>
      </c>
      <c r="D120" s="377">
        <v>441</v>
      </c>
      <c r="E120" s="399">
        <v>361</v>
      </c>
      <c r="F120" s="388" t="s">
        <v>719</v>
      </c>
      <c r="G120" s="360">
        <f t="shared" si="19"/>
        <v>5</v>
      </c>
      <c r="H120" s="360">
        <f t="shared" si="21"/>
        <v>3610</v>
      </c>
      <c r="I120" s="360">
        <f t="shared" si="20"/>
        <v>4461.6000000000004</v>
      </c>
    </row>
    <row r="121" spans="1:9" s="126" customFormat="1" ht="17.25" x14ac:dyDescent="0.3">
      <c r="A121" s="386" t="s">
        <v>717</v>
      </c>
      <c r="B121" s="377">
        <v>1</v>
      </c>
      <c r="C121" s="377">
        <f t="shared" si="18"/>
        <v>609</v>
      </c>
      <c r="D121" s="377">
        <v>441</v>
      </c>
      <c r="E121" s="399">
        <v>168</v>
      </c>
      <c r="F121" s="388" t="s">
        <v>718</v>
      </c>
      <c r="G121" s="360">
        <f t="shared" si="19"/>
        <v>4.92</v>
      </c>
      <c r="H121" s="360">
        <f t="shared" si="21"/>
        <v>1653.12</v>
      </c>
      <c r="I121" s="360">
        <f t="shared" si="20"/>
        <v>2043.09</v>
      </c>
    </row>
    <row r="122" spans="1:9" s="126" customFormat="1" ht="18.75" customHeight="1" x14ac:dyDescent="0.3">
      <c r="A122" s="386" t="s">
        <v>717</v>
      </c>
      <c r="B122" s="377">
        <v>1</v>
      </c>
      <c r="C122" s="377">
        <f t="shared" si="18"/>
        <v>530</v>
      </c>
      <c r="D122" s="377">
        <v>441</v>
      </c>
      <c r="E122" s="401">
        <v>89</v>
      </c>
      <c r="F122" s="388" t="s">
        <v>719</v>
      </c>
      <c r="G122" s="360">
        <f t="shared" si="19"/>
        <v>5</v>
      </c>
      <c r="H122" s="360">
        <f t="shared" si="21"/>
        <v>890</v>
      </c>
      <c r="I122" s="360">
        <f t="shared" si="20"/>
        <v>1099.95</v>
      </c>
    </row>
    <row r="123" spans="1:9" s="126" customFormat="1" ht="18.75" customHeight="1" x14ac:dyDescent="0.3">
      <c r="A123" s="389" t="s">
        <v>717</v>
      </c>
      <c r="B123" s="377">
        <v>1</v>
      </c>
      <c r="C123" s="377">
        <f t="shared" si="18"/>
        <v>777</v>
      </c>
      <c r="D123" s="377">
        <v>504</v>
      </c>
      <c r="E123" s="400">
        <v>273</v>
      </c>
      <c r="F123" s="390" t="s">
        <v>718</v>
      </c>
      <c r="G123" s="360">
        <f t="shared" si="19"/>
        <v>4.3</v>
      </c>
      <c r="H123" s="360">
        <f t="shared" si="21"/>
        <v>2347.8000000000002</v>
      </c>
      <c r="I123" s="360">
        <f t="shared" si="20"/>
        <v>2901.65</v>
      </c>
    </row>
    <row r="124" spans="1:9" s="126" customFormat="1" ht="18.75" customHeight="1" x14ac:dyDescent="0.3">
      <c r="A124" s="386" t="s">
        <v>717</v>
      </c>
      <c r="B124" s="377">
        <v>1</v>
      </c>
      <c r="C124" s="377">
        <f t="shared" si="18"/>
        <v>605</v>
      </c>
      <c r="D124" s="377">
        <v>441</v>
      </c>
      <c r="E124" s="399">
        <v>164</v>
      </c>
      <c r="F124" s="388" t="s">
        <v>718</v>
      </c>
      <c r="G124" s="360">
        <v>4.71</v>
      </c>
      <c r="H124" s="360">
        <f t="shared" si="21"/>
        <v>1544.88</v>
      </c>
      <c r="I124" s="360">
        <f t="shared" si="20"/>
        <v>1909.32</v>
      </c>
    </row>
    <row r="125" spans="1:9" s="126" customFormat="1" ht="18.75" customHeight="1" x14ac:dyDescent="0.3">
      <c r="A125" s="386" t="s">
        <v>717</v>
      </c>
      <c r="B125" s="377">
        <v>1</v>
      </c>
      <c r="C125" s="377">
        <f t="shared" si="18"/>
        <v>521</v>
      </c>
      <c r="D125" s="377">
        <v>504</v>
      </c>
      <c r="E125" s="399">
        <v>17</v>
      </c>
      <c r="F125" s="388" t="s">
        <v>719</v>
      </c>
      <c r="G125" s="360">
        <f t="shared" si="19"/>
        <v>4.38</v>
      </c>
      <c r="H125" s="360">
        <f t="shared" si="21"/>
        <v>148.91999999999999</v>
      </c>
      <c r="I125" s="360">
        <f t="shared" si="20"/>
        <v>184.05</v>
      </c>
    </row>
    <row r="126" spans="1:9" s="126" customFormat="1" ht="18.75" customHeight="1" x14ac:dyDescent="0.3">
      <c r="A126" s="386" t="s">
        <v>717</v>
      </c>
      <c r="B126" s="377">
        <v>1</v>
      </c>
      <c r="C126" s="377">
        <f t="shared" si="18"/>
        <v>552</v>
      </c>
      <c r="D126" s="377">
        <v>504</v>
      </c>
      <c r="E126" s="399">
        <v>48</v>
      </c>
      <c r="F126" s="388" t="s">
        <v>719</v>
      </c>
      <c r="G126" s="360">
        <f t="shared" si="19"/>
        <v>4.38</v>
      </c>
      <c r="H126" s="360">
        <f t="shared" si="21"/>
        <v>420.48</v>
      </c>
      <c r="I126" s="360">
        <f t="shared" si="20"/>
        <v>519.66999999999996</v>
      </c>
    </row>
    <row r="127" spans="1:9" s="126" customFormat="1" ht="18.75" customHeight="1" x14ac:dyDescent="0.3">
      <c r="A127" s="386" t="s">
        <v>717</v>
      </c>
      <c r="B127" s="377">
        <v>1</v>
      </c>
      <c r="C127" s="377">
        <f t="shared" si="18"/>
        <v>626</v>
      </c>
      <c r="D127" s="377">
        <v>504</v>
      </c>
      <c r="E127" s="399">
        <v>122</v>
      </c>
      <c r="F127" s="388" t="s">
        <v>718</v>
      </c>
      <c r="G127" s="360">
        <f t="shared" si="19"/>
        <v>4.3</v>
      </c>
      <c r="H127" s="360">
        <f t="shared" si="21"/>
        <v>1049.2</v>
      </c>
      <c r="I127" s="360">
        <f t="shared" si="20"/>
        <v>1296.71</v>
      </c>
    </row>
    <row r="128" spans="1:9" s="126" customFormat="1" ht="18.75" customHeight="1" x14ac:dyDescent="0.3">
      <c r="A128" s="386" t="s">
        <v>717</v>
      </c>
      <c r="B128" s="377">
        <v>1</v>
      </c>
      <c r="C128" s="377">
        <f t="shared" si="18"/>
        <v>593</v>
      </c>
      <c r="D128" s="377">
        <v>504</v>
      </c>
      <c r="E128" s="399">
        <v>89</v>
      </c>
      <c r="F128" s="388" t="s">
        <v>718</v>
      </c>
      <c r="G128" s="360">
        <f t="shared" si="19"/>
        <v>4.3</v>
      </c>
      <c r="H128" s="360">
        <f t="shared" si="21"/>
        <v>765.4</v>
      </c>
      <c r="I128" s="360">
        <f t="shared" si="20"/>
        <v>945.96</v>
      </c>
    </row>
    <row r="129" spans="1:9" s="126" customFormat="1" ht="18.75" customHeight="1" x14ac:dyDescent="0.3">
      <c r="A129" s="386" t="s">
        <v>717</v>
      </c>
      <c r="B129" s="377">
        <v>1</v>
      </c>
      <c r="C129" s="377">
        <f t="shared" si="18"/>
        <v>596</v>
      </c>
      <c r="D129" s="377">
        <v>504</v>
      </c>
      <c r="E129" s="399">
        <v>92</v>
      </c>
      <c r="F129" s="388" t="s">
        <v>719</v>
      </c>
      <c r="G129" s="360">
        <f t="shared" si="19"/>
        <v>4.38</v>
      </c>
      <c r="H129" s="360">
        <f t="shared" si="21"/>
        <v>805.92</v>
      </c>
      <c r="I129" s="360">
        <f t="shared" si="20"/>
        <v>996.04</v>
      </c>
    </row>
    <row r="130" spans="1:9" s="126" customFormat="1" ht="18.75" customHeight="1" x14ac:dyDescent="0.3">
      <c r="A130" s="386" t="s">
        <v>717</v>
      </c>
      <c r="B130" s="377">
        <v>1</v>
      </c>
      <c r="C130" s="377">
        <f t="shared" si="18"/>
        <v>562</v>
      </c>
      <c r="D130" s="377">
        <v>441</v>
      </c>
      <c r="E130" s="399">
        <v>121</v>
      </c>
      <c r="F130" s="388" t="s">
        <v>719</v>
      </c>
      <c r="G130" s="360">
        <f t="shared" si="19"/>
        <v>5</v>
      </c>
      <c r="H130" s="360">
        <f t="shared" si="21"/>
        <v>1210</v>
      </c>
      <c r="I130" s="360">
        <f t="shared" si="20"/>
        <v>1495.44</v>
      </c>
    </row>
    <row r="131" spans="1:9" s="126" customFormat="1" ht="18.75" customHeight="1" x14ac:dyDescent="0.3">
      <c r="A131" s="389" t="s">
        <v>717</v>
      </c>
      <c r="B131" s="377">
        <v>1</v>
      </c>
      <c r="C131" s="377">
        <f t="shared" si="18"/>
        <v>475.98</v>
      </c>
      <c r="D131" s="377">
        <v>441</v>
      </c>
      <c r="E131" s="400">
        <v>34.979999999999997</v>
      </c>
      <c r="F131" s="390" t="s">
        <v>719</v>
      </c>
      <c r="G131" s="360">
        <f t="shared" si="19"/>
        <v>5</v>
      </c>
      <c r="H131" s="360">
        <f t="shared" si="21"/>
        <v>349.8</v>
      </c>
      <c r="I131" s="360">
        <f t="shared" si="20"/>
        <v>432.32</v>
      </c>
    </row>
    <row r="132" spans="1:9" s="126" customFormat="1" ht="18.75" customHeight="1" x14ac:dyDescent="0.3">
      <c r="A132" s="389" t="s">
        <v>717</v>
      </c>
      <c r="B132" s="377">
        <v>1</v>
      </c>
      <c r="C132" s="377">
        <f>D132+E132</f>
        <v>528</v>
      </c>
      <c r="D132" s="377">
        <v>441</v>
      </c>
      <c r="E132" s="400">
        <v>87</v>
      </c>
      <c r="F132" s="390" t="s">
        <v>718</v>
      </c>
      <c r="G132" s="360">
        <f t="shared" si="19"/>
        <v>4.92</v>
      </c>
      <c r="H132" s="360">
        <f t="shared" si="21"/>
        <v>856.08</v>
      </c>
      <c r="I132" s="360">
        <f t="shared" si="20"/>
        <v>1058.03</v>
      </c>
    </row>
    <row r="133" spans="1:9" s="126" customFormat="1" ht="18.75" customHeight="1" x14ac:dyDescent="0.3">
      <c r="A133" s="389" t="s">
        <v>717</v>
      </c>
      <c r="B133" s="377">
        <v>1</v>
      </c>
      <c r="C133" s="377">
        <f>D133+E133</f>
        <v>545</v>
      </c>
      <c r="D133" s="377">
        <v>504</v>
      </c>
      <c r="E133" s="400">
        <v>41</v>
      </c>
      <c r="F133" s="390" t="s">
        <v>719</v>
      </c>
      <c r="G133" s="360">
        <f t="shared" si="19"/>
        <v>4.38</v>
      </c>
      <c r="H133" s="360">
        <f t="shared" ref="H133:H137" si="22">ROUND(E133*G133*2,2)</f>
        <v>359.16</v>
      </c>
      <c r="I133" s="360">
        <f t="shared" si="20"/>
        <v>443.89</v>
      </c>
    </row>
    <row r="134" spans="1:9" s="126" customFormat="1" ht="18.75" customHeight="1" x14ac:dyDescent="0.3">
      <c r="A134" s="389" t="s">
        <v>717</v>
      </c>
      <c r="B134" s="377">
        <v>1</v>
      </c>
      <c r="C134" s="377">
        <f t="shared" ref="C134:C157" si="23">D134+E134</f>
        <v>446</v>
      </c>
      <c r="D134" s="377">
        <v>441</v>
      </c>
      <c r="E134" s="400">
        <v>5</v>
      </c>
      <c r="F134" s="390" t="s">
        <v>718</v>
      </c>
      <c r="G134" s="360">
        <f t="shared" si="19"/>
        <v>4.92</v>
      </c>
      <c r="H134" s="360">
        <f t="shared" si="22"/>
        <v>49.2</v>
      </c>
      <c r="I134" s="360">
        <f t="shared" si="20"/>
        <v>60.81</v>
      </c>
    </row>
    <row r="135" spans="1:9" s="126" customFormat="1" ht="18.75" customHeight="1" x14ac:dyDescent="0.3">
      <c r="A135" s="386" t="s">
        <v>717</v>
      </c>
      <c r="B135" s="377">
        <v>1</v>
      </c>
      <c r="C135" s="377">
        <f t="shared" si="23"/>
        <v>543</v>
      </c>
      <c r="D135" s="377">
        <v>441</v>
      </c>
      <c r="E135" s="399">
        <v>102</v>
      </c>
      <c r="F135" s="388" t="s">
        <v>718</v>
      </c>
      <c r="G135" s="360">
        <f t="shared" si="19"/>
        <v>4.92</v>
      </c>
      <c r="H135" s="360">
        <f t="shared" si="22"/>
        <v>1003.68</v>
      </c>
      <c r="I135" s="360">
        <f t="shared" si="20"/>
        <v>1240.45</v>
      </c>
    </row>
    <row r="136" spans="1:9" s="126" customFormat="1" ht="18.75" customHeight="1" x14ac:dyDescent="0.3">
      <c r="A136" s="386" t="s">
        <v>717</v>
      </c>
      <c r="B136" s="377">
        <v>1</v>
      </c>
      <c r="C136" s="377">
        <f t="shared" si="23"/>
        <v>510</v>
      </c>
      <c r="D136" s="377">
        <v>504</v>
      </c>
      <c r="E136" s="399">
        <v>6</v>
      </c>
      <c r="F136" s="388" t="s">
        <v>719</v>
      </c>
      <c r="G136" s="360">
        <f t="shared" si="19"/>
        <v>4.38</v>
      </c>
      <c r="H136" s="360">
        <f t="shared" si="22"/>
        <v>52.56</v>
      </c>
      <c r="I136" s="360">
        <f t="shared" si="20"/>
        <v>64.959999999999994</v>
      </c>
    </row>
    <row r="137" spans="1:9" s="126" customFormat="1" ht="18.75" customHeight="1" x14ac:dyDescent="0.3">
      <c r="A137" s="386" t="s">
        <v>717</v>
      </c>
      <c r="B137" s="377">
        <v>1</v>
      </c>
      <c r="C137" s="377">
        <f t="shared" si="23"/>
        <v>555.99</v>
      </c>
      <c r="D137" s="377">
        <v>441</v>
      </c>
      <c r="E137" s="399">
        <v>114.99</v>
      </c>
      <c r="F137" s="388" t="s">
        <v>718</v>
      </c>
      <c r="G137" s="360">
        <f t="shared" si="19"/>
        <v>4.92</v>
      </c>
      <c r="H137" s="360">
        <f t="shared" si="22"/>
        <v>1131.5</v>
      </c>
      <c r="I137" s="360">
        <f t="shared" si="20"/>
        <v>1398.42</v>
      </c>
    </row>
    <row r="138" spans="1:9" s="126" customFormat="1" ht="18.75" customHeight="1" x14ac:dyDescent="0.3">
      <c r="A138" s="386" t="s">
        <v>717</v>
      </c>
      <c r="B138" s="377">
        <v>1</v>
      </c>
      <c r="C138" s="377">
        <f t="shared" si="23"/>
        <v>530</v>
      </c>
      <c r="D138" s="377">
        <v>504</v>
      </c>
      <c r="E138" s="399">
        <v>26</v>
      </c>
      <c r="F138" s="388" t="s">
        <v>719</v>
      </c>
      <c r="G138" s="360">
        <f t="shared" si="19"/>
        <v>4.38</v>
      </c>
      <c r="H138" s="360">
        <f>ROUND(E138*G138*2,2)</f>
        <v>227.76</v>
      </c>
      <c r="I138" s="360">
        <f t="shared" si="20"/>
        <v>281.49</v>
      </c>
    </row>
    <row r="139" spans="1:9" s="126" customFormat="1" ht="18.75" customHeight="1" x14ac:dyDescent="0.3">
      <c r="A139" s="386" t="s">
        <v>717</v>
      </c>
      <c r="B139" s="377">
        <v>1</v>
      </c>
      <c r="C139" s="377">
        <f t="shared" si="23"/>
        <v>514</v>
      </c>
      <c r="D139" s="377">
        <v>441</v>
      </c>
      <c r="E139" s="399">
        <v>73</v>
      </c>
      <c r="F139" s="388" t="s">
        <v>718</v>
      </c>
      <c r="G139" s="360">
        <v>4.8899999999999997</v>
      </c>
      <c r="H139" s="360">
        <f t="shared" ref="H139:H161" si="24">ROUND(E139*G139*2,2)</f>
        <v>713.94</v>
      </c>
      <c r="I139" s="360">
        <f t="shared" si="20"/>
        <v>882.36</v>
      </c>
    </row>
    <row r="140" spans="1:9" s="126" customFormat="1" ht="18.75" customHeight="1" x14ac:dyDescent="0.3">
      <c r="A140" s="389" t="s">
        <v>717</v>
      </c>
      <c r="B140" s="377">
        <v>1</v>
      </c>
      <c r="C140" s="377">
        <f t="shared" si="23"/>
        <v>557</v>
      </c>
      <c r="D140" s="377">
        <v>504</v>
      </c>
      <c r="E140" s="400">
        <v>53</v>
      </c>
      <c r="F140" s="390" t="s">
        <v>719</v>
      </c>
      <c r="G140" s="360">
        <f t="shared" si="19"/>
        <v>4.38</v>
      </c>
      <c r="H140" s="360">
        <f t="shared" si="24"/>
        <v>464.28</v>
      </c>
      <c r="I140" s="360">
        <f t="shared" si="20"/>
        <v>573.79999999999995</v>
      </c>
    </row>
    <row r="141" spans="1:9" s="126" customFormat="1" ht="18.75" customHeight="1" x14ac:dyDescent="0.3">
      <c r="A141" s="389" t="s">
        <v>717</v>
      </c>
      <c r="B141" s="377">
        <v>1</v>
      </c>
      <c r="C141" s="377">
        <f t="shared" si="23"/>
        <v>511</v>
      </c>
      <c r="D141" s="377">
        <v>504</v>
      </c>
      <c r="E141" s="400">
        <v>7</v>
      </c>
      <c r="F141" s="390" t="s">
        <v>719</v>
      </c>
      <c r="G141" s="360">
        <f t="shared" si="19"/>
        <v>4.38</v>
      </c>
      <c r="H141" s="360">
        <f t="shared" si="24"/>
        <v>61.32</v>
      </c>
      <c r="I141" s="360">
        <f t="shared" si="20"/>
        <v>75.790000000000006</v>
      </c>
    </row>
    <row r="142" spans="1:9" s="126" customFormat="1" ht="18.75" customHeight="1" x14ac:dyDescent="0.3">
      <c r="A142" s="389" t="s">
        <v>717</v>
      </c>
      <c r="B142" s="377">
        <v>1</v>
      </c>
      <c r="C142" s="377">
        <f t="shared" si="23"/>
        <v>688</v>
      </c>
      <c r="D142" s="377">
        <v>504</v>
      </c>
      <c r="E142" s="400">
        <v>184</v>
      </c>
      <c r="F142" s="390" t="s">
        <v>718</v>
      </c>
      <c r="G142" s="360">
        <f t="shared" si="19"/>
        <v>4.3</v>
      </c>
      <c r="H142" s="360">
        <f t="shared" si="24"/>
        <v>1582.4</v>
      </c>
      <c r="I142" s="360">
        <f t="shared" si="20"/>
        <v>1955.69</v>
      </c>
    </row>
    <row r="143" spans="1:9" s="126" customFormat="1" ht="18.75" customHeight="1" x14ac:dyDescent="0.3">
      <c r="A143" s="389" t="s">
        <v>717</v>
      </c>
      <c r="B143" s="377">
        <v>1</v>
      </c>
      <c r="C143" s="377">
        <f t="shared" si="23"/>
        <v>662</v>
      </c>
      <c r="D143" s="377">
        <v>504</v>
      </c>
      <c r="E143" s="400">
        <v>158</v>
      </c>
      <c r="F143" s="390" t="s">
        <v>718</v>
      </c>
      <c r="G143" s="360">
        <f t="shared" si="19"/>
        <v>4.3</v>
      </c>
      <c r="H143" s="360">
        <f t="shared" si="24"/>
        <v>1358.8</v>
      </c>
      <c r="I143" s="360">
        <f t="shared" si="20"/>
        <v>1679.34</v>
      </c>
    </row>
    <row r="144" spans="1:9" s="126" customFormat="1" ht="17.25" x14ac:dyDescent="0.3">
      <c r="A144" s="389" t="s">
        <v>717</v>
      </c>
      <c r="B144" s="377">
        <v>1</v>
      </c>
      <c r="C144" s="377">
        <f t="shared" si="23"/>
        <v>728</v>
      </c>
      <c r="D144" s="377">
        <v>504</v>
      </c>
      <c r="E144" s="400">
        <v>224</v>
      </c>
      <c r="F144" s="390" t="s">
        <v>719</v>
      </c>
      <c r="G144" s="360">
        <f t="shared" si="19"/>
        <v>4.38</v>
      </c>
      <c r="H144" s="360">
        <f t="shared" si="24"/>
        <v>1962.24</v>
      </c>
      <c r="I144" s="360">
        <f t="shared" si="20"/>
        <v>2425.13</v>
      </c>
    </row>
    <row r="145" spans="1:9" s="126" customFormat="1" ht="17.25" x14ac:dyDescent="0.3">
      <c r="A145" s="386" t="s">
        <v>717</v>
      </c>
      <c r="B145" s="377">
        <v>1</v>
      </c>
      <c r="C145" s="377">
        <f t="shared" si="23"/>
        <v>517</v>
      </c>
      <c r="D145" s="377">
        <v>504</v>
      </c>
      <c r="E145" s="399">
        <v>13</v>
      </c>
      <c r="F145" s="388" t="s">
        <v>718</v>
      </c>
      <c r="G145" s="360">
        <f t="shared" si="19"/>
        <v>4.3</v>
      </c>
      <c r="H145" s="360">
        <f t="shared" si="24"/>
        <v>111.8</v>
      </c>
      <c r="I145" s="360">
        <f t="shared" si="20"/>
        <v>138.16999999999999</v>
      </c>
    </row>
    <row r="146" spans="1:9" s="126" customFormat="1" ht="17.25" x14ac:dyDescent="0.3">
      <c r="A146" s="386" t="s">
        <v>717</v>
      </c>
      <c r="B146" s="377">
        <v>1</v>
      </c>
      <c r="C146" s="377">
        <f t="shared" si="23"/>
        <v>519</v>
      </c>
      <c r="D146" s="377">
        <v>504</v>
      </c>
      <c r="E146" s="399">
        <v>15</v>
      </c>
      <c r="F146" s="388" t="s">
        <v>719</v>
      </c>
      <c r="G146" s="360">
        <f t="shared" si="19"/>
        <v>4.38</v>
      </c>
      <c r="H146" s="360">
        <f t="shared" si="24"/>
        <v>131.4</v>
      </c>
      <c r="I146" s="360">
        <f t="shared" si="20"/>
        <v>162.4</v>
      </c>
    </row>
    <row r="147" spans="1:9" s="126" customFormat="1" ht="17.25" x14ac:dyDescent="0.3">
      <c r="A147" s="389" t="s">
        <v>717</v>
      </c>
      <c r="B147" s="377">
        <v>1</v>
      </c>
      <c r="C147" s="377">
        <f t="shared" si="23"/>
        <v>863</v>
      </c>
      <c r="D147" s="377">
        <v>504</v>
      </c>
      <c r="E147" s="400">
        <v>359</v>
      </c>
      <c r="F147" s="390" t="s">
        <v>719</v>
      </c>
      <c r="G147" s="360">
        <f t="shared" si="19"/>
        <v>4.38</v>
      </c>
      <c r="H147" s="360">
        <f t="shared" si="24"/>
        <v>3144.84</v>
      </c>
      <c r="I147" s="360">
        <f t="shared" si="20"/>
        <v>3886.71</v>
      </c>
    </row>
    <row r="148" spans="1:9" s="126" customFormat="1" ht="18.75" customHeight="1" x14ac:dyDescent="0.3">
      <c r="A148" s="386" t="s">
        <v>717</v>
      </c>
      <c r="B148" s="377">
        <v>1</v>
      </c>
      <c r="C148" s="377">
        <f t="shared" si="23"/>
        <v>513</v>
      </c>
      <c r="D148" s="377">
        <v>441</v>
      </c>
      <c r="E148" s="399">
        <v>72</v>
      </c>
      <c r="F148" s="388" t="s">
        <v>719</v>
      </c>
      <c r="G148" s="360">
        <f t="shared" si="19"/>
        <v>5</v>
      </c>
      <c r="H148" s="360">
        <f t="shared" si="24"/>
        <v>720</v>
      </c>
      <c r="I148" s="360">
        <f t="shared" si="20"/>
        <v>889.85</v>
      </c>
    </row>
    <row r="149" spans="1:9" s="126" customFormat="1" ht="18.75" customHeight="1" x14ac:dyDescent="0.3">
      <c r="A149" s="389" t="s">
        <v>717</v>
      </c>
      <c r="B149" s="377">
        <v>1</v>
      </c>
      <c r="C149" s="377">
        <f t="shared" si="23"/>
        <v>510</v>
      </c>
      <c r="D149" s="377">
        <v>504</v>
      </c>
      <c r="E149" s="400">
        <v>6</v>
      </c>
      <c r="F149" s="390" t="s">
        <v>718</v>
      </c>
      <c r="G149" s="360">
        <f t="shared" si="19"/>
        <v>4.3</v>
      </c>
      <c r="H149" s="360">
        <f t="shared" si="24"/>
        <v>51.6</v>
      </c>
      <c r="I149" s="360">
        <f t="shared" si="20"/>
        <v>63.77</v>
      </c>
    </row>
    <row r="150" spans="1:9" s="126" customFormat="1" ht="18.75" customHeight="1" x14ac:dyDescent="0.3">
      <c r="A150" s="386" t="s">
        <v>717</v>
      </c>
      <c r="B150" s="377">
        <v>1</v>
      </c>
      <c r="C150" s="377">
        <f t="shared" si="23"/>
        <v>718</v>
      </c>
      <c r="D150" s="377">
        <v>441</v>
      </c>
      <c r="E150" s="399">
        <v>277</v>
      </c>
      <c r="F150" s="388" t="s">
        <v>719</v>
      </c>
      <c r="G150" s="360">
        <f t="shared" si="19"/>
        <v>5</v>
      </c>
      <c r="H150" s="360">
        <f t="shared" si="24"/>
        <v>2770</v>
      </c>
      <c r="I150" s="360">
        <f t="shared" si="20"/>
        <v>3423.44</v>
      </c>
    </row>
    <row r="151" spans="1:9" s="126" customFormat="1" ht="18.75" customHeight="1" x14ac:dyDescent="0.3">
      <c r="A151" s="386" t="s">
        <v>717</v>
      </c>
      <c r="B151" s="377">
        <v>1</v>
      </c>
      <c r="C151" s="377">
        <f t="shared" si="23"/>
        <v>510</v>
      </c>
      <c r="D151" s="377">
        <v>504</v>
      </c>
      <c r="E151" s="399">
        <v>6</v>
      </c>
      <c r="F151" s="388" t="s">
        <v>719</v>
      </c>
      <c r="G151" s="360">
        <f t="shared" si="19"/>
        <v>4.38</v>
      </c>
      <c r="H151" s="360">
        <f t="shared" si="24"/>
        <v>52.56</v>
      </c>
      <c r="I151" s="360">
        <f t="shared" si="20"/>
        <v>64.959999999999994</v>
      </c>
    </row>
    <row r="152" spans="1:9" s="126" customFormat="1" ht="18.75" customHeight="1" x14ac:dyDescent="0.3">
      <c r="A152" s="386" t="s">
        <v>717</v>
      </c>
      <c r="B152" s="377">
        <v>1</v>
      </c>
      <c r="C152" s="377">
        <f t="shared" si="23"/>
        <v>479</v>
      </c>
      <c r="D152" s="377">
        <v>441</v>
      </c>
      <c r="E152" s="399">
        <v>38</v>
      </c>
      <c r="F152" s="388" t="s">
        <v>719</v>
      </c>
      <c r="G152" s="360">
        <f t="shared" si="19"/>
        <v>5</v>
      </c>
      <c r="H152" s="360">
        <f t="shared" si="24"/>
        <v>380</v>
      </c>
      <c r="I152" s="360">
        <f t="shared" si="20"/>
        <v>469.64</v>
      </c>
    </row>
    <row r="153" spans="1:9" s="126" customFormat="1" ht="18.75" customHeight="1" x14ac:dyDescent="0.3">
      <c r="A153" s="386" t="s">
        <v>717</v>
      </c>
      <c r="B153" s="377">
        <v>1</v>
      </c>
      <c r="C153" s="377">
        <f t="shared" si="23"/>
        <v>532</v>
      </c>
      <c r="D153" s="377">
        <v>504</v>
      </c>
      <c r="E153" s="401">
        <v>28</v>
      </c>
      <c r="F153" s="388" t="s">
        <v>720</v>
      </c>
      <c r="G153" s="360">
        <f t="shared" si="19"/>
        <v>4.58</v>
      </c>
      <c r="H153" s="360">
        <f t="shared" si="24"/>
        <v>256.48</v>
      </c>
      <c r="I153" s="360">
        <f t="shared" si="20"/>
        <v>316.98</v>
      </c>
    </row>
    <row r="154" spans="1:9" s="126" customFormat="1" ht="18.75" customHeight="1" x14ac:dyDescent="0.3">
      <c r="A154" s="386" t="s">
        <v>717</v>
      </c>
      <c r="B154" s="377">
        <v>1</v>
      </c>
      <c r="C154" s="377">
        <f t="shared" si="23"/>
        <v>600</v>
      </c>
      <c r="D154" s="377">
        <v>441</v>
      </c>
      <c r="E154" s="399">
        <v>159</v>
      </c>
      <c r="F154" s="388" t="s">
        <v>719</v>
      </c>
      <c r="G154" s="360">
        <f t="shared" si="19"/>
        <v>5</v>
      </c>
      <c r="H154" s="360">
        <f t="shared" si="24"/>
        <v>1590</v>
      </c>
      <c r="I154" s="360">
        <f t="shared" si="20"/>
        <v>1965.08</v>
      </c>
    </row>
    <row r="155" spans="1:9" s="126" customFormat="1" ht="18.75" customHeight="1" x14ac:dyDescent="0.3">
      <c r="A155" s="386" t="s">
        <v>717</v>
      </c>
      <c r="B155" s="377">
        <v>1</v>
      </c>
      <c r="C155" s="377">
        <f t="shared" si="23"/>
        <v>508</v>
      </c>
      <c r="D155" s="377">
        <v>504</v>
      </c>
      <c r="E155" s="401">
        <v>4</v>
      </c>
      <c r="F155" s="388" t="s">
        <v>719</v>
      </c>
      <c r="G155" s="360">
        <f t="shared" si="19"/>
        <v>4.38</v>
      </c>
      <c r="H155" s="360">
        <f t="shared" si="24"/>
        <v>35.04</v>
      </c>
      <c r="I155" s="360">
        <f t="shared" si="20"/>
        <v>43.31</v>
      </c>
    </row>
    <row r="156" spans="1:9" s="126" customFormat="1" ht="18.75" customHeight="1" x14ac:dyDescent="0.3">
      <c r="A156" s="386" t="s">
        <v>717</v>
      </c>
      <c r="B156" s="377">
        <v>1</v>
      </c>
      <c r="C156" s="377">
        <f t="shared" si="23"/>
        <v>511</v>
      </c>
      <c r="D156" s="377">
        <v>504</v>
      </c>
      <c r="E156" s="399">
        <v>7</v>
      </c>
      <c r="F156" s="388" t="s">
        <v>719</v>
      </c>
      <c r="G156" s="360">
        <f t="shared" si="19"/>
        <v>4.38</v>
      </c>
      <c r="H156" s="360">
        <f>ROUND(E156*G156*2,2)</f>
        <v>61.32</v>
      </c>
      <c r="I156" s="360">
        <f t="shared" si="20"/>
        <v>75.790000000000006</v>
      </c>
    </row>
    <row r="157" spans="1:9" s="126" customFormat="1" ht="18.75" customHeight="1" x14ac:dyDescent="0.3">
      <c r="A157" s="386" t="s">
        <v>717</v>
      </c>
      <c r="B157" s="377">
        <v>1</v>
      </c>
      <c r="C157" s="377">
        <f t="shared" si="23"/>
        <v>511</v>
      </c>
      <c r="D157" s="377">
        <v>504</v>
      </c>
      <c r="E157" s="399">
        <v>7</v>
      </c>
      <c r="F157" s="388" t="s">
        <v>719</v>
      </c>
      <c r="G157" s="360">
        <f t="shared" si="19"/>
        <v>4.38</v>
      </c>
      <c r="H157" s="360">
        <f t="shared" si="24"/>
        <v>61.32</v>
      </c>
      <c r="I157" s="360">
        <f t="shared" si="20"/>
        <v>75.790000000000006</v>
      </c>
    </row>
    <row r="158" spans="1:9" s="126" customFormat="1" ht="18.75" customHeight="1" x14ac:dyDescent="0.3">
      <c r="A158" s="389" t="s">
        <v>717</v>
      </c>
      <c r="B158" s="377">
        <v>1</v>
      </c>
      <c r="C158" s="377">
        <f>D158+E158</f>
        <v>574</v>
      </c>
      <c r="D158" s="377">
        <v>441</v>
      </c>
      <c r="E158" s="400">
        <v>133</v>
      </c>
      <c r="F158" s="390" t="s">
        <v>719</v>
      </c>
      <c r="G158" s="360">
        <f t="shared" si="19"/>
        <v>5</v>
      </c>
      <c r="H158" s="360">
        <f t="shared" si="24"/>
        <v>1330</v>
      </c>
      <c r="I158" s="360">
        <f t="shared" si="20"/>
        <v>1643.75</v>
      </c>
    </row>
    <row r="159" spans="1:9" s="126" customFormat="1" ht="18.75" customHeight="1" x14ac:dyDescent="0.3">
      <c r="A159" s="386" t="s">
        <v>717</v>
      </c>
      <c r="B159" s="377">
        <v>1</v>
      </c>
      <c r="C159" s="377">
        <f>D159+E159</f>
        <v>537</v>
      </c>
      <c r="D159" s="377">
        <v>441</v>
      </c>
      <c r="E159" s="399">
        <v>96</v>
      </c>
      <c r="F159" s="388" t="s">
        <v>719</v>
      </c>
      <c r="G159" s="360">
        <f t="shared" si="19"/>
        <v>5</v>
      </c>
      <c r="H159" s="360">
        <f t="shared" si="24"/>
        <v>960</v>
      </c>
      <c r="I159" s="360">
        <f t="shared" si="20"/>
        <v>1186.46</v>
      </c>
    </row>
    <row r="160" spans="1:9" s="126" customFormat="1" ht="18.75" customHeight="1" x14ac:dyDescent="0.3">
      <c r="A160" s="386" t="s">
        <v>717</v>
      </c>
      <c r="B160" s="377">
        <v>1</v>
      </c>
      <c r="C160" s="377">
        <f t="shared" ref="C160:C161" si="25">D160+E160</f>
        <v>607</v>
      </c>
      <c r="D160" s="377">
        <v>441</v>
      </c>
      <c r="E160" s="399">
        <v>166</v>
      </c>
      <c r="F160" s="388" t="s">
        <v>719</v>
      </c>
      <c r="G160" s="360">
        <f t="shared" si="19"/>
        <v>5</v>
      </c>
      <c r="H160" s="360">
        <f t="shared" si="24"/>
        <v>1660</v>
      </c>
      <c r="I160" s="360">
        <f t="shared" si="20"/>
        <v>2051.59</v>
      </c>
    </row>
    <row r="161" spans="1:9" s="126" customFormat="1" ht="18.75" customHeight="1" x14ac:dyDescent="0.3">
      <c r="A161" s="386" t="s">
        <v>717</v>
      </c>
      <c r="B161" s="377">
        <v>1</v>
      </c>
      <c r="C161" s="377">
        <f t="shared" si="25"/>
        <v>619</v>
      </c>
      <c r="D161" s="377">
        <v>504</v>
      </c>
      <c r="E161" s="399">
        <v>115</v>
      </c>
      <c r="F161" s="388" t="s">
        <v>718</v>
      </c>
      <c r="G161" s="360">
        <f t="shared" si="19"/>
        <v>4.3</v>
      </c>
      <c r="H161" s="360">
        <f t="shared" si="24"/>
        <v>989</v>
      </c>
      <c r="I161" s="360">
        <f t="shared" si="20"/>
        <v>1222.31</v>
      </c>
    </row>
    <row r="162" spans="1:9" s="126" customFormat="1" ht="18.75" customHeight="1" x14ac:dyDescent="0.3">
      <c r="A162" s="392"/>
      <c r="B162" s="393"/>
      <c r="C162" s="393"/>
      <c r="D162" s="393"/>
      <c r="E162" s="394"/>
      <c r="F162" s="395"/>
      <c r="G162" s="363"/>
      <c r="H162" s="363"/>
      <c r="I162" s="363"/>
    </row>
    <row r="163" spans="1:9" x14ac:dyDescent="0.25">
      <c r="A163" s="47" t="s">
        <v>1</v>
      </c>
      <c r="B163" s="48"/>
      <c r="C163" s="48"/>
      <c r="D163" s="48"/>
      <c r="E163" s="48"/>
      <c r="F163" s="48"/>
      <c r="G163" s="48"/>
      <c r="H163" s="48"/>
      <c r="I163" s="48"/>
    </row>
    <row r="164" spans="1:9" ht="36" customHeight="1" x14ac:dyDescent="0.25">
      <c r="A164" s="576" t="s">
        <v>85</v>
      </c>
      <c r="B164" s="576"/>
      <c r="C164" s="576"/>
      <c r="D164" s="576"/>
      <c r="E164" s="576"/>
      <c r="F164" s="576"/>
      <c r="G164" s="576"/>
      <c r="H164" s="576"/>
      <c r="I164" s="576"/>
    </row>
    <row r="165" spans="1:9" ht="18" customHeight="1" x14ac:dyDescent="0.25">
      <c r="A165" s="49" t="s">
        <v>3</v>
      </c>
      <c r="D165" s="48"/>
      <c r="E165" s="48"/>
      <c r="F165" s="48"/>
      <c r="G165" s="48"/>
      <c r="H165" s="48"/>
      <c r="I165" s="48"/>
    </row>
    <row r="166" spans="1:9" ht="18" customHeight="1" x14ac:dyDescent="0.25">
      <c r="A166" s="48" t="s">
        <v>721</v>
      </c>
      <c r="B166" s="49"/>
      <c r="C166" s="49"/>
      <c r="D166" s="48"/>
      <c r="E166" s="48"/>
      <c r="F166" s="48"/>
      <c r="G166" s="48"/>
      <c r="H166" s="48"/>
      <c r="I166" s="48"/>
    </row>
    <row r="167" spans="1:9" ht="18" customHeight="1" x14ac:dyDescent="0.25">
      <c r="A167" s="48" t="s">
        <v>722</v>
      </c>
      <c r="B167" s="49"/>
      <c r="C167" s="49"/>
      <c r="D167" s="48"/>
      <c r="E167" s="48"/>
      <c r="F167" s="48"/>
      <c r="G167" s="48"/>
      <c r="H167" s="48"/>
      <c r="I167" s="48"/>
    </row>
    <row r="168" spans="1:9" ht="18" customHeight="1" x14ac:dyDescent="0.25">
      <c r="A168" s="48" t="s">
        <v>723</v>
      </c>
      <c r="B168" s="49"/>
      <c r="C168" s="49"/>
      <c r="D168" s="48"/>
      <c r="E168" s="48"/>
      <c r="F168" s="48"/>
      <c r="G168" s="48"/>
      <c r="H168" s="48"/>
      <c r="I168" s="48"/>
    </row>
    <row r="169" spans="1:9" ht="18" customHeight="1" x14ac:dyDescent="0.25">
      <c r="A169" s="48"/>
      <c r="B169" s="49"/>
      <c r="C169" s="49"/>
      <c r="D169" s="48"/>
      <c r="E169" s="48"/>
      <c r="F169" s="48"/>
      <c r="G169" s="48"/>
      <c r="H169" s="48"/>
      <c r="I169" s="48"/>
    </row>
  </sheetData>
  <mergeCells count="13">
    <mergeCell ref="A164:I164"/>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4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B337A-A63F-40E4-BBCD-A0A73C32DBEB}">
  <sheetPr>
    <tabColor theme="5" tint="0.59999389629810485"/>
  </sheetPr>
  <dimension ref="A1:I129"/>
  <sheetViews>
    <sheetView zoomScale="80" zoomScaleNormal="80" workbookViewId="0">
      <selection activeCell="K17" sqref="K17"/>
    </sheetView>
  </sheetViews>
  <sheetFormatPr defaultColWidth="9.140625" defaultRowHeight="16.5" x14ac:dyDescent="0.25"/>
  <cols>
    <col min="1" max="1" width="49.140625" style="32" customWidth="1"/>
    <col min="2" max="2" width="13.140625" style="32" customWidth="1"/>
    <col min="3" max="3" width="13.5703125" style="32" bestFit="1" customWidth="1"/>
    <col min="4" max="4" width="17.28515625" style="32" customWidth="1"/>
    <col min="5" max="5" width="16.140625" style="32" customWidth="1"/>
    <col min="6" max="6" width="13.5703125" style="32" customWidth="1"/>
    <col min="7" max="7" width="14.140625" style="32" customWidth="1"/>
    <col min="8" max="8" width="20" style="32" customWidth="1"/>
    <col min="9" max="9" width="20.28515625" style="32" customWidth="1"/>
    <col min="10" max="16384" width="9.140625" style="32"/>
  </cols>
  <sheetData>
    <row r="1" spans="1:9" x14ac:dyDescent="0.25">
      <c r="I1" s="32" t="s">
        <v>911</v>
      </c>
    </row>
    <row r="2" spans="1:9" s="33" customFormat="1" ht="39.75" customHeight="1" x14ac:dyDescent="0.25">
      <c r="A2" s="521" t="s">
        <v>653</v>
      </c>
      <c r="B2" s="521"/>
      <c r="C2" s="521"/>
      <c r="D2" s="521"/>
      <c r="E2" s="521"/>
      <c r="F2" s="521"/>
      <c r="G2" s="521"/>
      <c r="H2" s="521"/>
      <c r="I2" s="521"/>
    </row>
    <row r="4" spans="1:9" x14ac:dyDescent="0.25">
      <c r="A4" s="32" t="s">
        <v>846</v>
      </c>
    </row>
    <row r="5" spans="1:9" x14ac:dyDescent="0.25">
      <c r="A5" s="32" t="s">
        <v>844</v>
      </c>
    </row>
    <row r="6" spans="1:9" x14ac:dyDescent="0.25">
      <c r="B6" s="357"/>
      <c r="C6" s="357"/>
      <c r="D6" s="357"/>
      <c r="E6" s="357"/>
      <c r="F6" s="357"/>
      <c r="G6" s="357"/>
      <c r="H6" s="357"/>
      <c r="I6" s="357"/>
    </row>
    <row r="7" spans="1:9" ht="34.5" customHeight="1" x14ac:dyDescent="0.25">
      <c r="A7" s="584"/>
      <c r="B7" s="584" t="s">
        <v>6</v>
      </c>
      <c r="C7" s="585" t="s">
        <v>8</v>
      </c>
      <c r="D7" s="585"/>
      <c r="E7" s="585"/>
      <c r="F7" s="585" t="s">
        <v>4</v>
      </c>
      <c r="G7" s="585" t="s">
        <v>654</v>
      </c>
      <c r="H7" s="586" t="s">
        <v>9</v>
      </c>
      <c r="I7" s="587" t="s">
        <v>2</v>
      </c>
    </row>
    <row r="8" spans="1:9" ht="24" customHeight="1" x14ac:dyDescent="0.25">
      <c r="A8" s="584"/>
      <c r="B8" s="584"/>
      <c r="C8" s="588" t="s">
        <v>14</v>
      </c>
      <c r="D8" s="588" t="s">
        <v>847</v>
      </c>
      <c r="E8" s="590" t="s">
        <v>10</v>
      </c>
      <c r="F8" s="585"/>
      <c r="G8" s="585"/>
      <c r="H8" s="586"/>
      <c r="I8" s="587"/>
    </row>
    <row r="9" spans="1:9" ht="60.75" customHeight="1" x14ac:dyDescent="0.25">
      <c r="A9" s="584"/>
      <c r="B9" s="584"/>
      <c r="C9" s="589"/>
      <c r="D9" s="589"/>
      <c r="E9" s="590"/>
      <c r="F9" s="585"/>
      <c r="G9" s="585"/>
      <c r="H9" s="586"/>
      <c r="I9" s="587"/>
    </row>
    <row r="10" spans="1:9" x14ac:dyDescent="0.25">
      <c r="A10" s="232">
        <v>1</v>
      </c>
      <c r="B10" s="232">
        <v>6</v>
      </c>
      <c r="C10" s="232" t="s">
        <v>81</v>
      </c>
      <c r="D10" s="232">
        <v>8</v>
      </c>
      <c r="E10" s="232">
        <v>9</v>
      </c>
      <c r="F10" s="232">
        <v>11</v>
      </c>
      <c r="G10" s="232">
        <v>12</v>
      </c>
      <c r="H10" s="232">
        <v>13</v>
      </c>
      <c r="I10" s="232" t="s">
        <v>82</v>
      </c>
    </row>
    <row r="11" spans="1:9" s="33" customFormat="1" x14ac:dyDescent="0.25">
      <c r="A11" s="37" t="s">
        <v>0</v>
      </c>
      <c r="B11" s="38">
        <f>B12+B23+B64+B81</f>
        <v>107</v>
      </c>
      <c r="C11" s="38"/>
      <c r="D11" s="38"/>
      <c r="E11" s="38">
        <f>E12+E23+E64+E81</f>
        <v>8321</v>
      </c>
      <c r="F11" s="38"/>
      <c r="G11" s="38"/>
      <c r="H11" s="403">
        <f>H12+H23+H64+H81</f>
        <v>96963.459999999977</v>
      </c>
      <c r="I11" s="403">
        <f>I12+I23+I64+I81</f>
        <v>119837.13</v>
      </c>
    </row>
    <row r="12" spans="1:9" ht="33" x14ac:dyDescent="0.25">
      <c r="A12" s="364" t="s">
        <v>16</v>
      </c>
      <c r="B12" s="365">
        <f>SUM(B13:B22)</f>
        <v>10</v>
      </c>
      <c r="C12" s="365"/>
      <c r="D12" s="365"/>
      <c r="E12" s="365">
        <f>SUM(E13:E22)</f>
        <v>749</v>
      </c>
      <c r="F12" s="365"/>
      <c r="G12" s="365"/>
      <c r="H12" s="366">
        <f>SUM(H13:H22)</f>
        <v>13820.060000000001</v>
      </c>
      <c r="I12" s="366">
        <f>SUM(I13:I22)</f>
        <v>17080.22</v>
      </c>
    </row>
    <row r="13" spans="1:9" x14ac:dyDescent="0.25">
      <c r="A13" s="376" t="s">
        <v>254</v>
      </c>
      <c r="B13" s="377">
        <v>1</v>
      </c>
      <c r="C13" s="360">
        <f>D13+E13</f>
        <v>580</v>
      </c>
      <c r="D13" s="377">
        <f>160+160+184</f>
        <v>504</v>
      </c>
      <c r="E13" s="377">
        <v>76</v>
      </c>
      <c r="F13" s="360">
        <v>1562</v>
      </c>
      <c r="G13" s="360">
        <f>ROUND(F13*3/D13,2)</f>
        <v>9.3000000000000007</v>
      </c>
      <c r="H13" s="360">
        <f>ROUND(E13*G13*2,2)</f>
        <v>1413.6</v>
      </c>
      <c r="I13" s="360">
        <f>ROUND(H13*1.2359,2)</f>
        <v>1747.07</v>
      </c>
    </row>
    <row r="14" spans="1:9" x14ac:dyDescent="0.25">
      <c r="A14" s="376" t="s">
        <v>254</v>
      </c>
      <c r="B14" s="377">
        <v>1</v>
      </c>
      <c r="C14" s="360">
        <f>D14+E14</f>
        <v>512</v>
      </c>
      <c r="D14" s="377">
        <f>160+160+184</f>
        <v>504</v>
      </c>
      <c r="E14" s="377">
        <v>8</v>
      </c>
      <c r="F14" s="360">
        <v>1562</v>
      </c>
      <c r="G14" s="360">
        <f>ROUND(F14*3/D14,2)</f>
        <v>9.3000000000000007</v>
      </c>
      <c r="H14" s="360">
        <f>ROUND(E14*G14*2,2)</f>
        <v>148.80000000000001</v>
      </c>
      <c r="I14" s="360">
        <f>ROUND(H14*1.2359,2)</f>
        <v>183.9</v>
      </c>
    </row>
    <row r="15" spans="1:9" x14ac:dyDescent="0.25">
      <c r="A15" s="376" t="s">
        <v>655</v>
      </c>
      <c r="B15" s="377">
        <v>1</v>
      </c>
      <c r="C15" s="360">
        <f t="shared" ref="C15:C63" si="0">D15+E15</f>
        <v>569</v>
      </c>
      <c r="D15" s="377">
        <f t="shared" ref="D15:D76" si="1">160+160+184</f>
        <v>504</v>
      </c>
      <c r="E15" s="377">
        <v>65</v>
      </c>
      <c r="F15" s="360">
        <v>1637</v>
      </c>
      <c r="G15" s="360">
        <f>ROUND(F15/167.42,2)</f>
        <v>9.7799999999999994</v>
      </c>
      <c r="H15" s="360">
        <f t="shared" ref="H15:H63" si="2">ROUND(E15*G15*2,2)</f>
        <v>1271.4000000000001</v>
      </c>
      <c r="I15" s="360">
        <f t="shared" ref="I15:I22" si="3">ROUND(H15*1.2359,2)</f>
        <v>1571.32</v>
      </c>
    </row>
    <row r="16" spans="1:9" x14ac:dyDescent="0.25">
      <c r="A16" s="376" t="s">
        <v>655</v>
      </c>
      <c r="B16" s="377">
        <v>1</v>
      </c>
      <c r="C16" s="360">
        <f t="shared" si="0"/>
        <v>648</v>
      </c>
      <c r="D16" s="377">
        <f t="shared" si="1"/>
        <v>504</v>
      </c>
      <c r="E16" s="377">
        <v>144</v>
      </c>
      <c r="F16" s="360">
        <v>1637</v>
      </c>
      <c r="G16" s="360">
        <f t="shared" ref="G16:G77" si="4">ROUND(F16/167.42,2)</f>
        <v>9.7799999999999994</v>
      </c>
      <c r="H16" s="360">
        <f t="shared" si="2"/>
        <v>2816.64</v>
      </c>
      <c r="I16" s="360">
        <f t="shared" si="3"/>
        <v>3481.09</v>
      </c>
    </row>
    <row r="17" spans="1:9" x14ac:dyDescent="0.25">
      <c r="A17" s="376" t="s">
        <v>656</v>
      </c>
      <c r="B17" s="377">
        <v>1</v>
      </c>
      <c r="C17" s="360">
        <f t="shared" si="0"/>
        <v>563</v>
      </c>
      <c r="D17" s="377">
        <f t="shared" si="1"/>
        <v>504</v>
      </c>
      <c r="E17" s="377">
        <v>59</v>
      </c>
      <c r="F17" s="360">
        <v>1520</v>
      </c>
      <c r="G17" s="360">
        <f t="shared" si="4"/>
        <v>9.08</v>
      </c>
      <c r="H17" s="360">
        <f t="shared" si="2"/>
        <v>1071.44</v>
      </c>
      <c r="I17" s="360">
        <f t="shared" si="3"/>
        <v>1324.19</v>
      </c>
    </row>
    <row r="18" spans="1:9" x14ac:dyDescent="0.25">
      <c r="A18" s="376" t="s">
        <v>656</v>
      </c>
      <c r="B18" s="377">
        <v>1</v>
      </c>
      <c r="C18" s="360">
        <f t="shared" si="0"/>
        <v>608</v>
      </c>
      <c r="D18" s="377">
        <f t="shared" si="1"/>
        <v>504</v>
      </c>
      <c r="E18" s="377">
        <v>104</v>
      </c>
      <c r="F18" s="360">
        <v>1520</v>
      </c>
      <c r="G18" s="360">
        <f t="shared" si="4"/>
        <v>9.08</v>
      </c>
      <c r="H18" s="360">
        <f t="shared" si="2"/>
        <v>1888.64</v>
      </c>
      <c r="I18" s="360">
        <f t="shared" si="3"/>
        <v>2334.17</v>
      </c>
    </row>
    <row r="19" spans="1:9" x14ac:dyDescent="0.25">
      <c r="A19" s="376" t="s">
        <v>657</v>
      </c>
      <c r="B19" s="377">
        <v>1</v>
      </c>
      <c r="C19" s="360">
        <f t="shared" si="0"/>
        <v>524</v>
      </c>
      <c r="D19" s="377">
        <f t="shared" si="1"/>
        <v>504</v>
      </c>
      <c r="E19" s="377">
        <v>20</v>
      </c>
      <c r="F19" s="360">
        <v>1489</v>
      </c>
      <c r="G19" s="360">
        <f t="shared" si="4"/>
        <v>8.89</v>
      </c>
      <c r="H19" s="360">
        <f t="shared" si="2"/>
        <v>355.6</v>
      </c>
      <c r="I19" s="360">
        <f t="shared" si="3"/>
        <v>439.49</v>
      </c>
    </row>
    <row r="20" spans="1:9" x14ac:dyDescent="0.25">
      <c r="A20" s="376" t="s">
        <v>657</v>
      </c>
      <c r="B20" s="377">
        <v>1</v>
      </c>
      <c r="C20" s="360">
        <f t="shared" si="0"/>
        <v>513</v>
      </c>
      <c r="D20" s="377">
        <f t="shared" si="1"/>
        <v>504</v>
      </c>
      <c r="E20" s="377">
        <v>9</v>
      </c>
      <c r="F20" s="360">
        <v>1489</v>
      </c>
      <c r="G20" s="360">
        <f t="shared" si="4"/>
        <v>8.89</v>
      </c>
      <c r="H20" s="360">
        <f t="shared" si="2"/>
        <v>160.02000000000001</v>
      </c>
      <c r="I20" s="360">
        <f t="shared" si="3"/>
        <v>197.77</v>
      </c>
    </row>
    <row r="21" spans="1:9" x14ac:dyDescent="0.25">
      <c r="A21" s="376" t="s">
        <v>657</v>
      </c>
      <c r="B21" s="377">
        <v>1</v>
      </c>
      <c r="C21" s="360">
        <f t="shared" si="0"/>
        <v>585</v>
      </c>
      <c r="D21" s="377">
        <f t="shared" si="1"/>
        <v>504</v>
      </c>
      <c r="E21" s="377">
        <v>81</v>
      </c>
      <c r="F21" s="360">
        <v>1489</v>
      </c>
      <c r="G21" s="360">
        <f t="shared" si="4"/>
        <v>8.89</v>
      </c>
      <c r="H21" s="360">
        <f t="shared" si="2"/>
        <v>1440.18</v>
      </c>
      <c r="I21" s="360">
        <f t="shared" si="3"/>
        <v>1779.92</v>
      </c>
    </row>
    <row r="22" spans="1:9" x14ac:dyDescent="0.25">
      <c r="A22" s="376" t="s">
        <v>658</v>
      </c>
      <c r="B22" s="377">
        <v>1</v>
      </c>
      <c r="C22" s="360">
        <f t="shared" si="0"/>
        <v>687</v>
      </c>
      <c r="D22" s="377">
        <f t="shared" si="1"/>
        <v>504</v>
      </c>
      <c r="E22" s="377">
        <v>183</v>
      </c>
      <c r="F22" s="360">
        <v>1489</v>
      </c>
      <c r="G22" s="360">
        <f t="shared" si="4"/>
        <v>8.89</v>
      </c>
      <c r="H22" s="360">
        <f t="shared" si="2"/>
        <v>3253.74</v>
      </c>
      <c r="I22" s="360">
        <f t="shared" si="3"/>
        <v>4021.3</v>
      </c>
    </row>
    <row r="23" spans="1:9" ht="49.5" x14ac:dyDescent="0.25">
      <c r="A23" s="364" t="s">
        <v>17</v>
      </c>
      <c r="B23" s="365">
        <f t="shared" ref="B23:I23" si="5">SUM(B24:B63)</f>
        <v>40</v>
      </c>
      <c r="C23" s="365"/>
      <c r="D23" s="365"/>
      <c r="E23" s="365">
        <f t="shared" si="5"/>
        <v>4363</v>
      </c>
      <c r="F23" s="365"/>
      <c r="G23" s="360"/>
      <c r="H23" s="402">
        <f t="shared" si="5"/>
        <v>54511.579999999987</v>
      </c>
      <c r="I23" s="402">
        <f t="shared" si="5"/>
        <v>67370.84</v>
      </c>
    </row>
    <row r="24" spans="1:9" x14ac:dyDescent="0.25">
      <c r="A24" s="407" t="s">
        <v>659</v>
      </c>
      <c r="B24" s="377">
        <v>1</v>
      </c>
      <c r="C24" s="360">
        <f t="shared" si="0"/>
        <v>720</v>
      </c>
      <c r="D24" s="377">
        <f t="shared" si="1"/>
        <v>504</v>
      </c>
      <c r="E24" s="377">
        <v>216</v>
      </c>
      <c r="F24" s="360">
        <v>985</v>
      </c>
      <c r="G24" s="360">
        <f t="shared" si="4"/>
        <v>5.88</v>
      </c>
      <c r="H24" s="360">
        <f t="shared" si="2"/>
        <v>2540.16</v>
      </c>
      <c r="I24" s="360">
        <f>ROUND(H24*1.2359,2)</f>
        <v>3139.38</v>
      </c>
    </row>
    <row r="25" spans="1:9" x14ac:dyDescent="0.25">
      <c r="A25" s="407" t="s">
        <v>659</v>
      </c>
      <c r="B25" s="377">
        <v>1</v>
      </c>
      <c r="C25" s="360">
        <f t="shared" si="0"/>
        <v>829</v>
      </c>
      <c r="D25" s="377">
        <f t="shared" si="1"/>
        <v>504</v>
      </c>
      <c r="E25" s="377">
        <v>325</v>
      </c>
      <c r="F25" s="360">
        <v>1022</v>
      </c>
      <c r="G25" s="360">
        <f t="shared" si="4"/>
        <v>6.1</v>
      </c>
      <c r="H25" s="360">
        <f t="shared" si="2"/>
        <v>3965</v>
      </c>
      <c r="I25" s="360">
        <f t="shared" ref="I25:I63" si="6">ROUND(H25*1.2359,2)</f>
        <v>4900.34</v>
      </c>
    </row>
    <row r="26" spans="1:9" x14ac:dyDescent="0.25">
      <c r="A26" s="407" t="s">
        <v>659</v>
      </c>
      <c r="B26" s="377">
        <v>1</v>
      </c>
      <c r="C26" s="360">
        <f t="shared" si="0"/>
        <v>592</v>
      </c>
      <c r="D26" s="377">
        <f t="shared" si="1"/>
        <v>504</v>
      </c>
      <c r="E26" s="377">
        <v>88</v>
      </c>
      <c r="F26" s="360">
        <v>1022</v>
      </c>
      <c r="G26" s="360">
        <f t="shared" si="4"/>
        <v>6.1</v>
      </c>
      <c r="H26" s="360">
        <f t="shared" si="2"/>
        <v>1073.5999999999999</v>
      </c>
      <c r="I26" s="360">
        <f t="shared" si="6"/>
        <v>1326.86</v>
      </c>
    </row>
    <row r="27" spans="1:9" x14ac:dyDescent="0.25">
      <c r="A27" s="407" t="s">
        <v>659</v>
      </c>
      <c r="B27" s="377">
        <v>1</v>
      </c>
      <c r="C27" s="360">
        <f t="shared" si="0"/>
        <v>750</v>
      </c>
      <c r="D27" s="377">
        <f t="shared" si="1"/>
        <v>504</v>
      </c>
      <c r="E27" s="377">
        <v>246</v>
      </c>
      <c r="F27" s="360">
        <v>1022</v>
      </c>
      <c r="G27" s="360">
        <f t="shared" si="4"/>
        <v>6.1</v>
      </c>
      <c r="H27" s="360">
        <f t="shared" si="2"/>
        <v>3001.2</v>
      </c>
      <c r="I27" s="360">
        <f t="shared" si="6"/>
        <v>3709.18</v>
      </c>
    </row>
    <row r="28" spans="1:9" x14ac:dyDescent="0.25">
      <c r="A28" s="407" t="s">
        <v>659</v>
      </c>
      <c r="B28" s="377">
        <v>1</v>
      </c>
      <c r="C28" s="360">
        <f t="shared" si="0"/>
        <v>609</v>
      </c>
      <c r="D28" s="377">
        <f t="shared" si="1"/>
        <v>504</v>
      </c>
      <c r="E28" s="377">
        <v>105</v>
      </c>
      <c r="F28" s="360">
        <v>926</v>
      </c>
      <c r="G28" s="360">
        <f t="shared" si="4"/>
        <v>5.53</v>
      </c>
      <c r="H28" s="360">
        <f t="shared" si="2"/>
        <v>1161.3</v>
      </c>
      <c r="I28" s="360">
        <f t="shared" si="6"/>
        <v>1435.25</v>
      </c>
    </row>
    <row r="29" spans="1:9" x14ac:dyDescent="0.25">
      <c r="A29" s="407" t="s">
        <v>659</v>
      </c>
      <c r="B29" s="377">
        <v>1</v>
      </c>
      <c r="C29" s="360">
        <f t="shared" si="0"/>
        <v>535</v>
      </c>
      <c r="D29" s="377">
        <f t="shared" si="1"/>
        <v>504</v>
      </c>
      <c r="E29" s="377">
        <v>31</v>
      </c>
      <c r="F29" s="360">
        <v>985</v>
      </c>
      <c r="G29" s="360">
        <f t="shared" si="4"/>
        <v>5.88</v>
      </c>
      <c r="H29" s="360">
        <f t="shared" si="2"/>
        <v>364.56</v>
      </c>
      <c r="I29" s="360">
        <f t="shared" si="6"/>
        <v>450.56</v>
      </c>
    </row>
    <row r="30" spans="1:9" x14ac:dyDescent="0.25">
      <c r="A30" s="407" t="s">
        <v>659</v>
      </c>
      <c r="B30" s="377">
        <v>1</v>
      </c>
      <c r="C30" s="360">
        <f t="shared" si="0"/>
        <v>648</v>
      </c>
      <c r="D30" s="377">
        <f t="shared" si="1"/>
        <v>504</v>
      </c>
      <c r="E30" s="377">
        <v>144</v>
      </c>
      <c r="F30" s="360">
        <v>985</v>
      </c>
      <c r="G30" s="360">
        <f t="shared" si="4"/>
        <v>5.88</v>
      </c>
      <c r="H30" s="360">
        <f t="shared" si="2"/>
        <v>1693.44</v>
      </c>
      <c r="I30" s="360">
        <f t="shared" si="6"/>
        <v>2092.92</v>
      </c>
    </row>
    <row r="31" spans="1:9" x14ac:dyDescent="0.25">
      <c r="A31" s="407" t="s">
        <v>659</v>
      </c>
      <c r="B31" s="377">
        <v>1</v>
      </c>
      <c r="C31" s="360">
        <f t="shared" si="0"/>
        <v>752</v>
      </c>
      <c r="D31" s="377">
        <f t="shared" si="1"/>
        <v>504</v>
      </c>
      <c r="E31" s="377">
        <v>248</v>
      </c>
      <c r="F31" s="360">
        <v>1022</v>
      </c>
      <c r="G31" s="360">
        <f t="shared" si="4"/>
        <v>6.1</v>
      </c>
      <c r="H31" s="360">
        <f t="shared" si="2"/>
        <v>3025.6</v>
      </c>
      <c r="I31" s="360">
        <f t="shared" si="6"/>
        <v>3739.34</v>
      </c>
    </row>
    <row r="32" spans="1:9" x14ac:dyDescent="0.25">
      <c r="A32" s="407" t="s">
        <v>659</v>
      </c>
      <c r="B32" s="377">
        <v>1</v>
      </c>
      <c r="C32" s="360">
        <f t="shared" si="0"/>
        <v>656</v>
      </c>
      <c r="D32" s="377">
        <f t="shared" si="1"/>
        <v>504</v>
      </c>
      <c r="E32" s="377">
        <v>152</v>
      </c>
      <c r="F32" s="360">
        <v>926</v>
      </c>
      <c r="G32" s="360">
        <f t="shared" si="4"/>
        <v>5.53</v>
      </c>
      <c r="H32" s="360">
        <f t="shared" si="2"/>
        <v>1681.12</v>
      </c>
      <c r="I32" s="360">
        <f t="shared" si="6"/>
        <v>2077.6999999999998</v>
      </c>
    </row>
    <row r="33" spans="1:9" x14ac:dyDescent="0.25">
      <c r="A33" s="407" t="s">
        <v>659</v>
      </c>
      <c r="B33" s="377">
        <v>1</v>
      </c>
      <c r="C33" s="360">
        <f t="shared" si="0"/>
        <v>600</v>
      </c>
      <c r="D33" s="377">
        <f t="shared" si="1"/>
        <v>504</v>
      </c>
      <c r="E33" s="377">
        <v>96</v>
      </c>
      <c r="F33" s="360">
        <v>926</v>
      </c>
      <c r="G33" s="360">
        <f t="shared" si="4"/>
        <v>5.53</v>
      </c>
      <c r="H33" s="360">
        <f t="shared" si="2"/>
        <v>1061.76</v>
      </c>
      <c r="I33" s="360">
        <f t="shared" si="6"/>
        <v>1312.23</v>
      </c>
    </row>
    <row r="34" spans="1:9" x14ac:dyDescent="0.25">
      <c r="A34" s="407" t="s">
        <v>522</v>
      </c>
      <c r="B34" s="377">
        <v>1</v>
      </c>
      <c r="C34" s="360">
        <f t="shared" si="0"/>
        <v>600</v>
      </c>
      <c r="D34" s="377">
        <f t="shared" si="1"/>
        <v>504</v>
      </c>
      <c r="E34" s="377">
        <v>96</v>
      </c>
      <c r="F34" s="360">
        <v>1062</v>
      </c>
      <c r="G34" s="360">
        <f t="shared" si="4"/>
        <v>6.34</v>
      </c>
      <c r="H34" s="360">
        <f t="shared" si="2"/>
        <v>1217.28</v>
      </c>
      <c r="I34" s="360">
        <f t="shared" si="6"/>
        <v>1504.44</v>
      </c>
    </row>
    <row r="35" spans="1:9" x14ac:dyDescent="0.25">
      <c r="A35" s="407" t="s">
        <v>522</v>
      </c>
      <c r="B35" s="377">
        <v>1</v>
      </c>
      <c r="C35" s="360">
        <f t="shared" si="0"/>
        <v>632</v>
      </c>
      <c r="D35" s="377">
        <f t="shared" si="1"/>
        <v>504</v>
      </c>
      <c r="E35" s="377">
        <v>128</v>
      </c>
      <c r="F35" s="360">
        <v>1062</v>
      </c>
      <c r="G35" s="360">
        <f t="shared" si="4"/>
        <v>6.34</v>
      </c>
      <c r="H35" s="360">
        <f t="shared" si="2"/>
        <v>1623.04</v>
      </c>
      <c r="I35" s="360">
        <f t="shared" si="6"/>
        <v>2005.92</v>
      </c>
    </row>
    <row r="36" spans="1:9" x14ac:dyDescent="0.25">
      <c r="A36" s="407" t="s">
        <v>522</v>
      </c>
      <c r="B36" s="377">
        <v>1</v>
      </c>
      <c r="C36" s="360">
        <f t="shared" si="0"/>
        <v>576</v>
      </c>
      <c r="D36" s="377">
        <f t="shared" si="1"/>
        <v>504</v>
      </c>
      <c r="E36" s="377">
        <v>72</v>
      </c>
      <c r="F36" s="360">
        <v>1062</v>
      </c>
      <c r="G36" s="360">
        <f t="shared" si="4"/>
        <v>6.34</v>
      </c>
      <c r="H36" s="360">
        <f t="shared" si="2"/>
        <v>912.96</v>
      </c>
      <c r="I36" s="360">
        <f t="shared" si="6"/>
        <v>1128.33</v>
      </c>
    </row>
    <row r="37" spans="1:9" x14ac:dyDescent="0.25">
      <c r="A37" s="407" t="s">
        <v>522</v>
      </c>
      <c r="B37" s="377">
        <v>1</v>
      </c>
      <c r="C37" s="360">
        <f t="shared" si="0"/>
        <v>524</v>
      </c>
      <c r="D37" s="377">
        <f t="shared" si="1"/>
        <v>504</v>
      </c>
      <c r="E37" s="377">
        <v>20</v>
      </c>
      <c r="F37" s="360">
        <v>1062</v>
      </c>
      <c r="G37" s="360">
        <f t="shared" si="4"/>
        <v>6.34</v>
      </c>
      <c r="H37" s="360">
        <f t="shared" si="2"/>
        <v>253.6</v>
      </c>
      <c r="I37" s="360">
        <f t="shared" si="6"/>
        <v>313.42</v>
      </c>
    </row>
    <row r="38" spans="1:9" x14ac:dyDescent="0.25">
      <c r="A38" s="407" t="s">
        <v>522</v>
      </c>
      <c r="B38" s="377">
        <v>1</v>
      </c>
      <c r="C38" s="360">
        <f t="shared" si="0"/>
        <v>585</v>
      </c>
      <c r="D38" s="377">
        <f t="shared" si="1"/>
        <v>504</v>
      </c>
      <c r="E38" s="377">
        <v>81</v>
      </c>
      <c r="F38" s="360">
        <v>1062</v>
      </c>
      <c r="G38" s="360">
        <f t="shared" si="4"/>
        <v>6.34</v>
      </c>
      <c r="H38" s="360">
        <f t="shared" si="2"/>
        <v>1027.08</v>
      </c>
      <c r="I38" s="360">
        <f t="shared" si="6"/>
        <v>1269.3699999999999</v>
      </c>
    </row>
    <row r="39" spans="1:9" x14ac:dyDescent="0.25">
      <c r="A39" s="407" t="s">
        <v>522</v>
      </c>
      <c r="B39" s="377">
        <v>1</v>
      </c>
      <c r="C39" s="360">
        <f t="shared" si="0"/>
        <v>552</v>
      </c>
      <c r="D39" s="377">
        <f t="shared" si="1"/>
        <v>504</v>
      </c>
      <c r="E39" s="377">
        <v>48</v>
      </c>
      <c r="F39" s="360">
        <v>1110</v>
      </c>
      <c r="G39" s="360">
        <f t="shared" si="4"/>
        <v>6.63</v>
      </c>
      <c r="H39" s="360">
        <f t="shared" si="2"/>
        <v>636.48</v>
      </c>
      <c r="I39" s="360">
        <f t="shared" si="6"/>
        <v>786.63</v>
      </c>
    </row>
    <row r="40" spans="1:9" x14ac:dyDescent="0.25">
      <c r="A40" s="407" t="s">
        <v>522</v>
      </c>
      <c r="B40" s="377">
        <v>1</v>
      </c>
      <c r="C40" s="360">
        <f t="shared" si="0"/>
        <v>513</v>
      </c>
      <c r="D40" s="377">
        <f t="shared" si="1"/>
        <v>504</v>
      </c>
      <c r="E40" s="377">
        <v>9</v>
      </c>
      <c r="F40" s="360">
        <v>1062</v>
      </c>
      <c r="G40" s="360">
        <f t="shared" si="4"/>
        <v>6.34</v>
      </c>
      <c r="H40" s="360">
        <f t="shared" si="2"/>
        <v>114.12</v>
      </c>
      <c r="I40" s="360">
        <f t="shared" si="6"/>
        <v>141.04</v>
      </c>
    </row>
    <row r="41" spans="1:9" x14ac:dyDescent="0.25">
      <c r="A41" s="407" t="s">
        <v>522</v>
      </c>
      <c r="B41" s="404">
        <v>1</v>
      </c>
      <c r="C41" s="360">
        <f t="shared" si="0"/>
        <v>528</v>
      </c>
      <c r="D41" s="377">
        <f t="shared" si="1"/>
        <v>504</v>
      </c>
      <c r="E41" s="377">
        <v>24</v>
      </c>
      <c r="F41" s="405">
        <v>1110</v>
      </c>
      <c r="G41" s="360">
        <f t="shared" si="4"/>
        <v>6.63</v>
      </c>
      <c r="H41" s="360">
        <f t="shared" si="2"/>
        <v>318.24</v>
      </c>
      <c r="I41" s="360">
        <f t="shared" si="6"/>
        <v>393.31</v>
      </c>
    </row>
    <row r="42" spans="1:9" x14ac:dyDescent="0.25">
      <c r="A42" s="407" t="s">
        <v>518</v>
      </c>
      <c r="B42" s="377">
        <v>1</v>
      </c>
      <c r="C42" s="360">
        <f t="shared" si="0"/>
        <v>624</v>
      </c>
      <c r="D42" s="377">
        <f t="shared" si="1"/>
        <v>504</v>
      </c>
      <c r="E42" s="377">
        <v>120</v>
      </c>
      <c r="F42" s="360">
        <v>1014</v>
      </c>
      <c r="G42" s="360">
        <f t="shared" si="4"/>
        <v>6.06</v>
      </c>
      <c r="H42" s="360">
        <f t="shared" si="2"/>
        <v>1454.4</v>
      </c>
      <c r="I42" s="360">
        <f t="shared" si="6"/>
        <v>1797.49</v>
      </c>
    </row>
    <row r="43" spans="1:9" x14ac:dyDescent="0.25">
      <c r="A43" s="407" t="s">
        <v>518</v>
      </c>
      <c r="B43" s="377">
        <v>1</v>
      </c>
      <c r="C43" s="360">
        <f t="shared" si="0"/>
        <v>793</v>
      </c>
      <c r="D43" s="377">
        <f t="shared" si="1"/>
        <v>504</v>
      </c>
      <c r="E43" s="377">
        <v>289</v>
      </c>
      <c r="F43" s="360">
        <v>1110</v>
      </c>
      <c r="G43" s="360">
        <f t="shared" si="4"/>
        <v>6.63</v>
      </c>
      <c r="H43" s="360">
        <f t="shared" si="2"/>
        <v>3832.14</v>
      </c>
      <c r="I43" s="360">
        <f t="shared" si="6"/>
        <v>4736.1400000000003</v>
      </c>
    </row>
    <row r="44" spans="1:9" x14ac:dyDescent="0.25">
      <c r="A44" s="407" t="s">
        <v>518</v>
      </c>
      <c r="B44" s="377">
        <v>1</v>
      </c>
      <c r="C44" s="360">
        <f t="shared" si="0"/>
        <v>744</v>
      </c>
      <c r="D44" s="377">
        <f t="shared" si="1"/>
        <v>504</v>
      </c>
      <c r="E44" s="377">
        <v>240</v>
      </c>
      <c r="F44" s="360">
        <v>1062</v>
      </c>
      <c r="G44" s="360">
        <f t="shared" si="4"/>
        <v>6.34</v>
      </c>
      <c r="H44" s="360">
        <f t="shared" si="2"/>
        <v>3043.2</v>
      </c>
      <c r="I44" s="360">
        <f t="shared" si="6"/>
        <v>3761.09</v>
      </c>
    </row>
    <row r="45" spans="1:9" x14ac:dyDescent="0.25">
      <c r="A45" s="407" t="s">
        <v>660</v>
      </c>
      <c r="B45" s="377">
        <v>1</v>
      </c>
      <c r="C45" s="360">
        <f t="shared" si="0"/>
        <v>681</v>
      </c>
      <c r="D45" s="377">
        <f t="shared" si="1"/>
        <v>504</v>
      </c>
      <c r="E45" s="377">
        <v>177</v>
      </c>
      <c r="F45" s="360">
        <v>985</v>
      </c>
      <c r="G45" s="360">
        <f t="shared" si="4"/>
        <v>5.88</v>
      </c>
      <c r="H45" s="360">
        <f t="shared" si="2"/>
        <v>2081.52</v>
      </c>
      <c r="I45" s="360">
        <f t="shared" si="6"/>
        <v>2572.5500000000002</v>
      </c>
    </row>
    <row r="46" spans="1:9" x14ac:dyDescent="0.25">
      <c r="A46" s="407" t="s">
        <v>660</v>
      </c>
      <c r="B46" s="377">
        <v>1</v>
      </c>
      <c r="C46" s="360">
        <f t="shared" si="0"/>
        <v>648</v>
      </c>
      <c r="D46" s="377">
        <f t="shared" si="1"/>
        <v>504</v>
      </c>
      <c r="E46" s="377">
        <v>144</v>
      </c>
      <c r="F46" s="360">
        <v>926</v>
      </c>
      <c r="G46" s="360">
        <f t="shared" si="4"/>
        <v>5.53</v>
      </c>
      <c r="H46" s="360">
        <f t="shared" si="2"/>
        <v>1592.64</v>
      </c>
      <c r="I46" s="360">
        <f t="shared" si="6"/>
        <v>1968.34</v>
      </c>
    </row>
    <row r="47" spans="1:9" x14ac:dyDescent="0.25">
      <c r="A47" s="407" t="s">
        <v>660</v>
      </c>
      <c r="B47" s="377">
        <v>1</v>
      </c>
      <c r="C47" s="360">
        <f t="shared" si="0"/>
        <v>633</v>
      </c>
      <c r="D47" s="377">
        <f t="shared" si="1"/>
        <v>504</v>
      </c>
      <c r="E47" s="377">
        <v>129</v>
      </c>
      <c r="F47" s="360">
        <v>985</v>
      </c>
      <c r="G47" s="360">
        <f t="shared" si="4"/>
        <v>5.88</v>
      </c>
      <c r="H47" s="360">
        <f t="shared" si="2"/>
        <v>1517.04</v>
      </c>
      <c r="I47" s="360">
        <f t="shared" si="6"/>
        <v>1874.91</v>
      </c>
    </row>
    <row r="48" spans="1:9" x14ac:dyDescent="0.25">
      <c r="A48" s="407" t="s">
        <v>660</v>
      </c>
      <c r="B48" s="377">
        <v>1</v>
      </c>
      <c r="C48" s="360">
        <f t="shared" si="0"/>
        <v>512</v>
      </c>
      <c r="D48" s="377">
        <f t="shared" si="1"/>
        <v>504</v>
      </c>
      <c r="E48" s="377">
        <v>8</v>
      </c>
      <c r="F48" s="360">
        <v>1022</v>
      </c>
      <c r="G48" s="360">
        <f t="shared" si="4"/>
        <v>6.1</v>
      </c>
      <c r="H48" s="360">
        <f t="shared" si="2"/>
        <v>97.6</v>
      </c>
      <c r="I48" s="360">
        <f t="shared" si="6"/>
        <v>120.62</v>
      </c>
    </row>
    <row r="49" spans="1:9" x14ac:dyDescent="0.25">
      <c r="A49" s="407" t="s">
        <v>660</v>
      </c>
      <c r="B49" s="377">
        <v>1</v>
      </c>
      <c r="C49" s="360">
        <f t="shared" si="0"/>
        <v>600</v>
      </c>
      <c r="D49" s="377">
        <f t="shared" si="1"/>
        <v>504</v>
      </c>
      <c r="E49" s="377">
        <v>96</v>
      </c>
      <c r="F49" s="360">
        <v>926</v>
      </c>
      <c r="G49" s="360">
        <f t="shared" si="4"/>
        <v>5.53</v>
      </c>
      <c r="H49" s="360">
        <f t="shared" si="2"/>
        <v>1061.76</v>
      </c>
      <c r="I49" s="360">
        <f t="shared" si="6"/>
        <v>1312.23</v>
      </c>
    </row>
    <row r="50" spans="1:9" x14ac:dyDescent="0.25">
      <c r="A50" s="407" t="s">
        <v>660</v>
      </c>
      <c r="B50" s="377">
        <v>1</v>
      </c>
      <c r="C50" s="360">
        <f t="shared" si="0"/>
        <v>560</v>
      </c>
      <c r="D50" s="377">
        <f t="shared" si="1"/>
        <v>504</v>
      </c>
      <c r="E50" s="377">
        <v>56</v>
      </c>
      <c r="F50" s="360">
        <v>985</v>
      </c>
      <c r="G50" s="360">
        <f t="shared" si="4"/>
        <v>5.88</v>
      </c>
      <c r="H50" s="360">
        <f t="shared" si="2"/>
        <v>658.56</v>
      </c>
      <c r="I50" s="360">
        <f t="shared" si="6"/>
        <v>813.91</v>
      </c>
    </row>
    <row r="51" spans="1:9" x14ac:dyDescent="0.25">
      <c r="A51" s="407" t="s">
        <v>661</v>
      </c>
      <c r="B51" s="377">
        <v>1</v>
      </c>
      <c r="C51" s="360">
        <f t="shared" si="0"/>
        <v>588</v>
      </c>
      <c r="D51" s="377">
        <f t="shared" si="1"/>
        <v>504</v>
      </c>
      <c r="E51" s="377">
        <v>84</v>
      </c>
      <c r="F51" s="360">
        <v>926</v>
      </c>
      <c r="G51" s="360">
        <f t="shared" si="4"/>
        <v>5.53</v>
      </c>
      <c r="H51" s="360">
        <f>ROUND(E51*G51*2,2)</f>
        <v>929.04</v>
      </c>
      <c r="I51" s="360">
        <f t="shared" si="6"/>
        <v>1148.2</v>
      </c>
    </row>
    <row r="52" spans="1:9" x14ac:dyDescent="0.25">
      <c r="A52" s="407" t="s">
        <v>661</v>
      </c>
      <c r="B52" s="377">
        <v>1</v>
      </c>
      <c r="C52" s="360">
        <f t="shared" si="0"/>
        <v>576</v>
      </c>
      <c r="D52" s="377">
        <f t="shared" si="1"/>
        <v>504</v>
      </c>
      <c r="E52" s="377">
        <v>72</v>
      </c>
      <c r="F52" s="360">
        <v>985</v>
      </c>
      <c r="G52" s="360">
        <f t="shared" si="4"/>
        <v>5.88</v>
      </c>
      <c r="H52" s="360">
        <f t="shared" si="2"/>
        <v>846.72</v>
      </c>
      <c r="I52" s="360">
        <f t="shared" si="6"/>
        <v>1046.46</v>
      </c>
    </row>
    <row r="53" spans="1:9" x14ac:dyDescent="0.25">
      <c r="A53" s="407" t="s">
        <v>661</v>
      </c>
      <c r="B53" s="377">
        <v>1</v>
      </c>
      <c r="C53" s="360">
        <f t="shared" si="0"/>
        <v>536</v>
      </c>
      <c r="D53" s="377">
        <f t="shared" si="1"/>
        <v>504</v>
      </c>
      <c r="E53" s="377">
        <v>32</v>
      </c>
      <c r="F53" s="360">
        <v>985</v>
      </c>
      <c r="G53" s="360">
        <f t="shared" si="4"/>
        <v>5.88</v>
      </c>
      <c r="H53" s="360">
        <f t="shared" si="2"/>
        <v>376.32</v>
      </c>
      <c r="I53" s="360">
        <f t="shared" si="6"/>
        <v>465.09</v>
      </c>
    </row>
    <row r="54" spans="1:9" x14ac:dyDescent="0.25">
      <c r="A54" s="407" t="s">
        <v>662</v>
      </c>
      <c r="B54" s="377">
        <v>1</v>
      </c>
      <c r="C54" s="360">
        <f t="shared" si="0"/>
        <v>640</v>
      </c>
      <c r="D54" s="377">
        <f t="shared" si="1"/>
        <v>504</v>
      </c>
      <c r="E54" s="377">
        <v>136</v>
      </c>
      <c r="F54" s="360">
        <v>1273</v>
      </c>
      <c r="G54" s="360">
        <f t="shared" si="4"/>
        <v>7.6</v>
      </c>
      <c r="H54" s="360">
        <f t="shared" si="2"/>
        <v>2067.1999999999998</v>
      </c>
      <c r="I54" s="360">
        <f t="shared" si="6"/>
        <v>2554.85</v>
      </c>
    </row>
    <row r="55" spans="1:9" x14ac:dyDescent="0.25">
      <c r="A55" s="407" t="s">
        <v>662</v>
      </c>
      <c r="B55" s="377">
        <v>1</v>
      </c>
      <c r="C55" s="360">
        <f t="shared" si="0"/>
        <v>614</v>
      </c>
      <c r="D55" s="377">
        <f t="shared" si="1"/>
        <v>504</v>
      </c>
      <c r="E55" s="377">
        <v>110</v>
      </c>
      <c r="F55" s="360">
        <v>1273</v>
      </c>
      <c r="G55" s="360">
        <f t="shared" si="4"/>
        <v>7.6</v>
      </c>
      <c r="H55" s="360">
        <f t="shared" si="2"/>
        <v>1672</v>
      </c>
      <c r="I55" s="360">
        <f t="shared" si="6"/>
        <v>2066.42</v>
      </c>
    </row>
    <row r="56" spans="1:9" x14ac:dyDescent="0.25">
      <c r="A56" s="407" t="s">
        <v>662</v>
      </c>
      <c r="B56" s="377">
        <v>1</v>
      </c>
      <c r="C56" s="360">
        <f t="shared" si="0"/>
        <v>639</v>
      </c>
      <c r="D56" s="377">
        <f t="shared" si="1"/>
        <v>504</v>
      </c>
      <c r="E56" s="377">
        <v>135</v>
      </c>
      <c r="F56" s="360">
        <v>1273</v>
      </c>
      <c r="G56" s="360">
        <f t="shared" si="4"/>
        <v>7.6</v>
      </c>
      <c r="H56" s="360">
        <f t="shared" si="2"/>
        <v>2052</v>
      </c>
      <c r="I56" s="360">
        <f t="shared" si="6"/>
        <v>2536.0700000000002</v>
      </c>
    </row>
    <row r="57" spans="1:9" x14ac:dyDescent="0.25">
      <c r="A57" s="407" t="s">
        <v>662</v>
      </c>
      <c r="B57" s="377">
        <v>1</v>
      </c>
      <c r="C57" s="360">
        <f t="shared" si="0"/>
        <v>561</v>
      </c>
      <c r="D57" s="377">
        <f t="shared" si="1"/>
        <v>504</v>
      </c>
      <c r="E57" s="377">
        <v>57</v>
      </c>
      <c r="F57" s="360">
        <v>1321</v>
      </c>
      <c r="G57" s="360">
        <f t="shared" si="4"/>
        <v>7.89</v>
      </c>
      <c r="H57" s="360">
        <f t="shared" si="2"/>
        <v>899.46</v>
      </c>
      <c r="I57" s="360">
        <f t="shared" si="6"/>
        <v>1111.6400000000001</v>
      </c>
    </row>
    <row r="58" spans="1:9" x14ac:dyDescent="0.25">
      <c r="A58" s="407" t="s">
        <v>662</v>
      </c>
      <c r="B58" s="377">
        <v>1</v>
      </c>
      <c r="C58" s="360">
        <f t="shared" si="0"/>
        <v>590</v>
      </c>
      <c r="D58" s="377">
        <f t="shared" si="1"/>
        <v>504</v>
      </c>
      <c r="E58" s="377">
        <v>86</v>
      </c>
      <c r="F58" s="360">
        <v>1321</v>
      </c>
      <c r="G58" s="360">
        <f t="shared" si="4"/>
        <v>7.89</v>
      </c>
      <c r="H58" s="360">
        <f t="shared" si="2"/>
        <v>1357.08</v>
      </c>
      <c r="I58" s="360">
        <f t="shared" si="6"/>
        <v>1677.22</v>
      </c>
    </row>
    <row r="59" spans="1:9" x14ac:dyDescent="0.25">
      <c r="A59" s="407" t="s">
        <v>663</v>
      </c>
      <c r="B59" s="377">
        <v>1</v>
      </c>
      <c r="C59" s="360">
        <f t="shared" si="0"/>
        <v>615</v>
      </c>
      <c r="D59" s="377">
        <f t="shared" si="1"/>
        <v>504</v>
      </c>
      <c r="E59" s="377">
        <v>111</v>
      </c>
      <c r="F59" s="360">
        <v>1062</v>
      </c>
      <c r="G59" s="360">
        <f t="shared" si="4"/>
        <v>6.34</v>
      </c>
      <c r="H59" s="360">
        <f t="shared" si="2"/>
        <v>1407.48</v>
      </c>
      <c r="I59" s="360">
        <f t="shared" si="6"/>
        <v>1739.5</v>
      </c>
    </row>
    <row r="60" spans="1:9" x14ac:dyDescent="0.25">
      <c r="A60" s="407" t="s">
        <v>663</v>
      </c>
      <c r="B60" s="377">
        <v>1</v>
      </c>
      <c r="C60" s="360">
        <f t="shared" si="0"/>
        <v>576</v>
      </c>
      <c r="D60" s="377">
        <f t="shared" si="1"/>
        <v>504</v>
      </c>
      <c r="E60" s="377">
        <v>72</v>
      </c>
      <c r="F60" s="360">
        <v>1110</v>
      </c>
      <c r="G60" s="360">
        <f t="shared" si="4"/>
        <v>6.63</v>
      </c>
      <c r="H60" s="360">
        <f t="shared" si="2"/>
        <v>954.72</v>
      </c>
      <c r="I60" s="360">
        <f t="shared" si="6"/>
        <v>1179.94</v>
      </c>
    </row>
    <row r="61" spans="1:9" x14ac:dyDescent="0.25">
      <c r="A61" s="407" t="s">
        <v>664</v>
      </c>
      <c r="B61" s="377">
        <v>1</v>
      </c>
      <c r="C61" s="360">
        <f t="shared" si="0"/>
        <v>528</v>
      </c>
      <c r="D61" s="377">
        <f t="shared" si="1"/>
        <v>504</v>
      </c>
      <c r="E61" s="377">
        <v>24</v>
      </c>
      <c r="F61" s="360">
        <v>974</v>
      </c>
      <c r="G61" s="360">
        <f t="shared" si="4"/>
        <v>5.82</v>
      </c>
      <c r="H61" s="360">
        <f t="shared" si="2"/>
        <v>279.36</v>
      </c>
      <c r="I61" s="360">
        <f t="shared" si="6"/>
        <v>345.26</v>
      </c>
    </row>
    <row r="62" spans="1:9" x14ac:dyDescent="0.25">
      <c r="A62" s="407" t="s">
        <v>664</v>
      </c>
      <c r="B62" s="377">
        <v>1</v>
      </c>
      <c r="C62" s="360">
        <f t="shared" si="0"/>
        <v>520</v>
      </c>
      <c r="D62" s="377">
        <f t="shared" si="1"/>
        <v>504</v>
      </c>
      <c r="E62" s="377">
        <v>16</v>
      </c>
      <c r="F62" s="360">
        <v>1022</v>
      </c>
      <c r="G62" s="360">
        <f t="shared" si="4"/>
        <v>6.1</v>
      </c>
      <c r="H62" s="360">
        <f t="shared" si="2"/>
        <v>195.2</v>
      </c>
      <c r="I62" s="360">
        <f t="shared" si="6"/>
        <v>241.25</v>
      </c>
    </row>
    <row r="63" spans="1:9" x14ac:dyDescent="0.25">
      <c r="A63" s="407" t="s">
        <v>664</v>
      </c>
      <c r="B63" s="377">
        <v>1</v>
      </c>
      <c r="C63" s="360">
        <f t="shared" si="0"/>
        <v>544</v>
      </c>
      <c r="D63" s="377">
        <f t="shared" si="1"/>
        <v>504</v>
      </c>
      <c r="E63" s="377">
        <v>40</v>
      </c>
      <c r="F63" s="360">
        <v>974</v>
      </c>
      <c r="G63" s="360">
        <f t="shared" si="4"/>
        <v>5.82</v>
      </c>
      <c r="H63" s="360">
        <f t="shared" si="2"/>
        <v>465.6</v>
      </c>
      <c r="I63" s="360">
        <f t="shared" si="6"/>
        <v>575.44000000000005</v>
      </c>
    </row>
    <row r="64" spans="1:9" ht="53.25" customHeight="1" x14ac:dyDescent="0.25">
      <c r="A64" s="364" t="s">
        <v>18</v>
      </c>
      <c r="B64" s="365">
        <f>SUM(B65:B80)</f>
        <v>16</v>
      </c>
      <c r="C64" s="365"/>
      <c r="D64" s="365"/>
      <c r="E64" s="365">
        <f>SUM(E65:E80)</f>
        <v>1398</v>
      </c>
      <c r="F64" s="365"/>
      <c r="G64" s="360"/>
      <c r="H64" s="402">
        <f>SUM(H65:H80)</f>
        <v>13237.839999999998</v>
      </c>
      <c r="I64" s="402">
        <f>SUM(I65:I80)</f>
        <v>16360.630000000001</v>
      </c>
    </row>
    <row r="65" spans="1:9" x14ac:dyDescent="0.25">
      <c r="A65" s="376" t="s">
        <v>665</v>
      </c>
      <c r="B65" s="377">
        <v>1</v>
      </c>
      <c r="C65" s="360">
        <f t="shared" ref="C65:C122" si="7">D65+E65</f>
        <v>609</v>
      </c>
      <c r="D65" s="377">
        <f t="shared" si="1"/>
        <v>504</v>
      </c>
      <c r="E65" s="377">
        <v>105</v>
      </c>
      <c r="F65" s="360">
        <v>768</v>
      </c>
      <c r="G65" s="360">
        <f t="shared" si="4"/>
        <v>4.59</v>
      </c>
      <c r="H65" s="360">
        <f t="shared" ref="H65:H122" si="8">ROUND(E65*G65*2,2)</f>
        <v>963.9</v>
      </c>
      <c r="I65" s="360">
        <f>ROUND(H65*1.2359,2)</f>
        <v>1191.28</v>
      </c>
    </row>
    <row r="66" spans="1:9" x14ac:dyDescent="0.25">
      <c r="A66" s="376" t="s">
        <v>665</v>
      </c>
      <c r="B66" s="377">
        <v>1</v>
      </c>
      <c r="C66" s="360">
        <f t="shared" si="7"/>
        <v>641</v>
      </c>
      <c r="D66" s="377">
        <f t="shared" si="1"/>
        <v>504</v>
      </c>
      <c r="E66" s="377">
        <v>137</v>
      </c>
      <c r="F66" s="360">
        <v>768</v>
      </c>
      <c r="G66" s="360">
        <f t="shared" si="4"/>
        <v>4.59</v>
      </c>
      <c r="H66" s="360">
        <f t="shared" si="8"/>
        <v>1257.6600000000001</v>
      </c>
      <c r="I66" s="360">
        <f t="shared" ref="I66:I80" si="9">ROUND(H66*1.2359,2)</f>
        <v>1554.34</v>
      </c>
    </row>
    <row r="67" spans="1:9" x14ac:dyDescent="0.25">
      <c r="A67" s="376" t="s">
        <v>665</v>
      </c>
      <c r="B67" s="377">
        <v>1</v>
      </c>
      <c r="C67" s="360">
        <f t="shared" si="7"/>
        <v>568</v>
      </c>
      <c r="D67" s="377">
        <f t="shared" si="1"/>
        <v>504</v>
      </c>
      <c r="E67" s="377">
        <v>64</v>
      </c>
      <c r="F67" s="360">
        <v>768</v>
      </c>
      <c r="G67" s="360">
        <f t="shared" si="4"/>
        <v>4.59</v>
      </c>
      <c r="H67" s="360">
        <f t="shared" si="8"/>
        <v>587.52</v>
      </c>
      <c r="I67" s="360">
        <f t="shared" si="9"/>
        <v>726.12</v>
      </c>
    </row>
    <row r="68" spans="1:9" x14ac:dyDescent="0.25">
      <c r="A68" s="376" t="s">
        <v>665</v>
      </c>
      <c r="B68" s="377">
        <v>1</v>
      </c>
      <c r="C68" s="360">
        <f t="shared" si="7"/>
        <v>536</v>
      </c>
      <c r="D68" s="377">
        <f t="shared" si="1"/>
        <v>504</v>
      </c>
      <c r="E68" s="377">
        <v>32</v>
      </c>
      <c r="F68" s="360">
        <v>768</v>
      </c>
      <c r="G68" s="360">
        <f t="shared" si="4"/>
        <v>4.59</v>
      </c>
      <c r="H68" s="360">
        <f t="shared" si="8"/>
        <v>293.76</v>
      </c>
      <c r="I68" s="360">
        <f t="shared" si="9"/>
        <v>363.06</v>
      </c>
    </row>
    <row r="69" spans="1:9" x14ac:dyDescent="0.25">
      <c r="A69" s="376" t="s">
        <v>665</v>
      </c>
      <c r="B69" s="377">
        <v>1</v>
      </c>
      <c r="C69" s="360">
        <f t="shared" si="7"/>
        <v>575</v>
      </c>
      <c r="D69" s="377">
        <f t="shared" si="1"/>
        <v>504</v>
      </c>
      <c r="E69" s="377">
        <v>71</v>
      </c>
      <c r="F69" s="360">
        <v>768</v>
      </c>
      <c r="G69" s="360">
        <f t="shared" si="4"/>
        <v>4.59</v>
      </c>
      <c r="H69" s="360">
        <f t="shared" si="8"/>
        <v>651.78</v>
      </c>
      <c r="I69" s="360">
        <f t="shared" si="9"/>
        <v>805.53</v>
      </c>
    </row>
    <row r="70" spans="1:9" x14ac:dyDescent="0.25">
      <c r="A70" s="376" t="s">
        <v>665</v>
      </c>
      <c r="B70" s="377">
        <v>1</v>
      </c>
      <c r="C70" s="360">
        <f t="shared" si="7"/>
        <v>567</v>
      </c>
      <c r="D70" s="377">
        <f t="shared" si="1"/>
        <v>504</v>
      </c>
      <c r="E70" s="377">
        <v>63</v>
      </c>
      <c r="F70" s="360">
        <v>768</v>
      </c>
      <c r="G70" s="360">
        <f t="shared" si="4"/>
        <v>4.59</v>
      </c>
      <c r="H70" s="360">
        <f t="shared" si="8"/>
        <v>578.34</v>
      </c>
      <c r="I70" s="360">
        <f t="shared" si="9"/>
        <v>714.77</v>
      </c>
    </row>
    <row r="71" spans="1:9" x14ac:dyDescent="0.25">
      <c r="A71" s="376" t="s">
        <v>665</v>
      </c>
      <c r="B71" s="377">
        <v>1</v>
      </c>
      <c r="C71" s="360">
        <f t="shared" si="7"/>
        <v>632</v>
      </c>
      <c r="D71" s="377">
        <f t="shared" si="1"/>
        <v>504</v>
      </c>
      <c r="E71" s="377">
        <v>128</v>
      </c>
      <c r="F71" s="360">
        <v>768</v>
      </c>
      <c r="G71" s="360">
        <f t="shared" si="4"/>
        <v>4.59</v>
      </c>
      <c r="H71" s="360">
        <f t="shared" si="8"/>
        <v>1175.04</v>
      </c>
      <c r="I71" s="360">
        <f t="shared" si="9"/>
        <v>1452.23</v>
      </c>
    </row>
    <row r="72" spans="1:9" x14ac:dyDescent="0.25">
      <c r="A72" s="376" t="s">
        <v>666</v>
      </c>
      <c r="B72" s="377">
        <v>1</v>
      </c>
      <c r="C72" s="360">
        <f t="shared" si="7"/>
        <v>528</v>
      </c>
      <c r="D72" s="377">
        <f t="shared" si="1"/>
        <v>504</v>
      </c>
      <c r="E72" s="377">
        <v>24</v>
      </c>
      <c r="F72" s="360">
        <v>768</v>
      </c>
      <c r="G72" s="360">
        <f t="shared" si="4"/>
        <v>4.59</v>
      </c>
      <c r="H72" s="360">
        <f t="shared" si="8"/>
        <v>220.32</v>
      </c>
      <c r="I72" s="360">
        <f t="shared" si="9"/>
        <v>272.29000000000002</v>
      </c>
    </row>
    <row r="73" spans="1:9" x14ac:dyDescent="0.25">
      <c r="A73" s="376" t="s">
        <v>667</v>
      </c>
      <c r="B73" s="377">
        <v>1</v>
      </c>
      <c r="C73" s="360">
        <f t="shared" si="7"/>
        <v>719</v>
      </c>
      <c r="D73" s="377">
        <f t="shared" si="1"/>
        <v>504</v>
      </c>
      <c r="E73" s="377">
        <v>215</v>
      </c>
      <c r="F73" s="360">
        <v>926</v>
      </c>
      <c r="G73" s="360">
        <f t="shared" si="4"/>
        <v>5.53</v>
      </c>
      <c r="H73" s="360">
        <f t="shared" si="8"/>
        <v>2377.9</v>
      </c>
      <c r="I73" s="360">
        <f t="shared" si="9"/>
        <v>2938.85</v>
      </c>
    </row>
    <row r="74" spans="1:9" x14ac:dyDescent="0.25">
      <c r="A74" s="376" t="s">
        <v>668</v>
      </c>
      <c r="B74" s="377">
        <v>1</v>
      </c>
      <c r="C74" s="360">
        <f t="shared" si="7"/>
        <v>512</v>
      </c>
      <c r="D74" s="377">
        <f t="shared" si="1"/>
        <v>504</v>
      </c>
      <c r="E74" s="377">
        <v>8</v>
      </c>
      <c r="F74" s="360">
        <v>768</v>
      </c>
      <c r="G74" s="360">
        <f t="shared" si="4"/>
        <v>4.59</v>
      </c>
      <c r="H74" s="360">
        <f t="shared" si="8"/>
        <v>73.44</v>
      </c>
      <c r="I74" s="360">
        <f t="shared" si="9"/>
        <v>90.76</v>
      </c>
    </row>
    <row r="75" spans="1:9" x14ac:dyDescent="0.25">
      <c r="A75" s="376" t="s">
        <v>668</v>
      </c>
      <c r="B75" s="377">
        <v>1</v>
      </c>
      <c r="C75" s="360">
        <f t="shared" si="7"/>
        <v>576</v>
      </c>
      <c r="D75" s="377">
        <f t="shared" si="1"/>
        <v>504</v>
      </c>
      <c r="E75" s="377">
        <v>72</v>
      </c>
      <c r="F75" s="360">
        <v>768</v>
      </c>
      <c r="G75" s="360">
        <f t="shared" si="4"/>
        <v>4.59</v>
      </c>
      <c r="H75" s="360">
        <f t="shared" si="8"/>
        <v>660.96</v>
      </c>
      <c r="I75" s="360">
        <f t="shared" si="9"/>
        <v>816.88</v>
      </c>
    </row>
    <row r="76" spans="1:9" x14ac:dyDescent="0.25">
      <c r="A76" s="376" t="s">
        <v>669</v>
      </c>
      <c r="B76" s="377">
        <v>1</v>
      </c>
      <c r="C76" s="360">
        <f t="shared" si="7"/>
        <v>575</v>
      </c>
      <c r="D76" s="377">
        <f t="shared" si="1"/>
        <v>504</v>
      </c>
      <c r="E76" s="377">
        <v>71</v>
      </c>
      <c r="F76" s="360">
        <v>768</v>
      </c>
      <c r="G76" s="360">
        <f t="shared" si="4"/>
        <v>4.59</v>
      </c>
      <c r="H76" s="360">
        <f t="shared" si="8"/>
        <v>651.78</v>
      </c>
      <c r="I76" s="360">
        <f t="shared" si="9"/>
        <v>805.53</v>
      </c>
    </row>
    <row r="77" spans="1:9" x14ac:dyDescent="0.25">
      <c r="A77" s="376" t="s">
        <v>670</v>
      </c>
      <c r="B77" s="377">
        <v>1</v>
      </c>
      <c r="C77" s="360">
        <f t="shared" si="7"/>
        <v>816</v>
      </c>
      <c r="D77" s="377">
        <f t="shared" ref="D77:D122" si="10">160+160+184</f>
        <v>504</v>
      </c>
      <c r="E77" s="377">
        <v>312</v>
      </c>
      <c r="F77" s="360">
        <v>768</v>
      </c>
      <c r="G77" s="360">
        <f t="shared" si="4"/>
        <v>4.59</v>
      </c>
      <c r="H77" s="360">
        <f t="shared" si="8"/>
        <v>2864.16</v>
      </c>
      <c r="I77" s="360">
        <f t="shared" si="9"/>
        <v>3539.82</v>
      </c>
    </row>
    <row r="78" spans="1:9" x14ac:dyDescent="0.25">
      <c r="A78" s="376" t="s">
        <v>671</v>
      </c>
      <c r="B78" s="377">
        <v>1</v>
      </c>
      <c r="C78" s="360">
        <f t="shared" si="7"/>
        <v>552</v>
      </c>
      <c r="D78" s="377">
        <f t="shared" si="10"/>
        <v>504</v>
      </c>
      <c r="E78" s="377">
        <v>48</v>
      </c>
      <c r="F78" s="360">
        <v>768</v>
      </c>
      <c r="G78" s="360">
        <f t="shared" ref="G78:G122" si="11">ROUND(F78/167.42,2)</f>
        <v>4.59</v>
      </c>
      <c r="H78" s="360">
        <f t="shared" si="8"/>
        <v>440.64</v>
      </c>
      <c r="I78" s="360">
        <f t="shared" si="9"/>
        <v>544.59</v>
      </c>
    </row>
    <row r="79" spans="1:9" x14ac:dyDescent="0.25">
      <c r="A79" s="376" t="s">
        <v>671</v>
      </c>
      <c r="B79" s="377">
        <v>1</v>
      </c>
      <c r="C79" s="360">
        <f t="shared" si="7"/>
        <v>528</v>
      </c>
      <c r="D79" s="377">
        <f t="shared" si="10"/>
        <v>504</v>
      </c>
      <c r="E79" s="377">
        <v>24</v>
      </c>
      <c r="F79" s="360">
        <v>768</v>
      </c>
      <c r="G79" s="360">
        <f t="shared" si="11"/>
        <v>4.59</v>
      </c>
      <c r="H79" s="360">
        <f t="shared" si="8"/>
        <v>220.32</v>
      </c>
      <c r="I79" s="360">
        <f t="shared" si="9"/>
        <v>272.29000000000002</v>
      </c>
    </row>
    <row r="80" spans="1:9" x14ac:dyDescent="0.25">
      <c r="A80" s="376" t="s">
        <v>671</v>
      </c>
      <c r="B80" s="377">
        <v>1</v>
      </c>
      <c r="C80" s="360">
        <f t="shared" si="7"/>
        <v>528</v>
      </c>
      <c r="D80" s="377">
        <f t="shared" si="10"/>
        <v>504</v>
      </c>
      <c r="E80" s="377">
        <v>24</v>
      </c>
      <c r="F80" s="360">
        <v>768</v>
      </c>
      <c r="G80" s="360">
        <f t="shared" si="11"/>
        <v>4.59</v>
      </c>
      <c r="H80" s="360">
        <f t="shared" si="8"/>
        <v>220.32</v>
      </c>
      <c r="I80" s="360">
        <f t="shared" si="9"/>
        <v>272.29000000000002</v>
      </c>
    </row>
    <row r="81" spans="1:9" ht="33" x14ac:dyDescent="0.25">
      <c r="A81" s="364" t="s">
        <v>19</v>
      </c>
      <c r="B81" s="365">
        <f>SUM(B82:B122)</f>
        <v>41</v>
      </c>
      <c r="C81" s="365"/>
      <c r="D81" s="365"/>
      <c r="E81" s="365">
        <f>SUM(E82:E122)</f>
        <v>1811</v>
      </c>
      <c r="F81" s="365"/>
      <c r="G81" s="360"/>
      <c r="H81" s="402">
        <f>SUM(H82:H122)</f>
        <v>15393.979999999994</v>
      </c>
      <c r="I81" s="402">
        <f>SUM(I82:I122)</f>
        <v>19025.439999999999</v>
      </c>
    </row>
    <row r="82" spans="1:9" x14ac:dyDescent="0.25">
      <c r="A82" s="406" t="s">
        <v>672</v>
      </c>
      <c r="B82" s="377">
        <v>1</v>
      </c>
      <c r="C82" s="360">
        <f t="shared" si="7"/>
        <v>536</v>
      </c>
      <c r="D82" s="377">
        <f t="shared" si="10"/>
        <v>504</v>
      </c>
      <c r="E82" s="377">
        <v>32</v>
      </c>
      <c r="F82" s="360">
        <v>886</v>
      </c>
      <c r="G82" s="360">
        <f t="shared" si="11"/>
        <v>5.29</v>
      </c>
      <c r="H82" s="360">
        <f t="shared" si="8"/>
        <v>338.56</v>
      </c>
      <c r="I82" s="360">
        <f>ROUND(H82*1.2359,2)</f>
        <v>418.43</v>
      </c>
    </row>
    <row r="83" spans="1:9" x14ac:dyDescent="0.25">
      <c r="A83" s="406" t="s">
        <v>672</v>
      </c>
      <c r="B83" s="377">
        <v>1</v>
      </c>
      <c r="C83" s="360">
        <f t="shared" si="7"/>
        <v>519</v>
      </c>
      <c r="D83" s="377">
        <f t="shared" si="10"/>
        <v>504</v>
      </c>
      <c r="E83" s="377">
        <v>15</v>
      </c>
      <c r="F83" s="360">
        <v>886</v>
      </c>
      <c r="G83" s="360">
        <f t="shared" si="11"/>
        <v>5.29</v>
      </c>
      <c r="H83" s="360">
        <f t="shared" si="8"/>
        <v>158.69999999999999</v>
      </c>
      <c r="I83" s="360">
        <f t="shared" ref="I83:I122" si="12">ROUND(H83*1.2359,2)</f>
        <v>196.14</v>
      </c>
    </row>
    <row r="84" spans="1:9" x14ac:dyDescent="0.25">
      <c r="A84" s="376" t="s">
        <v>673</v>
      </c>
      <c r="B84" s="377">
        <v>1</v>
      </c>
      <c r="C84" s="360">
        <f t="shared" si="7"/>
        <v>664</v>
      </c>
      <c r="D84" s="377">
        <f t="shared" si="10"/>
        <v>504</v>
      </c>
      <c r="E84" s="377">
        <v>160</v>
      </c>
      <c r="F84" s="360">
        <v>734</v>
      </c>
      <c r="G84" s="360">
        <f t="shared" si="11"/>
        <v>4.38</v>
      </c>
      <c r="H84" s="360">
        <f t="shared" si="8"/>
        <v>1401.6</v>
      </c>
      <c r="I84" s="360">
        <f t="shared" si="12"/>
        <v>1732.24</v>
      </c>
    </row>
    <row r="85" spans="1:9" x14ac:dyDescent="0.25">
      <c r="A85" s="376" t="s">
        <v>674</v>
      </c>
      <c r="B85" s="377">
        <v>1</v>
      </c>
      <c r="C85" s="360">
        <f t="shared" si="7"/>
        <v>513</v>
      </c>
      <c r="D85" s="377">
        <f t="shared" si="10"/>
        <v>504</v>
      </c>
      <c r="E85" s="377">
        <v>9</v>
      </c>
      <c r="F85" s="360">
        <v>734</v>
      </c>
      <c r="G85" s="360">
        <f t="shared" si="11"/>
        <v>4.38</v>
      </c>
      <c r="H85" s="360">
        <f t="shared" si="8"/>
        <v>78.84</v>
      </c>
      <c r="I85" s="360">
        <f t="shared" si="12"/>
        <v>97.44</v>
      </c>
    </row>
    <row r="86" spans="1:9" x14ac:dyDescent="0.25">
      <c r="A86" s="376" t="s">
        <v>674</v>
      </c>
      <c r="B86" s="377">
        <v>1</v>
      </c>
      <c r="C86" s="360">
        <f t="shared" si="7"/>
        <v>536</v>
      </c>
      <c r="D86" s="377">
        <f t="shared" si="10"/>
        <v>504</v>
      </c>
      <c r="E86" s="377">
        <v>32</v>
      </c>
      <c r="F86" s="360">
        <v>734</v>
      </c>
      <c r="G86" s="360">
        <f t="shared" si="11"/>
        <v>4.38</v>
      </c>
      <c r="H86" s="360">
        <f t="shared" si="8"/>
        <v>280.32</v>
      </c>
      <c r="I86" s="360">
        <f t="shared" si="12"/>
        <v>346.45</v>
      </c>
    </row>
    <row r="87" spans="1:9" x14ac:dyDescent="0.25">
      <c r="A87" s="376" t="s">
        <v>674</v>
      </c>
      <c r="B87" s="377">
        <v>1</v>
      </c>
      <c r="C87" s="360">
        <f t="shared" si="7"/>
        <v>528</v>
      </c>
      <c r="D87" s="377">
        <f t="shared" si="10"/>
        <v>504</v>
      </c>
      <c r="E87" s="377">
        <v>24</v>
      </c>
      <c r="F87" s="360">
        <v>734</v>
      </c>
      <c r="G87" s="360">
        <f t="shared" si="11"/>
        <v>4.38</v>
      </c>
      <c r="H87" s="360">
        <f t="shared" si="8"/>
        <v>210.24</v>
      </c>
      <c r="I87" s="360">
        <f t="shared" si="12"/>
        <v>259.83999999999997</v>
      </c>
    </row>
    <row r="88" spans="1:9" x14ac:dyDescent="0.25">
      <c r="A88" s="376" t="s">
        <v>674</v>
      </c>
      <c r="B88" s="377">
        <v>1</v>
      </c>
      <c r="C88" s="360">
        <f t="shared" si="7"/>
        <v>560</v>
      </c>
      <c r="D88" s="377">
        <f t="shared" si="10"/>
        <v>504</v>
      </c>
      <c r="E88" s="377">
        <v>56</v>
      </c>
      <c r="F88" s="360">
        <v>734</v>
      </c>
      <c r="G88" s="360">
        <f t="shared" si="11"/>
        <v>4.38</v>
      </c>
      <c r="H88" s="360">
        <f t="shared" si="8"/>
        <v>490.56</v>
      </c>
      <c r="I88" s="360">
        <f t="shared" si="12"/>
        <v>606.28</v>
      </c>
    </row>
    <row r="89" spans="1:9" x14ac:dyDescent="0.25">
      <c r="A89" s="376" t="s">
        <v>674</v>
      </c>
      <c r="B89" s="377">
        <v>1</v>
      </c>
      <c r="C89" s="360">
        <f t="shared" si="7"/>
        <v>599</v>
      </c>
      <c r="D89" s="377">
        <f t="shared" si="10"/>
        <v>504</v>
      </c>
      <c r="E89" s="377">
        <v>95</v>
      </c>
      <c r="F89" s="360">
        <v>734</v>
      </c>
      <c r="G89" s="360">
        <f t="shared" si="11"/>
        <v>4.38</v>
      </c>
      <c r="H89" s="360">
        <f t="shared" si="8"/>
        <v>832.2</v>
      </c>
      <c r="I89" s="360">
        <f t="shared" si="12"/>
        <v>1028.52</v>
      </c>
    </row>
    <row r="90" spans="1:9" x14ac:dyDescent="0.25">
      <c r="A90" s="376" t="s">
        <v>675</v>
      </c>
      <c r="B90" s="377">
        <v>1</v>
      </c>
      <c r="C90" s="360">
        <f t="shared" si="7"/>
        <v>520</v>
      </c>
      <c r="D90" s="377">
        <f t="shared" si="10"/>
        <v>504</v>
      </c>
      <c r="E90" s="377">
        <v>16</v>
      </c>
      <c r="F90" s="360">
        <v>734</v>
      </c>
      <c r="G90" s="360">
        <f t="shared" si="11"/>
        <v>4.38</v>
      </c>
      <c r="H90" s="360">
        <f t="shared" si="8"/>
        <v>140.16</v>
      </c>
      <c r="I90" s="360">
        <f t="shared" si="12"/>
        <v>173.22</v>
      </c>
    </row>
    <row r="91" spans="1:9" x14ac:dyDescent="0.25">
      <c r="A91" s="376" t="s">
        <v>675</v>
      </c>
      <c r="B91" s="377">
        <v>1</v>
      </c>
      <c r="C91" s="360">
        <f t="shared" si="7"/>
        <v>565</v>
      </c>
      <c r="D91" s="377">
        <f t="shared" si="10"/>
        <v>504</v>
      </c>
      <c r="E91" s="377">
        <v>61</v>
      </c>
      <c r="F91" s="360">
        <v>734</v>
      </c>
      <c r="G91" s="360">
        <f t="shared" si="11"/>
        <v>4.38</v>
      </c>
      <c r="H91" s="360">
        <f t="shared" si="8"/>
        <v>534.36</v>
      </c>
      <c r="I91" s="360">
        <f t="shared" si="12"/>
        <v>660.42</v>
      </c>
    </row>
    <row r="92" spans="1:9" x14ac:dyDescent="0.25">
      <c r="A92" s="376" t="s">
        <v>675</v>
      </c>
      <c r="B92" s="377">
        <v>1</v>
      </c>
      <c r="C92" s="360">
        <f t="shared" si="7"/>
        <v>554</v>
      </c>
      <c r="D92" s="377">
        <f t="shared" si="10"/>
        <v>504</v>
      </c>
      <c r="E92" s="377">
        <v>50</v>
      </c>
      <c r="F92" s="385">
        <v>748</v>
      </c>
      <c r="G92" s="360">
        <f t="shared" si="11"/>
        <v>4.47</v>
      </c>
      <c r="H92" s="360">
        <f t="shared" si="8"/>
        <v>447</v>
      </c>
      <c r="I92" s="360">
        <f t="shared" si="12"/>
        <v>552.45000000000005</v>
      </c>
    </row>
    <row r="93" spans="1:9" x14ac:dyDescent="0.25">
      <c r="A93" s="376" t="s">
        <v>675</v>
      </c>
      <c r="B93" s="377">
        <v>1</v>
      </c>
      <c r="C93" s="360">
        <f t="shared" si="7"/>
        <v>574</v>
      </c>
      <c r="D93" s="377">
        <f t="shared" si="10"/>
        <v>504</v>
      </c>
      <c r="E93" s="377">
        <v>70</v>
      </c>
      <c r="F93" s="385">
        <v>748</v>
      </c>
      <c r="G93" s="360">
        <f t="shared" si="11"/>
        <v>4.47</v>
      </c>
      <c r="H93" s="360">
        <f t="shared" si="8"/>
        <v>625.79999999999995</v>
      </c>
      <c r="I93" s="360">
        <f t="shared" si="12"/>
        <v>773.43</v>
      </c>
    </row>
    <row r="94" spans="1:9" x14ac:dyDescent="0.25">
      <c r="A94" s="376" t="s">
        <v>675</v>
      </c>
      <c r="B94" s="377">
        <v>1</v>
      </c>
      <c r="C94" s="360">
        <f t="shared" si="7"/>
        <v>538</v>
      </c>
      <c r="D94" s="377">
        <f t="shared" si="10"/>
        <v>504</v>
      </c>
      <c r="E94" s="377">
        <v>34</v>
      </c>
      <c r="F94" s="385">
        <v>748</v>
      </c>
      <c r="G94" s="360">
        <f t="shared" si="11"/>
        <v>4.47</v>
      </c>
      <c r="H94" s="360">
        <f t="shared" si="8"/>
        <v>303.95999999999998</v>
      </c>
      <c r="I94" s="360">
        <f t="shared" si="12"/>
        <v>375.66</v>
      </c>
    </row>
    <row r="95" spans="1:9" x14ac:dyDescent="0.25">
      <c r="A95" s="376" t="s">
        <v>676</v>
      </c>
      <c r="B95" s="377">
        <v>1</v>
      </c>
      <c r="C95" s="360">
        <f t="shared" si="7"/>
        <v>528</v>
      </c>
      <c r="D95" s="377">
        <f t="shared" si="10"/>
        <v>504</v>
      </c>
      <c r="E95" s="377">
        <v>24</v>
      </c>
      <c r="F95" s="360">
        <v>734</v>
      </c>
      <c r="G95" s="360">
        <f t="shared" si="11"/>
        <v>4.38</v>
      </c>
      <c r="H95" s="360">
        <f t="shared" si="8"/>
        <v>210.24</v>
      </c>
      <c r="I95" s="360">
        <f t="shared" si="12"/>
        <v>259.83999999999997</v>
      </c>
    </row>
    <row r="96" spans="1:9" x14ac:dyDescent="0.25">
      <c r="A96" s="376" t="s">
        <v>676</v>
      </c>
      <c r="B96" s="377">
        <v>1</v>
      </c>
      <c r="C96" s="360">
        <f t="shared" si="7"/>
        <v>528</v>
      </c>
      <c r="D96" s="377">
        <f t="shared" si="10"/>
        <v>504</v>
      </c>
      <c r="E96" s="377">
        <v>24</v>
      </c>
      <c r="F96" s="360">
        <v>734</v>
      </c>
      <c r="G96" s="360">
        <f t="shared" si="11"/>
        <v>4.38</v>
      </c>
      <c r="H96" s="360">
        <f t="shared" si="8"/>
        <v>210.24</v>
      </c>
      <c r="I96" s="360">
        <f t="shared" si="12"/>
        <v>259.83999999999997</v>
      </c>
    </row>
    <row r="97" spans="1:9" x14ac:dyDescent="0.25">
      <c r="A97" s="376" t="s">
        <v>676</v>
      </c>
      <c r="B97" s="377">
        <v>1</v>
      </c>
      <c r="C97" s="360">
        <f t="shared" si="7"/>
        <v>561</v>
      </c>
      <c r="D97" s="377">
        <f t="shared" si="10"/>
        <v>504</v>
      </c>
      <c r="E97" s="377">
        <v>57</v>
      </c>
      <c r="F97" s="360">
        <v>734</v>
      </c>
      <c r="G97" s="360">
        <f t="shared" si="11"/>
        <v>4.38</v>
      </c>
      <c r="H97" s="360">
        <f t="shared" si="8"/>
        <v>499.32</v>
      </c>
      <c r="I97" s="360">
        <f t="shared" si="12"/>
        <v>617.11</v>
      </c>
    </row>
    <row r="98" spans="1:9" x14ac:dyDescent="0.25">
      <c r="A98" s="376" t="s">
        <v>676</v>
      </c>
      <c r="B98" s="377">
        <v>1</v>
      </c>
      <c r="C98" s="360">
        <f t="shared" si="7"/>
        <v>528</v>
      </c>
      <c r="D98" s="377">
        <f t="shared" si="10"/>
        <v>504</v>
      </c>
      <c r="E98" s="377">
        <v>24</v>
      </c>
      <c r="F98" s="360">
        <v>734</v>
      </c>
      <c r="G98" s="360">
        <f t="shared" si="11"/>
        <v>4.38</v>
      </c>
      <c r="H98" s="360">
        <f t="shared" si="8"/>
        <v>210.24</v>
      </c>
      <c r="I98" s="360">
        <f t="shared" si="12"/>
        <v>259.83999999999997</v>
      </c>
    </row>
    <row r="99" spans="1:9" x14ac:dyDescent="0.25">
      <c r="A99" s="376" t="s">
        <v>677</v>
      </c>
      <c r="B99" s="377">
        <v>1</v>
      </c>
      <c r="C99" s="360">
        <f t="shared" si="7"/>
        <v>520</v>
      </c>
      <c r="D99" s="377">
        <f t="shared" si="10"/>
        <v>504</v>
      </c>
      <c r="E99" s="377">
        <v>16</v>
      </c>
      <c r="F99" s="360">
        <v>734</v>
      </c>
      <c r="G99" s="360">
        <f t="shared" si="11"/>
        <v>4.38</v>
      </c>
      <c r="H99" s="360">
        <f t="shared" si="8"/>
        <v>140.16</v>
      </c>
      <c r="I99" s="360">
        <f t="shared" si="12"/>
        <v>173.22</v>
      </c>
    </row>
    <row r="100" spans="1:9" x14ac:dyDescent="0.25">
      <c r="A100" s="376" t="s">
        <v>678</v>
      </c>
      <c r="B100" s="377">
        <v>1</v>
      </c>
      <c r="C100" s="360">
        <f t="shared" si="7"/>
        <v>536</v>
      </c>
      <c r="D100" s="377">
        <f t="shared" si="10"/>
        <v>504</v>
      </c>
      <c r="E100" s="377">
        <v>32</v>
      </c>
      <c r="F100" s="360">
        <v>734</v>
      </c>
      <c r="G100" s="360">
        <f t="shared" si="11"/>
        <v>4.38</v>
      </c>
      <c r="H100" s="360">
        <f t="shared" si="8"/>
        <v>280.32</v>
      </c>
      <c r="I100" s="360">
        <f t="shared" si="12"/>
        <v>346.45</v>
      </c>
    </row>
    <row r="101" spans="1:9" x14ac:dyDescent="0.25">
      <c r="A101" s="376" t="s">
        <v>679</v>
      </c>
      <c r="B101" s="377">
        <v>1</v>
      </c>
      <c r="C101" s="360">
        <f t="shared" si="7"/>
        <v>524</v>
      </c>
      <c r="D101" s="377">
        <f t="shared" si="10"/>
        <v>504</v>
      </c>
      <c r="E101" s="377">
        <v>20</v>
      </c>
      <c r="F101" s="360">
        <v>630</v>
      </c>
      <c r="G101" s="360">
        <f t="shared" si="11"/>
        <v>3.76</v>
      </c>
      <c r="H101" s="360">
        <f t="shared" si="8"/>
        <v>150.4</v>
      </c>
      <c r="I101" s="360">
        <f t="shared" si="12"/>
        <v>185.88</v>
      </c>
    </row>
    <row r="102" spans="1:9" x14ac:dyDescent="0.25">
      <c r="A102" s="376" t="s">
        <v>679</v>
      </c>
      <c r="B102" s="377">
        <v>1</v>
      </c>
      <c r="C102" s="360">
        <f t="shared" si="7"/>
        <v>512</v>
      </c>
      <c r="D102" s="377">
        <f t="shared" si="10"/>
        <v>504</v>
      </c>
      <c r="E102" s="377">
        <v>8</v>
      </c>
      <c r="F102" s="360">
        <v>630</v>
      </c>
      <c r="G102" s="360">
        <f t="shared" si="11"/>
        <v>3.76</v>
      </c>
      <c r="H102" s="360">
        <f t="shared" si="8"/>
        <v>60.16</v>
      </c>
      <c r="I102" s="360">
        <f t="shared" si="12"/>
        <v>74.349999999999994</v>
      </c>
    </row>
    <row r="103" spans="1:9" x14ac:dyDescent="0.25">
      <c r="A103" s="376" t="s">
        <v>679</v>
      </c>
      <c r="B103" s="377">
        <v>1</v>
      </c>
      <c r="C103" s="360">
        <f t="shared" si="7"/>
        <v>510</v>
      </c>
      <c r="D103" s="377">
        <f t="shared" si="10"/>
        <v>504</v>
      </c>
      <c r="E103" s="377">
        <v>6</v>
      </c>
      <c r="F103" s="360">
        <v>630</v>
      </c>
      <c r="G103" s="360">
        <f t="shared" si="11"/>
        <v>3.76</v>
      </c>
      <c r="H103" s="360">
        <f t="shared" si="8"/>
        <v>45.12</v>
      </c>
      <c r="I103" s="360">
        <f t="shared" si="12"/>
        <v>55.76</v>
      </c>
    </row>
    <row r="104" spans="1:9" x14ac:dyDescent="0.25">
      <c r="A104" s="376" t="s">
        <v>679</v>
      </c>
      <c r="B104" s="377">
        <v>1</v>
      </c>
      <c r="C104" s="360">
        <f t="shared" si="7"/>
        <v>572</v>
      </c>
      <c r="D104" s="377">
        <f t="shared" si="10"/>
        <v>504</v>
      </c>
      <c r="E104" s="377">
        <v>68</v>
      </c>
      <c r="F104" s="360">
        <v>630</v>
      </c>
      <c r="G104" s="360">
        <f t="shared" si="11"/>
        <v>3.76</v>
      </c>
      <c r="H104" s="360">
        <f t="shared" si="8"/>
        <v>511.36</v>
      </c>
      <c r="I104" s="360">
        <f t="shared" si="12"/>
        <v>631.99</v>
      </c>
    </row>
    <row r="105" spans="1:9" x14ac:dyDescent="0.25">
      <c r="A105" s="376" t="s">
        <v>679</v>
      </c>
      <c r="B105" s="377">
        <v>1</v>
      </c>
      <c r="C105" s="360">
        <f t="shared" si="7"/>
        <v>602</v>
      </c>
      <c r="D105" s="377">
        <f t="shared" si="10"/>
        <v>504</v>
      </c>
      <c r="E105" s="377">
        <v>98</v>
      </c>
      <c r="F105" s="360">
        <v>630</v>
      </c>
      <c r="G105" s="360">
        <f t="shared" si="11"/>
        <v>3.76</v>
      </c>
      <c r="H105" s="360">
        <f t="shared" si="8"/>
        <v>736.96</v>
      </c>
      <c r="I105" s="360">
        <f t="shared" si="12"/>
        <v>910.81</v>
      </c>
    </row>
    <row r="106" spans="1:9" x14ac:dyDescent="0.25">
      <c r="A106" s="376" t="s">
        <v>679</v>
      </c>
      <c r="B106" s="377">
        <v>1</v>
      </c>
      <c r="C106" s="360">
        <f t="shared" si="7"/>
        <v>532</v>
      </c>
      <c r="D106" s="377">
        <f t="shared" si="10"/>
        <v>504</v>
      </c>
      <c r="E106" s="377">
        <v>28</v>
      </c>
      <c r="F106" s="360">
        <v>630</v>
      </c>
      <c r="G106" s="360">
        <f t="shared" si="11"/>
        <v>3.76</v>
      </c>
      <c r="H106" s="360">
        <f t="shared" si="8"/>
        <v>210.56</v>
      </c>
      <c r="I106" s="360">
        <f t="shared" si="12"/>
        <v>260.23</v>
      </c>
    </row>
    <row r="107" spans="1:9" x14ac:dyDescent="0.25">
      <c r="A107" s="376" t="s">
        <v>679</v>
      </c>
      <c r="B107" s="377">
        <v>1</v>
      </c>
      <c r="C107" s="360">
        <f t="shared" si="7"/>
        <v>548</v>
      </c>
      <c r="D107" s="377">
        <f t="shared" si="10"/>
        <v>504</v>
      </c>
      <c r="E107" s="377">
        <v>44</v>
      </c>
      <c r="F107" s="360">
        <v>630</v>
      </c>
      <c r="G107" s="360">
        <f t="shared" si="11"/>
        <v>3.76</v>
      </c>
      <c r="H107" s="360">
        <f t="shared" si="8"/>
        <v>330.88</v>
      </c>
      <c r="I107" s="360">
        <f t="shared" si="12"/>
        <v>408.93</v>
      </c>
    </row>
    <row r="108" spans="1:9" x14ac:dyDescent="0.25">
      <c r="A108" s="376" t="s">
        <v>679</v>
      </c>
      <c r="B108" s="377">
        <v>1</v>
      </c>
      <c r="C108" s="360">
        <f t="shared" si="7"/>
        <v>540</v>
      </c>
      <c r="D108" s="377">
        <f t="shared" si="10"/>
        <v>504</v>
      </c>
      <c r="E108" s="377">
        <v>36</v>
      </c>
      <c r="F108" s="360">
        <v>630</v>
      </c>
      <c r="G108" s="360">
        <f t="shared" si="11"/>
        <v>3.76</v>
      </c>
      <c r="H108" s="360">
        <f t="shared" si="8"/>
        <v>270.72000000000003</v>
      </c>
      <c r="I108" s="360">
        <f t="shared" si="12"/>
        <v>334.58</v>
      </c>
    </row>
    <row r="109" spans="1:9" x14ac:dyDescent="0.25">
      <c r="A109" s="376" t="s">
        <v>679</v>
      </c>
      <c r="B109" s="377">
        <v>1</v>
      </c>
      <c r="C109" s="360">
        <f t="shared" si="7"/>
        <v>520</v>
      </c>
      <c r="D109" s="377">
        <f t="shared" si="10"/>
        <v>504</v>
      </c>
      <c r="E109" s="377">
        <v>16</v>
      </c>
      <c r="F109" s="360">
        <v>630</v>
      </c>
      <c r="G109" s="360">
        <f t="shared" si="11"/>
        <v>3.76</v>
      </c>
      <c r="H109" s="360">
        <f t="shared" si="8"/>
        <v>120.32</v>
      </c>
      <c r="I109" s="360">
        <f t="shared" si="12"/>
        <v>148.69999999999999</v>
      </c>
    </row>
    <row r="110" spans="1:9" x14ac:dyDescent="0.25">
      <c r="A110" s="376" t="s">
        <v>679</v>
      </c>
      <c r="B110" s="377">
        <v>1</v>
      </c>
      <c r="C110" s="360">
        <f t="shared" si="7"/>
        <v>514</v>
      </c>
      <c r="D110" s="377">
        <f t="shared" si="10"/>
        <v>504</v>
      </c>
      <c r="E110" s="377">
        <v>10</v>
      </c>
      <c r="F110" s="360">
        <v>630</v>
      </c>
      <c r="G110" s="360">
        <f t="shared" si="11"/>
        <v>3.76</v>
      </c>
      <c r="H110" s="360">
        <f t="shared" si="8"/>
        <v>75.2</v>
      </c>
      <c r="I110" s="360">
        <f t="shared" si="12"/>
        <v>92.94</v>
      </c>
    </row>
    <row r="111" spans="1:9" x14ac:dyDescent="0.25">
      <c r="A111" s="376" t="s">
        <v>680</v>
      </c>
      <c r="B111" s="377">
        <v>1</v>
      </c>
      <c r="C111" s="360">
        <f t="shared" si="7"/>
        <v>552</v>
      </c>
      <c r="D111" s="377">
        <f t="shared" si="10"/>
        <v>504</v>
      </c>
      <c r="E111" s="377">
        <v>48</v>
      </c>
      <c r="F111" s="360">
        <v>527</v>
      </c>
      <c r="G111" s="360">
        <f t="shared" si="11"/>
        <v>3.15</v>
      </c>
      <c r="H111" s="360">
        <f t="shared" si="8"/>
        <v>302.39999999999998</v>
      </c>
      <c r="I111" s="360">
        <f t="shared" si="12"/>
        <v>373.74</v>
      </c>
    </row>
    <row r="112" spans="1:9" ht="17.25" customHeight="1" x14ac:dyDescent="0.25">
      <c r="A112" s="376" t="s">
        <v>681</v>
      </c>
      <c r="B112" s="377">
        <v>1</v>
      </c>
      <c r="C112" s="360">
        <f t="shared" si="7"/>
        <v>516</v>
      </c>
      <c r="D112" s="377">
        <f t="shared" si="10"/>
        <v>504</v>
      </c>
      <c r="E112" s="377">
        <v>12</v>
      </c>
      <c r="F112" s="360">
        <v>689</v>
      </c>
      <c r="G112" s="360">
        <f t="shared" si="11"/>
        <v>4.12</v>
      </c>
      <c r="H112" s="360">
        <f t="shared" si="8"/>
        <v>98.88</v>
      </c>
      <c r="I112" s="360">
        <f t="shared" si="12"/>
        <v>122.21</v>
      </c>
    </row>
    <row r="113" spans="1:9" ht="17.25" customHeight="1" x14ac:dyDescent="0.25">
      <c r="A113" s="376" t="s">
        <v>681</v>
      </c>
      <c r="B113" s="377">
        <v>1</v>
      </c>
      <c r="C113" s="360">
        <f t="shared" si="7"/>
        <v>526</v>
      </c>
      <c r="D113" s="377">
        <f t="shared" si="10"/>
        <v>504</v>
      </c>
      <c r="E113" s="377">
        <v>22</v>
      </c>
      <c r="F113" s="360">
        <v>689</v>
      </c>
      <c r="G113" s="360">
        <f t="shared" si="11"/>
        <v>4.12</v>
      </c>
      <c r="H113" s="360">
        <f t="shared" si="8"/>
        <v>181.28</v>
      </c>
      <c r="I113" s="360">
        <f t="shared" si="12"/>
        <v>224.04</v>
      </c>
    </row>
    <row r="114" spans="1:9" ht="17.25" customHeight="1" x14ac:dyDescent="0.25">
      <c r="A114" s="376" t="s">
        <v>681</v>
      </c>
      <c r="B114" s="377">
        <v>1</v>
      </c>
      <c r="C114" s="360">
        <f t="shared" si="7"/>
        <v>529</v>
      </c>
      <c r="D114" s="377">
        <f t="shared" si="10"/>
        <v>504</v>
      </c>
      <c r="E114" s="377">
        <v>25</v>
      </c>
      <c r="F114" s="360">
        <v>689</v>
      </c>
      <c r="G114" s="360">
        <f t="shared" si="11"/>
        <v>4.12</v>
      </c>
      <c r="H114" s="360">
        <f t="shared" si="8"/>
        <v>206</v>
      </c>
      <c r="I114" s="360">
        <f t="shared" si="12"/>
        <v>254.6</v>
      </c>
    </row>
    <row r="115" spans="1:9" x14ac:dyDescent="0.25">
      <c r="A115" s="376" t="s">
        <v>682</v>
      </c>
      <c r="B115" s="377">
        <v>1</v>
      </c>
      <c r="C115" s="360">
        <f t="shared" si="7"/>
        <v>532</v>
      </c>
      <c r="D115" s="377">
        <f t="shared" si="10"/>
        <v>504</v>
      </c>
      <c r="E115" s="377">
        <v>28</v>
      </c>
      <c r="F115" s="360">
        <v>837</v>
      </c>
      <c r="G115" s="360">
        <f t="shared" si="11"/>
        <v>5</v>
      </c>
      <c r="H115" s="360">
        <f t="shared" si="8"/>
        <v>280</v>
      </c>
      <c r="I115" s="360">
        <f t="shared" si="12"/>
        <v>346.05</v>
      </c>
    </row>
    <row r="116" spans="1:9" x14ac:dyDescent="0.25">
      <c r="A116" s="376" t="s">
        <v>682</v>
      </c>
      <c r="B116" s="377">
        <v>1</v>
      </c>
      <c r="C116" s="360">
        <f t="shared" si="7"/>
        <v>548</v>
      </c>
      <c r="D116" s="377">
        <f t="shared" si="10"/>
        <v>504</v>
      </c>
      <c r="E116" s="377">
        <v>44</v>
      </c>
      <c r="F116" s="360">
        <v>837</v>
      </c>
      <c r="G116" s="360">
        <f t="shared" si="11"/>
        <v>5</v>
      </c>
      <c r="H116" s="360">
        <f t="shared" si="8"/>
        <v>440</v>
      </c>
      <c r="I116" s="360">
        <f t="shared" si="12"/>
        <v>543.79999999999995</v>
      </c>
    </row>
    <row r="117" spans="1:9" x14ac:dyDescent="0.25">
      <c r="A117" s="376" t="s">
        <v>683</v>
      </c>
      <c r="B117" s="377">
        <v>1</v>
      </c>
      <c r="C117" s="360">
        <f t="shared" si="7"/>
        <v>566</v>
      </c>
      <c r="D117" s="377">
        <f t="shared" si="10"/>
        <v>504</v>
      </c>
      <c r="E117" s="377">
        <v>62</v>
      </c>
      <c r="F117" s="360">
        <v>900</v>
      </c>
      <c r="G117" s="360">
        <f t="shared" si="11"/>
        <v>5.38</v>
      </c>
      <c r="H117" s="360">
        <f t="shared" si="8"/>
        <v>667.12</v>
      </c>
      <c r="I117" s="360">
        <f t="shared" si="12"/>
        <v>824.49</v>
      </c>
    </row>
    <row r="118" spans="1:9" x14ac:dyDescent="0.25">
      <c r="A118" s="376" t="s">
        <v>683</v>
      </c>
      <c r="B118" s="377">
        <v>1</v>
      </c>
      <c r="C118" s="360">
        <f t="shared" si="7"/>
        <v>561</v>
      </c>
      <c r="D118" s="377">
        <f t="shared" si="10"/>
        <v>504</v>
      </c>
      <c r="E118" s="377">
        <v>57</v>
      </c>
      <c r="F118" s="360">
        <v>900</v>
      </c>
      <c r="G118" s="360">
        <f t="shared" si="11"/>
        <v>5.38</v>
      </c>
      <c r="H118" s="360">
        <f t="shared" si="8"/>
        <v>613.32000000000005</v>
      </c>
      <c r="I118" s="360">
        <f t="shared" si="12"/>
        <v>758</v>
      </c>
    </row>
    <row r="119" spans="1:9" x14ac:dyDescent="0.25">
      <c r="A119" s="376" t="s">
        <v>684</v>
      </c>
      <c r="B119" s="377">
        <v>1</v>
      </c>
      <c r="C119" s="360">
        <f t="shared" si="7"/>
        <v>716</v>
      </c>
      <c r="D119" s="377">
        <f t="shared" si="10"/>
        <v>504</v>
      </c>
      <c r="E119" s="377">
        <v>212</v>
      </c>
      <c r="F119" s="360">
        <v>649</v>
      </c>
      <c r="G119" s="360">
        <f t="shared" si="11"/>
        <v>3.88</v>
      </c>
      <c r="H119" s="360">
        <f t="shared" si="8"/>
        <v>1645.12</v>
      </c>
      <c r="I119" s="360">
        <f t="shared" si="12"/>
        <v>2033.2</v>
      </c>
    </row>
    <row r="120" spans="1:9" x14ac:dyDescent="0.25">
      <c r="A120" s="376" t="s">
        <v>684</v>
      </c>
      <c r="B120" s="377">
        <v>1</v>
      </c>
      <c r="C120" s="360">
        <f t="shared" si="7"/>
        <v>536</v>
      </c>
      <c r="D120" s="377">
        <f t="shared" si="10"/>
        <v>504</v>
      </c>
      <c r="E120" s="377">
        <v>32</v>
      </c>
      <c r="F120" s="360">
        <v>649</v>
      </c>
      <c r="G120" s="360">
        <f t="shared" si="11"/>
        <v>3.88</v>
      </c>
      <c r="H120" s="360">
        <f t="shared" si="8"/>
        <v>248.32</v>
      </c>
      <c r="I120" s="360">
        <f t="shared" si="12"/>
        <v>306.89999999999998</v>
      </c>
    </row>
    <row r="121" spans="1:9" x14ac:dyDescent="0.25">
      <c r="A121" s="376" t="s">
        <v>685</v>
      </c>
      <c r="B121" s="377">
        <v>1</v>
      </c>
      <c r="C121" s="360">
        <f t="shared" si="7"/>
        <v>568</v>
      </c>
      <c r="D121" s="377">
        <f t="shared" si="10"/>
        <v>504</v>
      </c>
      <c r="E121" s="377">
        <v>64</v>
      </c>
      <c r="F121" s="360">
        <v>649</v>
      </c>
      <c r="G121" s="360">
        <f t="shared" si="11"/>
        <v>3.88</v>
      </c>
      <c r="H121" s="360">
        <f t="shared" si="8"/>
        <v>496.64</v>
      </c>
      <c r="I121" s="360">
        <f t="shared" si="12"/>
        <v>613.79999999999995</v>
      </c>
    </row>
    <row r="122" spans="1:9" x14ac:dyDescent="0.25">
      <c r="A122" s="376" t="s">
        <v>685</v>
      </c>
      <c r="B122" s="377">
        <v>1</v>
      </c>
      <c r="C122" s="360">
        <f t="shared" si="7"/>
        <v>544</v>
      </c>
      <c r="D122" s="377">
        <f t="shared" si="10"/>
        <v>504</v>
      </c>
      <c r="E122" s="377">
        <v>40</v>
      </c>
      <c r="F122" s="360">
        <v>649</v>
      </c>
      <c r="G122" s="360">
        <f t="shared" si="11"/>
        <v>3.88</v>
      </c>
      <c r="H122" s="360">
        <f t="shared" si="8"/>
        <v>310.39999999999998</v>
      </c>
      <c r="I122" s="360">
        <f t="shared" si="12"/>
        <v>383.62</v>
      </c>
    </row>
    <row r="123" spans="1:9" x14ac:dyDescent="0.25">
      <c r="A123" s="408"/>
      <c r="B123" s="393"/>
      <c r="C123" s="363"/>
      <c r="D123" s="393"/>
      <c r="E123" s="393"/>
      <c r="F123" s="363"/>
      <c r="G123" s="363"/>
      <c r="H123" s="363"/>
      <c r="I123" s="363"/>
    </row>
    <row r="124" spans="1:9" x14ac:dyDescent="0.25">
      <c r="A124" s="47" t="s">
        <v>1</v>
      </c>
      <c r="B124" s="48"/>
      <c r="C124" s="48"/>
      <c r="D124" s="48"/>
      <c r="E124" s="48"/>
      <c r="F124" s="48"/>
      <c r="G124" s="48"/>
      <c r="H124" s="48"/>
      <c r="I124" s="48"/>
    </row>
    <row r="125" spans="1:9" ht="48" customHeight="1" x14ac:dyDescent="0.25">
      <c r="A125" s="576" t="s">
        <v>85</v>
      </c>
      <c r="B125" s="576"/>
      <c r="C125" s="576"/>
      <c r="D125" s="576"/>
      <c r="E125" s="576"/>
      <c r="F125" s="576"/>
      <c r="G125" s="576"/>
      <c r="H125" s="576"/>
      <c r="I125" s="576"/>
    </row>
    <row r="126" spans="1:9" ht="21.75" customHeight="1" x14ac:dyDescent="0.25">
      <c r="A126" s="49" t="s">
        <v>3</v>
      </c>
      <c r="D126" s="48"/>
      <c r="E126" s="48"/>
      <c r="F126" s="48"/>
      <c r="G126" s="48"/>
      <c r="H126" s="48"/>
      <c r="I126" s="48"/>
    </row>
    <row r="127" spans="1:9" ht="18" customHeight="1" x14ac:dyDescent="0.25">
      <c r="A127" s="48" t="s">
        <v>686</v>
      </c>
      <c r="B127" s="49"/>
      <c r="C127" s="49"/>
      <c r="D127" s="48"/>
      <c r="E127" s="48"/>
      <c r="F127" s="48"/>
      <c r="G127" s="48"/>
      <c r="H127" s="48"/>
      <c r="I127" s="48"/>
    </row>
    <row r="128" spans="1:9" ht="18" customHeight="1" x14ac:dyDescent="0.25">
      <c r="A128" s="48"/>
      <c r="B128" s="49"/>
      <c r="C128" s="49"/>
      <c r="D128" s="48"/>
      <c r="E128" s="48"/>
      <c r="F128" s="48"/>
      <c r="G128" s="48"/>
      <c r="H128" s="48"/>
      <c r="I128" s="48"/>
    </row>
    <row r="129" spans="1:9" ht="52.5" customHeight="1" x14ac:dyDescent="0.25">
      <c r="A129" s="576" t="s">
        <v>848</v>
      </c>
      <c r="B129" s="576"/>
      <c r="C129" s="576"/>
      <c r="D129" s="576"/>
      <c r="E129" s="576"/>
      <c r="F129" s="576"/>
      <c r="G129" s="576"/>
      <c r="H129" s="576"/>
      <c r="I129" s="576"/>
    </row>
  </sheetData>
  <mergeCells count="13">
    <mergeCell ref="A125:I125"/>
    <mergeCell ref="A129:I129"/>
    <mergeCell ref="A2:I2"/>
    <mergeCell ref="A7:A9"/>
    <mergeCell ref="B7:B9"/>
    <mergeCell ref="C7:E7"/>
    <mergeCell ref="F7:F9"/>
    <mergeCell ref="G7:G9"/>
    <mergeCell ref="H7:H9"/>
    <mergeCell ref="I7:I9"/>
    <mergeCell ref="C8:C9"/>
    <mergeCell ref="D8:D9"/>
    <mergeCell ref="E8:E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I60"/>
  <sheetViews>
    <sheetView zoomScale="80" zoomScaleNormal="80" workbookViewId="0">
      <selection activeCell="L13" sqref="L13"/>
    </sheetView>
  </sheetViews>
  <sheetFormatPr defaultColWidth="9.140625" defaultRowHeight="16.5" x14ac:dyDescent="0.25"/>
  <cols>
    <col min="1" max="1" width="42.7109375" style="32" customWidth="1"/>
    <col min="2" max="2" width="14.85546875" style="32" customWidth="1"/>
    <col min="3" max="3" width="14.5703125" style="32" customWidth="1"/>
    <col min="4" max="4" width="13.140625" style="32" customWidth="1"/>
    <col min="5" max="5" width="18.42578125" style="32" customWidth="1"/>
    <col min="6" max="6" width="12.85546875" style="32" customWidth="1"/>
    <col min="7" max="7" width="16.85546875" style="32" customWidth="1"/>
    <col min="8" max="8" width="20" style="32" customWidth="1"/>
    <col min="9" max="9" width="16.5703125" style="32" customWidth="1"/>
    <col min="10" max="16384" width="9.140625" style="32"/>
  </cols>
  <sheetData>
    <row r="1" spans="1:9" x14ac:dyDescent="0.25">
      <c r="H1" s="579" t="s">
        <v>912</v>
      </c>
      <c r="I1" s="579"/>
    </row>
    <row r="2" spans="1:9" s="33" customFormat="1" ht="39.75" customHeight="1" x14ac:dyDescent="0.25">
      <c r="A2" s="521" t="s">
        <v>13</v>
      </c>
      <c r="B2" s="521"/>
      <c r="C2" s="521"/>
      <c r="D2" s="521"/>
      <c r="E2" s="521"/>
      <c r="F2" s="521"/>
      <c r="G2" s="521"/>
      <c r="H2" s="521"/>
      <c r="I2" s="521"/>
    </row>
    <row r="4" spans="1:9" x14ac:dyDescent="0.25">
      <c r="A4" s="32" t="s">
        <v>849</v>
      </c>
    </row>
    <row r="5" spans="1:9" x14ac:dyDescent="0.25">
      <c r="A5" s="32" t="s">
        <v>821</v>
      </c>
    </row>
    <row r="6" spans="1:9" ht="17.25" thickBot="1" x14ac:dyDescent="0.3">
      <c r="E6" s="83"/>
      <c r="H6" s="358"/>
      <c r="I6" s="359"/>
    </row>
    <row r="7" spans="1:9" ht="45.75" customHeight="1" x14ac:dyDescent="0.25">
      <c r="A7" s="591"/>
      <c r="B7" s="593" t="s">
        <v>6</v>
      </c>
      <c r="C7" s="594" t="s">
        <v>8</v>
      </c>
      <c r="D7" s="594"/>
      <c r="E7" s="594"/>
      <c r="F7" s="594" t="s">
        <v>4</v>
      </c>
      <c r="G7" s="594" t="s">
        <v>79</v>
      </c>
      <c r="H7" s="595" t="s">
        <v>9</v>
      </c>
      <c r="I7" s="596" t="s">
        <v>2</v>
      </c>
    </row>
    <row r="8" spans="1:9" ht="24" customHeight="1" x14ac:dyDescent="0.25">
      <c r="A8" s="592"/>
      <c r="B8" s="553"/>
      <c r="C8" s="547" t="s">
        <v>14</v>
      </c>
      <c r="D8" s="547" t="s">
        <v>80</v>
      </c>
      <c r="E8" s="549" t="s">
        <v>10</v>
      </c>
      <c r="F8" s="549"/>
      <c r="G8" s="549"/>
      <c r="H8" s="554"/>
      <c r="I8" s="597"/>
    </row>
    <row r="9" spans="1:9" ht="105" customHeight="1" x14ac:dyDescent="0.25">
      <c r="A9" s="592"/>
      <c r="B9" s="553"/>
      <c r="C9" s="548"/>
      <c r="D9" s="548"/>
      <c r="E9" s="549"/>
      <c r="F9" s="549"/>
      <c r="G9" s="549"/>
      <c r="H9" s="554"/>
      <c r="I9" s="597"/>
    </row>
    <row r="10" spans="1:9" ht="20.25" customHeight="1" x14ac:dyDescent="0.25">
      <c r="A10" s="84">
        <v>1</v>
      </c>
      <c r="B10" s="36">
        <v>6</v>
      </c>
      <c r="C10" s="36" t="s">
        <v>81</v>
      </c>
      <c r="D10" s="36">
        <v>8</v>
      </c>
      <c r="E10" s="36">
        <v>9</v>
      </c>
      <c r="F10" s="36">
        <v>11</v>
      </c>
      <c r="G10" s="36">
        <v>12</v>
      </c>
      <c r="H10" s="36">
        <v>13</v>
      </c>
      <c r="I10" s="85" t="s">
        <v>82</v>
      </c>
    </row>
    <row r="11" spans="1:9" s="33" customFormat="1" x14ac:dyDescent="0.25">
      <c r="A11" s="86" t="s">
        <v>0</v>
      </c>
      <c r="B11" s="38">
        <f>B12+B33+B47</f>
        <v>46</v>
      </c>
      <c r="C11" s="38"/>
      <c r="D11" s="38"/>
      <c r="E11" s="38">
        <f t="shared" ref="E11:I11" si="0">E12+E33+E47</f>
        <v>1289</v>
      </c>
      <c r="F11" s="38"/>
      <c r="G11" s="38"/>
      <c r="H11" s="39">
        <f t="shared" si="0"/>
        <v>14420.44</v>
      </c>
      <c r="I11" s="39">
        <f t="shared" si="0"/>
        <v>17822.25</v>
      </c>
    </row>
    <row r="12" spans="1:9" ht="49.5" customHeight="1" x14ac:dyDescent="0.25">
      <c r="A12" s="413" t="s">
        <v>17</v>
      </c>
      <c r="B12" s="365">
        <f>SUM(B13:B32)</f>
        <v>20</v>
      </c>
      <c r="C12" s="365"/>
      <c r="D12" s="365"/>
      <c r="E12" s="365">
        <f>SUM(E13:E32)</f>
        <v>502</v>
      </c>
      <c r="F12" s="366"/>
      <c r="G12" s="366"/>
      <c r="H12" s="366">
        <f>SUM(H13:H32)</f>
        <v>6954.4400000000005</v>
      </c>
      <c r="I12" s="366">
        <f>SUM(I13:I32)</f>
        <v>8594.99</v>
      </c>
    </row>
    <row r="13" spans="1:9" x14ac:dyDescent="0.25">
      <c r="A13" s="87" t="s">
        <v>131</v>
      </c>
      <c r="B13" s="41">
        <v>1</v>
      </c>
      <c r="C13" s="377">
        <f>D13+E13</f>
        <v>152</v>
      </c>
      <c r="D13" s="41">
        <v>140</v>
      </c>
      <c r="E13" s="41">
        <v>12</v>
      </c>
      <c r="F13" s="42">
        <v>1086</v>
      </c>
      <c r="G13" s="42">
        <f>ROUND(F13/D13,2)</f>
        <v>7.76</v>
      </c>
      <c r="H13" s="360">
        <f>ROUND(E13*G13*2,2)</f>
        <v>186.24</v>
      </c>
      <c r="I13" s="88">
        <f t="shared" ref="I13:I60" si="1">ROUND(H13*1.2359,2)</f>
        <v>230.17</v>
      </c>
    </row>
    <row r="14" spans="1:9" x14ac:dyDescent="0.25">
      <c r="A14" s="87" t="s">
        <v>131</v>
      </c>
      <c r="B14" s="41">
        <v>1</v>
      </c>
      <c r="C14" s="377">
        <f>D14+E14</f>
        <v>164</v>
      </c>
      <c r="D14" s="41">
        <v>140</v>
      </c>
      <c r="E14" s="41">
        <v>24</v>
      </c>
      <c r="F14" s="42">
        <v>1086</v>
      </c>
      <c r="G14" s="42">
        <f>ROUND(F14/D14,2)</f>
        <v>7.76</v>
      </c>
      <c r="H14" s="360">
        <f>ROUND(E14*G14*2,2)</f>
        <v>372.48</v>
      </c>
      <c r="I14" s="88">
        <f t="shared" si="1"/>
        <v>460.35</v>
      </c>
    </row>
    <row r="15" spans="1:9" x14ac:dyDescent="0.25">
      <c r="A15" s="87" t="s">
        <v>131</v>
      </c>
      <c r="B15" s="41">
        <v>1</v>
      </c>
      <c r="C15" s="377">
        <f>D15+E15</f>
        <v>184</v>
      </c>
      <c r="D15" s="41">
        <v>160</v>
      </c>
      <c r="E15" s="41">
        <v>24</v>
      </c>
      <c r="F15" s="42">
        <v>1086</v>
      </c>
      <c r="G15" s="42">
        <f t="shared" ref="G15:G32" si="2">ROUND(F15/D15,2)</f>
        <v>6.79</v>
      </c>
      <c r="H15" s="360">
        <f t="shared" ref="H15:H32" si="3">ROUND(E15*G15*2,2)</f>
        <v>325.92</v>
      </c>
      <c r="I15" s="88">
        <f t="shared" si="1"/>
        <v>402.8</v>
      </c>
    </row>
    <row r="16" spans="1:9" x14ac:dyDescent="0.25">
      <c r="A16" s="87" t="s">
        <v>131</v>
      </c>
      <c r="B16" s="41">
        <v>1</v>
      </c>
      <c r="C16" s="377">
        <f t="shared" ref="C16:C32" si="4">D16+E16</f>
        <v>184</v>
      </c>
      <c r="D16" s="41">
        <v>160</v>
      </c>
      <c r="E16" s="41">
        <v>24</v>
      </c>
      <c r="F16" s="42">
        <v>1122</v>
      </c>
      <c r="G16" s="42">
        <f t="shared" si="2"/>
        <v>7.01</v>
      </c>
      <c r="H16" s="360">
        <f t="shared" si="3"/>
        <v>336.48</v>
      </c>
      <c r="I16" s="88">
        <f t="shared" si="1"/>
        <v>415.86</v>
      </c>
    </row>
    <row r="17" spans="1:9" x14ac:dyDescent="0.25">
      <c r="A17" s="87" t="s">
        <v>131</v>
      </c>
      <c r="B17" s="41">
        <v>1</v>
      </c>
      <c r="C17" s="377">
        <f t="shared" si="4"/>
        <v>208</v>
      </c>
      <c r="D17" s="41">
        <v>160</v>
      </c>
      <c r="E17" s="41">
        <v>48</v>
      </c>
      <c r="F17" s="42">
        <v>1086</v>
      </c>
      <c r="G17" s="42">
        <f t="shared" si="2"/>
        <v>6.79</v>
      </c>
      <c r="H17" s="360">
        <f t="shared" si="3"/>
        <v>651.84</v>
      </c>
      <c r="I17" s="88">
        <f t="shared" si="1"/>
        <v>805.61</v>
      </c>
    </row>
    <row r="18" spans="1:9" x14ac:dyDescent="0.25">
      <c r="A18" s="87" t="s">
        <v>131</v>
      </c>
      <c r="B18" s="41">
        <v>1</v>
      </c>
      <c r="C18" s="377">
        <f t="shared" si="4"/>
        <v>184</v>
      </c>
      <c r="D18" s="41">
        <v>160</v>
      </c>
      <c r="E18" s="41">
        <v>24</v>
      </c>
      <c r="F18" s="42">
        <v>1122</v>
      </c>
      <c r="G18" s="42">
        <f t="shared" si="2"/>
        <v>7.01</v>
      </c>
      <c r="H18" s="360">
        <f t="shared" si="3"/>
        <v>336.48</v>
      </c>
      <c r="I18" s="88">
        <f t="shared" si="1"/>
        <v>415.86</v>
      </c>
    </row>
    <row r="19" spans="1:9" x14ac:dyDescent="0.25">
      <c r="A19" s="87" t="s">
        <v>131</v>
      </c>
      <c r="B19" s="41">
        <v>1</v>
      </c>
      <c r="C19" s="377">
        <f t="shared" si="4"/>
        <v>176</v>
      </c>
      <c r="D19" s="41">
        <v>160</v>
      </c>
      <c r="E19" s="41">
        <v>16</v>
      </c>
      <c r="F19" s="42">
        <v>1086</v>
      </c>
      <c r="G19" s="42">
        <f t="shared" si="2"/>
        <v>6.79</v>
      </c>
      <c r="H19" s="360">
        <f t="shared" si="3"/>
        <v>217.28</v>
      </c>
      <c r="I19" s="88">
        <f t="shared" si="1"/>
        <v>268.54000000000002</v>
      </c>
    </row>
    <row r="20" spans="1:9" x14ac:dyDescent="0.25">
      <c r="A20" s="87" t="s">
        <v>131</v>
      </c>
      <c r="B20" s="41">
        <v>1</v>
      </c>
      <c r="C20" s="377">
        <f t="shared" si="4"/>
        <v>168</v>
      </c>
      <c r="D20" s="41">
        <v>160</v>
      </c>
      <c r="E20" s="41">
        <v>8</v>
      </c>
      <c r="F20" s="42">
        <v>1122</v>
      </c>
      <c r="G20" s="42">
        <f t="shared" si="2"/>
        <v>7.01</v>
      </c>
      <c r="H20" s="360">
        <f t="shared" si="3"/>
        <v>112.16</v>
      </c>
      <c r="I20" s="88">
        <f t="shared" si="1"/>
        <v>138.62</v>
      </c>
    </row>
    <row r="21" spans="1:9" x14ac:dyDescent="0.25">
      <c r="A21" s="87" t="s">
        <v>131</v>
      </c>
      <c r="B21" s="41">
        <v>1</v>
      </c>
      <c r="C21" s="377">
        <f t="shared" si="4"/>
        <v>222</v>
      </c>
      <c r="D21" s="41">
        <v>160</v>
      </c>
      <c r="E21" s="41">
        <v>62</v>
      </c>
      <c r="F21" s="42">
        <v>1090</v>
      </c>
      <c r="G21" s="42">
        <f t="shared" si="2"/>
        <v>6.81</v>
      </c>
      <c r="H21" s="360">
        <f t="shared" si="3"/>
        <v>844.44</v>
      </c>
      <c r="I21" s="88">
        <f t="shared" si="1"/>
        <v>1043.6400000000001</v>
      </c>
    </row>
    <row r="22" spans="1:9" x14ac:dyDescent="0.25">
      <c r="A22" s="87" t="s">
        <v>131</v>
      </c>
      <c r="B22" s="41">
        <v>1</v>
      </c>
      <c r="C22" s="377">
        <f t="shared" si="4"/>
        <v>184</v>
      </c>
      <c r="D22" s="41">
        <v>160</v>
      </c>
      <c r="E22" s="41">
        <v>24</v>
      </c>
      <c r="F22" s="42">
        <v>1054</v>
      </c>
      <c r="G22" s="42">
        <f t="shared" si="2"/>
        <v>6.59</v>
      </c>
      <c r="H22" s="360">
        <f t="shared" si="3"/>
        <v>316.32</v>
      </c>
      <c r="I22" s="88">
        <f t="shared" si="1"/>
        <v>390.94</v>
      </c>
    </row>
    <row r="23" spans="1:9" x14ac:dyDescent="0.25">
      <c r="A23" s="87" t="s">
        <v>131</v>
      </c>
      <c r="B23" s="41">
        <v>1</v>
      </c>
      <c r="C23" s="377">
        <f t="shared" si="4"/>
        <v>168</v>
      </c>
      <c r="D23" s="41">
        <v>160</v>
      </c>
      <c r="E23" s="41">
        <v>8</v>
      </c>
      <c r="F23" s="42">
        <v>1054</v>
      </c>
      <c r="G23" s="42">
        <f t="shared" si="2"/>
        <v>6.59</v>
      </c>
      <c r="H23" s="360">
        <f t="shared" si="3"/>
        <v>105.44</v>
      </c>
      <c r="I23" s="88">
        <f t="shared" si="1"/>
        <v>130.31</v>
      </c>
    </row>
    <row r="24" spans="1:9" x14ac:dyDescent="0.25">
      <c r="A24" s="87" t="s">
        <v>132</v>
      </c>
      <c r="B24" s="41">
        <v>1</v>
      </c>
      <c r="C24" s="377">
        <f t="shared" si="4"/>
        <v>152</v>
      </c>
      <c r="D24" s="41">
        <v>140</v>
      </c>
      <c r="E24" s="41">
        <v>12</v>
      </c>
      <c r="F24" s="42">
        <v>1054</v>
      </c>
      <c r="G24" s="42">
        <f t="shared" si="2"/>
        <v>7.53</v>
      </c>
      <c r="H24" s="360">
        <f t="shared" si="3"/>
        <v>180.72</v>
      </c>
      <c r="I24" s="88">
        <f t="shared" si="1"/>
        <v>223.35</v>
      </c>
    </row>
    <row r="25" spans="1:9" x14ac:dyDescent="0.25">
      <c r="A25" s="87" t="s">
        <v>132</v>
      </c>
      <c r="B25" s="41">
        <v>1</v>
      </c>
      <c r="C25" s="377">
        <f t="shared" si="4"/>
        <v>184</v>
      </c>
      <c r="D25" s="41">
        <v>160</v>
      </c>
      <c r="E25" s="41">
        <v>24</v>
      </c>
      <c r="F25" s="42">
        <v>1098</v>
      </c>
      <c r="G25" s="42">
        <f t="shared" si="2"/>
        <v>6.86</v>
      </c>
      <c r="H25" s="360">
        <f t="shared" si="3"/>
        <v>329.28</v>
      </c>
      <c r="I25" s="88">
        <f t="shared" si="1"/>
        <v>406.96</v>
      </c>
    </row>
    <row r="26" spans="1:9" x14ac:dyDescent="0.25">
      <c r="A26" s="87" t="s">
        <v>132</v>
      </c>
      <c r="B26" s="41">
        <v>1</v>
      </c>
      <c r="C26" s="377">
        <f t="shared" si="4"/>
        <v>176</v>
      </c>
      <c r="D26" s="41">
        <v>160</v>
      </c>
      <c r="E26" s="41">
        <v>16</v>
      </c>
      <c r="F26" s="42">
        <v>1090</v>
      </c>
      <c r="G26" s="42">
        <f t="shared" si="2"/>
        <v>6.81</v>
      </c>
      <c r="H26" s="360">
        <f t="shared" si="3"/>
        <v>217.92</v>
      </c>
      <c r="I26" s="88">
        <f t="shared" si="1"/>
        <v>269.33</v>
      </c>
    </row>
    <row r="27" spans="1:9" x14ac:dyDescent="0.25">
      <c r="A27" s="87" t="s">
        <v>132</v>
      </c>
      <c r="B27" s="41">
        <v>1</v>
      </c>
      <c r="C27" s="377">
        <f t="shared" si="4"/>
        <v>168</v>
      </c>
      <c r="D27" s="41">
        <v>160</v>
      </c>
      <c r="E27" s="41">
        <v>8</v>
      </c>
      <c r="F27" s="42">
        <v>1054</v>
      </c>
      <c r="G27" s="42">
        <f t="shared" si="2"/>
        <v>6.59</v>
      </c>
      <c r="H27" s="360">
        <f t="shared" si="3"/>
        <v>105.44</v>
      </c>
      <c r="I27" s="88">
        <f t="shared" si="1"/>
        <v>130.31</v>
      </c>
    </row>
    <row r="28" spans="1:9" x14ac:dyDescent="0.25">
      <c r="A28" s="87" t="s">
        <v>132</v>
      </c>
      <c r="B28" s="41">
        <v>1</v>
      </c>
      <c r="C28" s="377">
        <f t="shared" si="4"/>
        <v>192</v>
      </c>
      <c r="D28" s="41">
        <v>160</v>
      </c>
      <c r="E28" s="41">
        <v>32</v>
      </c>
      <c r="F28" s="42">
        <v>1090</v>
      </c>
      <c r="G28" s="42">
        <f t="shared" si="2"/>
        <v>6.81</v>
      </c>
      <c r="H28" s="360">
        <f t="shared" si="3"/>
        <v>435.84</v>
      </c>
      <c r="I28" s="88">
        <f t="shared" si="1"/>
        <v>538.65</v>
      </c>
    </row>
    <row r="29" spans="1:9" x14ac:dyDescent="0.25">
      <c r="A29" s="87" t="s">
        <v>132</v>
      </c>
      <c r="B29" s="41">
        <v>1</v>
      </c>
      <c r="C29" s="377">
        <f t="shared" si="4"/>
        <v>208</v>
      </c>
      <c r="D29" s="41">
        <v>160</v>
      </c>
      <c r="E29" s="41">
        <v>48</v>
      </c>
      <c r="F29" s="42">
        <v>1054</v>
      </c>
      <c r="G29" s="42">
        <f t="shared" si="2"/>
        <v>6.59</v>
      </c>
      <c r="H29" s="360">
        <f t="shared" si="3"/>
        <v>632.64</v>
      </c>
      <c r="I29" s="88">
        <f t="shared" si="1"/>
        <v>781.88</v>
      </c>
    </row>
    <row r="30" spans="1:9" x14ac:dyDescent="0.25">
      <c r="A30" s="87" t="s">
        <v>132</v>
      </c>
      <c r="B30" s="41">
        <v>1</v>
      </c>
      <c r="C30" s="377">
        <f t="shared" si="4"/>
        <v>184</v>
      </c>
      <c r="D30" s="41">
        <v>160</v>
      </c>
      <c r="E30" s="41">
        <v>24</v>
      </c>
      <c r="F30" s="42">
        <v>1054</v>
      </c>
      <c r="G30" s="42">
        <f t="shared" si="2"/>
        <v>6.59</v>
      </c>
      <c r="H30" s="360">
        <f t="shared" si="3"/>
        <v>316.32</v>
      </c>
      <c r="I30" s="88">
        <f t="shared" si="1"/>
        <v>390.94</v>
      </c>
    </row>
    <row r="31" spans="1:9" x14ac:dyDescent="0.25">
      <c r="A31" s="87" t="s">
        <v>131</v>
      </c>
      <c r="B31" s="41">
        <v>1</v>
      </c>
      <c r="C31" s="377">
        <f t="shared" si="4"/>
        <v>192</v>
      </c>
      <c r="D31" s="41">
        <v>160</v>
      </c>
      <c r="E31" s="41">
        <v>32</v>
      </c>
      <c r="F31" s="42">
        <v>1122</v>
      </c>
      <c r="G31" s="42">
        <f t="shared" si="2"/>
        <v>7.01</v>
      </c>
      <c r="H31" s="360">
        <f t="shared" si="3"/>
        <v>448.64</v>
      </c>
      <c r="I31" s="88">
        <f t="shared" si="1"/>
        <v>554.47</v>
      </c>
    </row>
    <row r="32" spans="1:9" x14ac:dyDescent="0.25">
      <c r="A32" s="87" t="s">
        <v>131</v>
      </c>
      <c r="B32" s="41">
        <v>1</v>
      </c>
      <c r="C32" s="377">
        <f t="shared" si="4"/>
        <v>192</v>
      </c>
      <c r="D32" s="41">
        <v>160</v>
      </c>
      <c r="E32" s="41">
        <v>32</v>
      </c>
      <c r="F32" s="42">
        <v>1207</v>
      </c>
      <c r="G32" s="42">
        <f t="shared" si="2"/>
        <v>7.54</v>
      </c>
      <c r="H32" s="360">
        <f t="shared" si="3"/>
        <v>482.56</v>
      </c>
      <c r="I32" s="88">
        <f t="shared" si="1"/>
        <v>596.4</v>
      </c>
    </row>
    <row r="33" spans="1:9" ht="49.5" x14ac:dyDescent="0.25">
      <c r="A33" s="413" t="s">
        <v>18</v>
      </c>
      <c r="B33" s="397">
        <f>SUM(B34:B46)</f>
        <v>13</v>
      </c>
      <c r="C33" s="397"/>
      <c r="D33" s="397"/>
      <c r="E33" s="397">
        <f>SUM(E34:E46)</f>
        <v>420.5</v>
      </c>
      <c r="F33" s="398"/>
      <c r="G33" s="398"/>
      <c r="H33" s="398">
        <f>SUM(H34:H46)</f>
        <v>4255.46</v>
      </c>
      <c r="I33" s="398">
        <f>SUM(I34:I46)</f>
        <v>5259.35</v>
      </c>
    </row>
    <row r="34" spans="1:9" x14ac:dyDescent="0.25">
      <c r="A34" s="87" t="s">
        <v>133</v>
      </c>
      <c r="B34" s="41">
        <v>1</v>
      </c>
      <c r="C34" s="377">
        <f t="shared" ref="C34:C59" si="5">D34+E34</f>
        <v>184</v>
      </c>
      <c r="D34" s="41">
        <v>160</v>
      </c>
      <c r="E34" s="89">
        <v>24</v>
      </c>
      <c r="F34" s="42">
        <v>810</v>
      </c>
      <c r="G34" s="42">
        <f t="shared" ref="G34:G60" si="6">ROUND(F34/D34,2)</f>
        <v>5.0599999999999996</v>
      </c>
      <c r="H34" s="360">
        <f t="shared" ref="H34:H60" si="7">ROUND(E34*G34*2,2)</f>
        <v>242.88</v>
      </c>
      <c r="I34" s="88">
        <f t="shared" si="1"/>
        <v>300.18</v>
      </c>
    </row>
    <row r="35" spans="1:9" x14ac:dyDescent="0.25">
      <c r="A35" s="87" t="s">
        <v>133</v>
      </c>
      <c r="B35" s="41">
        <v>1</v>
      </c>
      <c r="C35" s="377">
        <f t="shared" si="5"/>
        <v>184</v>
      </c>
      <c r="D35" s="41">
        <v>160</v>
      </c>
      <c r="E35" s="89">
        <v>24</v>
      </c>
      <c r="F35" s="42">
        <v>810</v>
      </c>
      <c r="G35" s="42">
        <f t="shared" si="6"/>
        <v>5.0599999999999996</v>
      </c>
      <c r="H35" s="360">
        <f t="shared" si="7"/>
        <v>242.88</v>
      </c>
      <c r="I35" s="88">
        <f t="shared" si="1"/>
        <v>300.18</v>
      </c>
    </row>
    <row r="36" spans="1:9" x14ac:dyDescent="0.25">
      <c r="A36" s="87" t="s">
        <v>133</v>
      </c>
      <c r="B36" s="41">
        <v>1</v>
      </c>
      <c r="C36" s="377">
        <f t="shared" si="5"/>
        <v>168</v>
      </c>
      <c r="D36" s="41">
        <v>160</v>
      </c>
      <c r="E36" s="89">
        <v>8</v>
      </c>
      <c r="F36" s="42">
        <v>810</v>
      </c>
      <c r="G36" s="42">
        <f t="shared" si="6"/>
        <v>5.0599999999999996</v>
      </c>
      <c r="H36" s="360">
        <f t="shared" si="7"/>
        <v>80.959999999999994</v>
      </c>
      <c r="I36" s="88">
        <f t="shared" si="1"/>
        <v>100.06</v>
      </c>
    </row>
    <row r="37" spans="1:9" x14ac:dyDescent="0.25">
      <c r="A37" s="87" t="s">
        <v>133</v>
      </c>
      <c r="B37" s="41">
        <v>1</v>
      </c>
      <c r="C37" s="377">
        <f t="shared" si="5"/>
        <v>224</v>
      </c>
      <c r="D37" s="41">
        <v>160</v>
      </c>
      <c r="E37" s="89">
        <v>64</v>
      </c>
      <c r="F37" s="42">
        <v>810</v>
      </c>
      <c r="G37" s="42">
        <f t="shared" si="6"/>
        <v>5.0599999999999996</v>
      </c>
      <c r="H37" s="360">
        <f t="shared" si="7"/>
        <v>647.67999999999995</v>
      </c>
      <c r="I37" s="88">
        <f t="shared" si="1"/>
        <v>800.47</v>
      </c>
    </row>
    <row r="38" spans="1:9" x14ac:dyDescent="0.25">
      <c r="A38" s="87" t="s">
        <v>133</v>
      </c>
      <c r="B38" s="41">
        <v>1</v>
      </c>
      <c r="C38" s="377">
        <f t="shared" si="5"/>
        <v>184</v>
      </c>
      <c r="D38" s="41">
        <v>160</v>
      </c>
      <c r="E38" s="89">
        <v>24</v>
      </c>
      <c r="F38" s="42">
        <v>810</v>
      </c>
      <c r="G38" s="42">
        <f t="shared" si="6"/>
        <v>5.0599999999999996</v>
      </c>
      <c r="H38" s="360">
        <f t="shared" si="7"/>
        <v>242.88</v>
      </c>
      <c r="I38" s="88">
        <f t="shared" si="1"/>
        <v>300.18</v>
      </c>
    </row>
    <row r="39" spans="1:9" x14ac:dyDescent="0.25">
      <c r="A39" s="87" t="s">
        <v>133</v>
      </c>
      <c r="B39" s="41">
        <v>1</v>
      </c>
      <c r="C39" s="377">
        <f t="shared" si="5"/>
        <v>176</v>
      </c>
      <c r="D39" s="41">
        <v>160</v>
      </c>
      <c r="E39" s="89">
        <v>16</v>
      </c>
      <c r="F39" s="42">
        <v>810</v>
      </c>
      <c r="G39" s="42">
        <f t="shared" si="6"/>
        <v>5.0599999999999996</v>
      </c>
      <c r="H39" s="360">
        <f t="shared" si="7"/>
        <v>161.91999999999999</v>
      </c>
      <c r="I39" s="88">
        <f t="shared" si="1"/>
        <v>200.12</v>
      </c>
    </row>
    <row r="40" spans="1:9" x14ac:dyDescent="0.25">
      <c r="A40" s="87" t="s">
        <v>133</v>
      </c>
      <c r="B40" s="41">
        <v>1</v>
      </c>
      <c r="C40" s="377">
        <f t="shared" si="5"/>
        <v>208</v>
      </c>
      <c r="D40" s="41">
        <v>160</v>
      </c>
      <c r="E40" s="89">
        <v>48</v>
      </c>
      <c r="F40" s="42">
        <v>810</v>
      </c>
      <c r="G40" s="42">
        <f t="shared" si="6"/>
        <v>5.0599999999999996</v>
      </c>
      <c r="H40" s="360">
        <f t="shared" si="7"/>
        <v>485.76</v>
      </c>
      <c r="I40" s="88">
        <f t="shared" si="1"/>
        <v>600.35</v>
      </c>
    </row>
    <row r="41" spans="1:9" x14ac:dyDescent="0.25">
      <c r="A41" s="87" t="s">
        <v>133</v>
      </c>
      <c r="B41" s="41">
        <v>1</v>
      </c>
      <c r="C41" s="377">
        <f t="shared" si="5"/>
        <v>240</v>
      </c>
      <c r="D41" s="41">
        <v>160</v>
      </c>
      <c r="E41" s="89">
        <v>80</v>
      </c>
      <c r="F41" s="42">
        <v>810</v>
      </c>
      <c r="G41" s="42">
        <f t="shared" si="6"/>
        <v>5.0599999999999996</v>
      </c>
      <c r="H41" s="360">
        <f t="shared" si="7"/>
        <v>809.6</v>
      </c>
      <c r="I41" s="88">
        <f t="shared" si="1"/>
        <v>1000.58</v>
      </c>
    </row>
    <row r="42" spans="1:9" x14ac:dyDescent="0.25">
      <c r="A42" s="87" t="s">
        <v>133</v>
      </c>
      <c r="B42" s="41">
        <v>1</v>
      </c>
      <c r="C42" s="377">
        <v>186.5</v>
      </c>
      <c r="D42" s="41">
        <v>160</v>
      </c>
      <c r="E42" s="89">
        <v>26.5</v>
      </c>
      <c r="F42" s="42">
        <v>810</v>
      </c>
      <c r="G42" s="42">
        <f t="shared" si="6"/>
        <v>5.0599999999999996</v>
      </c>
      <c r="H42" s="360">
        <f t="shared" si="7"/>
        <v>268.18</v>
      </c>
      <c r="I42" s="88">
        <f t="shared" si="1"/>
        <v>331.44</v>
      </c>
    </row>
    <row r="43" spans="1:9" x14ac:dyDescent="0.25">
      <c r="A43" s="87" t="s">
        <v>133</v>
      </c>
      <c r="B43" s="41">
        <v>1</v>
      </c>
      <c r="C43" s="377">
        <f t="shared" si="5"/>
        <v>194</v>
      </c>
      <c r="D43" s="41">
        <v>160</v>
      </c>
      <c r="E43" s="41">
        <v>34</v>
      </c>
      <c r="F43" s="42">
        <v>810</v>
      </c>
      <c r="G43" s="42">
        <f t="shared" si="6"/>
        <v>5.0599999999999996</v>
      </c>
      <c r="H43" s="360">
        <f t="shared" si="7"/>
        <v>344.08</v>
      </c>
      <c r="I43" s="88">
        <f t="shared" si="1"/>
        <v>425.25</v>
      </c>
    </row>
    <row r="44" spans="1:9" x14ac:dyDescent="0.25">
      <c r="A44" s="87" t="s">
        <v>133</v>
      </c>
      <c r="B44" s="41">
        <v>1</v>
      </c>
      <c r="C44" s="377">
        <f t="shared" si="5"/>
        <v>184</v>
      </c>
      <c r="D44" s="41">
        <v>160</v>
      </c>
      <c r="E44" s="41">
        <v>24</v>
      </c>
      <c r="F44" s="42">
        <v>810</v>
      </c>
      <c r="G44" s="42">
        <f t="shared" si="6"/>
        <v>5.0599999999999996</v>
      </c>
      <c r="H44" s="360">
        <f t="shared" si="7"/>
        <v>242.88</v>
      </c>
      <c r="I44" s="88">
        <f t="shared" si="1"/>
        <v>300.18</v>
      </c>
    </row>
    <row r="45" spans="1:9" x14ac:dyDescent="0.25">
      <c r="A45" s="87" t="s">
        <v>133</v>
      </c>
      <c r="B45" s="41">
        <v>1</v>
      </c>
      <c r="C45" s="377">
        <f t="shared" si="5"/>
        <v>184</v>
      </c>
      <c r="D45" s="41">
        <v>160</v>
      </c>
      <c r="E45" s="41">
        <v>24</v>
      </c>
      <c r="F45" s="42">
        <v>810</v>
      </c>
      <c r="G45" s="42">
        <f t="shared" si="6"/>
        <v>5.0599999999999996</v>
      </c>
      <c r="H45" s="360">
        <f t="shared" si="7"/>
        <v>242.88</v>
      </c>
      <c r="I45" s="88">
        <f t="shared" si="1"/>
        <v>300.18</v>
      </c>
    </row>
    <row r="46" spans="1:9" x14ac:dyDescent="0.25">
      <c r="A46" s="87" t="s">
        <v>133</v>
      </c>
      <c r="B46" s="41">
        <v>1</v>
      </c>
      <c r="C46" s="377">
        <f t="shared" si="5"/>
        <v>184</v>
      </c>
      <c r="D46" s="41">
        <v>160</v>
      </c>
      <c r="E46" s="41">
        <v>24</v>
      </c>
      <c r="F46" s="42">
        <v>810</v>
      </c>
      <c r="G46" s="42">
        <f t="shared" si="6"/>
        <v>5.0599999999999996</v>
      </c>
      <c r="H46" s="360">
        <f t="shared" si="7"/>
        <v>242.88</v>
      </c>
      <c r="I46" s="88">
        <f t="shared" si="1"/>
        <v>300.18</v>
      </c>
    </row>
    <row r="47" spans="1:9" ht="49.5" x14ac:dyDescent="0.25">
      <c r="A47" s="413" t="s">
        <v>19</v>
      </c>
      <c r="B47" s="397">
        <f>SUM(B48:B60)</f>
        <v>13</v>
      </c>
      <c r="C47" s="397">
        <f>SUM(C48:C60)</f>
        <v>2446.5</v>
      </c>
      <c r="D47" s="397"/>
      <c r="E47" s="397">
        <f>SUM(E48:E60)</f>
        <v>366.5</v>
      </c>
      <c r="F47" s="398"/>
      <c r="G47" s="398"/>
      <c r="H47" s="398">
        <f>SUM(H48:H60)</f>
        <v>3210.5399999999995</v>
      </c>
      <c r="I47" s="414">
        <f t="shared" si="1"/>
        <v>3967.91</v>
      </c>
    </row>
    <row r="48" spans="1:9" x14ac:dyDescent="0.25">
      <c r="A48" s="90" t="s">
        <v>134</v>
      </c>
      <c r="B48" s="41">
        <v>1</v>
      </c>
      <c r="C48" s="377">
        <f t="shared" si="5"/>
        <v>172</v>
      </c>
      <c r="D48" s="41">
        <v>160</v>
      </c>
      <c r="E48" s="89">
        <v>12</v>
      </c>
      <c r="F48" s="42">
        <v>700</v>
      </c>
      <c r="G48" s="42">
        <f t="shared" si="6"/>
        <v>4.38</v>
      </c>
      <c r="H48" s="360">
        <f t="shared" si="7"/>
        <v>105.12</v>
      </c>
      <c r="I48" s="88">
        <f t="shared" si="1"/>
        <v>129.91999999999999</v>
      </c>
    </row>
    <row r="49" spans="1:9" x14ac:dyDescent="0.25">
      <c r="A49" s="90" t="s">
        <v>134</v>
      </c>
      <c r="B49" s="91">
        <v>1</v>
      </c>
      <c r="C49" s="411">
        <f t="shared" si="5"/>
        <v>208</v>
      </c>
      <c r="D49" s="91">
        <v>160</v>
      </c>
      <c r="E49" s="92">
        <v>48</v>
      </c>
      <c r="F49" s="93">
        <v>700</v>
      </c>
      <c r="G49" s="93">
        <f t="shared" si="6"/>
        <v>4.38</v>
      </c>
      <c r="H49" s="409">
        <f t="shared" si="7"/>
        <v>420.48</v>
      </c>
      <c r="I49" s="94">
        <f t="shared" si="1"/>
        <v>519.66999999999996</v>
      </c>
    </row>
    <row r="50" spans="1:9" x14ac:dyDescent="0.25">
      <c r="A50" s="90" t="s">
        <v>134</v>
      </c>
      <c r="B50" s="41">
        <v>1</v>
      </c>
      <c r="C50" s="377">
        <f t="shared" si="5"/>
        <v>216</v>
      </c>
      <c r="D50" s="41">
        <v>160</v>
      </c>
      <c r="E50" s="89">
        <v>56</v>
      </c>
      <c r="F50" s="42">
        <v>700</v>
      </c>
      <c r="G50" s="42">
        <f t="shared" si="6"/>
        <v>4.38</v>
      </c>
      <c r="H50" s="360">
        <f t="shared" si="7"/>
        <v>490.56</v>
      </c>
      <c r="I50" s="88">
        <f t="shared" si="1"/>
        <v>606.28</v>
      </c>
    </row>
    <row r="51" spans="1:9" x14ac:dyDescent="0.25">
      <c r="A51" s="90" t="s">
        <v>134</v>
      </c>
      <c r="B51" s="41">
        <v>1</v>
      </c>
      <c r="C51" s="377">
        <f t="shared" si="5"/>
        <v>208</v>
      </c>
      <c r="D51" s="41">
        <v>160</v>
      </c>
      <c r="E51" s="89">
        <v>48</v>
      </c>
      <c r="F51" s="42">
        <v>700</v>
      </c>
      <c r="G51" s="42">
        <f t="shared" si="6"/>
        <v>4.38</v>
      </c>
      <c r="H51" s="360">
        <f t="shared" si="7"/>
        <v>420.48</v>
      </c>
      <c r="I51" s="88">
        <f t="shared" si="1"/>
        <v>519.66999999999996</v>
      </c>
    </row>
    <row r="52" spans="1:9" x14ac:dyDescent="0.25">
      <c r="A52" s="90" t="s">
        <v>134</v>
      </c>
      <c r="B52" s="41">
        <v>1</v>
      </c>
      <c r="C52" s="377">
        <f t="shared" si="5"/>
        <v>176</v>
      </c>
      <c r="D52" s="41">
        <v>160</v>
      </c>
      <c r="E52" s="89">
        <v>16</v>
      </c>
      <c r="F52" s="42">
        <v>700</v>
      </c>
      <c r="G52" s="42">
        <f t="shared" si="6"/>
        <v>4.38</v>
      </c>
      <c r="H52" s="360">
        <f t="shared" si="7"/>
        <v>140.16</v>
      </c>
      <c r="I52" s="88">
        <f t="shared" si="1"/>
        <v>173.22</v>
      </c>
    </row>
    <row r="53" spans="1:9" x14ac:dyDescent="0.25">
      <c r="A53" s="90" t="s">
        <v>134</v>
      </c>
      <c r="B53" s="41">
        <v>1</v>
      </c>
      <c r="C53" s="377">
        <f t="shared" si="5"/>
        <v>170.5</v>
      </c>
      <c r="D53" s="41">
        <v>160</v>
      </c>
      <c r="E53" s="89">
        <v>10.5</v>
      </c>
      <c r="F53" s="42">
        <v>700</v>
      </c>
      <c r="G53" s="42">
        <f t="shared" si="6"/>
        <v>4.38</v>
      </c>
      <c r="H53" s="360">
        <f t="shared" si="7"/>
        <v>91.98</v>
      </c>
      <c r="I53" s="88">
        <f t="shared" si="1"/>
        <v>113.68</v>
      </c>
    </row>
    <row r="54" spans="1:9" x14ac:dyDescent="0.25">
      <c r="A54" s="90" t="s">
        <v>134</v>
      </c>
      <c r="B54" s="41">
        <v>1</v>
      </c>
      <c r="C54" s="377">
        <f t="shared" si="5"/>
        <v>200</v>
      </c>
      <c r="D54" s="41">
        <v>160</v>
      </c>
      <c r="E54" s="41">
        <v>40</v>
      </c>
      <c r="F54" s="42">
        <v>700</v>
      </c>
      <c r="G54" s="42">
        <f t="shared" si="6"/>
        <v>4.38</v>
      </c>
      <c r="H54" s="360">
        <f t="shared" si="7"/>
        <v>350.4</v>
      </c>
      <c r="I54" s="88">
        <f t="shared" si="1"/>
        <v>433.06</v>
      </c>
    </row>
    <row r="55" spans="1:9" x14ac:dyDescent="0.25">
      <c r="A55" s="90" t="s">
        <v>134</v>
      </c>
      <c r="B55" s="95">
        <v>1</v>
      </c>
      <c r="C55" s="412">
        <f t="shared" si="5"/>
        <v>176</v>
      </c>
      <c r="D55" s="95">
        <v>160</v>
      </c>
      <c r="E55" s="95">
        <v>16</v>
      </c>
      <c r="F55" s="96">
        <v>700</v>
      </c>
      <c r="G55" s="96">
        <f t="shared" si="6"/>
        <v>4.38</v>
      </c>
      <c r="H55" s="410">
        <f t="shared" si="7"/>
        <v>140.16</v>
      </c>
      <c r="I55" s="97">
        <f t="shared" si="1"/>
        <v>173.22</v>
      </c>
    </row>
    <row r="56" spans="1:9" x14ac:dyDescent="0.25">
      <c r="A56" s="90" t="s">
        <v>134</v>
      </c>
      <c r="B56" s="95">
        <v>1</v>
      </c>
      <c r="C56" s="412">
        <f t="shared" si="5"/>
        <v>184</v>
      </c>
      <c r="D56" s="95">
        <v>160</v>
      </c>
      <c r="E56" s="95">
        <v>24</v>
      </c>
      <c r="F56" s="96">
        <v>700</v>
      </c>
      <c r="G56" s="96">
        <f t="shared" si="6"/>
        <v>4.38</v>
      </c>
      <c r="H56" s="410">
        <f t="shared" si="7"/>
        <v>210.24</v>
      </c>
      <c r="I56" s="97">
        <f t="shared" si="1"/>
        <v>259.83999999999997</v>
      </c>
    </row>
    <row r="57" spans="1:9" x14ac:dyDescent="0.25">
      <c r="A57" s="90" t="s">
        <v>134</v>
      </c>
      <c r="B57" s="95">
        <v>1</v>
      </c>
      <c r="C57" s="412">
        <f t="shared" si="5"/>
        <v>184</v>
      </c>
      <c r="D57" s="95">
        <v>160</v>
      </c>
      <c r="E57" s="95">
        <v>24</v>
      </c>
      <c r="F57" s="96">
        <v>700</v>
      </c>
      <c r="G57" s="96">
        <f t="shared" si="6"/>
        <v>4.38</v>
      </c>
      <c r="H57" s="410">
        <f t="shared" si="7"/>
        <v>210.24</v>
      </c>
      <c r="I57" s="97">
        <f t="shared" si="1"/>
        <v>259.83999999999997</v>
      </c>
    </row>
    <row r="58" spans="1:9" x14ac:dyDescent="0.25">
      <c r="A58" s="90" t="s">
        <v>134</v>
      </c>
      <c r="B58" s="95">
        <v>1</v>
      </c>
      <c r="C58" s="412">
        <f t="shared" si="5"/>
        <v>184</v>
      </c>
      <c r="D58" s="95">
        <v>160</v>
      </c>
      <c r="E58" s="95">
        <v>24</v>
      </c>
      <c r="F58" s="96">
        <v>700</v>
      </c>
      <c r="G58" s="96">
        <f t="shared" si="6"/>
        <v>4.38</v>
      </c>
      <c r="H58" s="410">
        <f t="shared" si="7"/>
        <v>210.24</v>
      </c>
      <c r="I58" s="97">
        <f t="shared" si="1"/>
        <v>259.83999999999997</v>
      </c>
    </row>
    <row r="59" spans="1:9" x14ac:dyDescent="0.25">
      <c r="A59" s="90" t="s">
        <v>134</v>
      </c>
      <c r="B59" s="95">
        <v>1</v>
      </c>
      <c r="C59" s="412">
        <f t="shared" si="5"/>
        <v>192</v>
      </c>
      <c r="D59" s="95">
        <v>160</v>
      </c>
      <c r="E59" s="95">
        <v>32</v>
      </c>
      <c r="F59" s="96">
        <v>700</v>
      </c>
      <c r="G59" s="96">
        <f t="shared" si="6"/>
        <v>4.38</v>
      </c>
      <c r="H59" s="410">
        <f t="shared" si="7"/>
        <v>280.32</v>
      </c>
      <c r="I59" s="97">
        <f t="shared" si="1"/>
        <v>346.45</v>
      </c>
    </row>
    <row r="60" spans="1:9" x14ac:dyDescent="0.25">
      <c r="A60" s="90" t="s">
        <v>135</v>
      </c>
      <c r="B60" s="95">
        <v>1</v>
      </c>
      <c r="C60" s="412">
        <v>176</v>
      </c>
      <c r="D60" s="95">
        <v>160</v>
      </c>
      <c r="E60" s="95">
        <v>16</v>
      </c>
      <c r="F60" s="96">
        <v>700</v>
      </c>
      <c r="G60" s="96">
        <f t="shared" si="6"/>
        <v>4.38</v>
      </c>
      <c r="H60" s="410">
        <f t="shared" si="7"/>
        <v>140.16</v>
      </c>
      <c r="I60" s="97">
        <f t="shared" si="1"/>
        <v>173.22</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74803149606299213" bottom="0.74803149606299213" header="0.31496062992125984" footer="0.31496062992125984"/>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I30"/>
  <sheetViews>
    <sheetView zoomScale="80" zoomScaleNormal="80" workbookViewId="0">
      <selection activeCell="H1" sqref="H1:I1"/>
    </sheetView>
  </sheetViews>
  <sheetFormatPr defaultColWidth="9.140625" defaultRowHeight="16.5" x14ac:dyDescent="0.25"/>
  <cols>
    <col min="1" max="1" width="50.4257812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913</v>
      </c>
      <c r="I1" s="579"/>
    </row>
    <row r="2" spans="1:9" s="33" customFormat="1" ht="39.75" customHeight="1" x14ac:dyDescent="0.25">
      <c r="A2" s="521" t="s">
        <v>13</v>
      </c>
      <c r="B2" s="521"/>
      <c r="C2" s="521"/>
      <c r="D2" s="521"/>
      <c r="E2" s="521"/>
      <c r="F2" s="521"/>
      <c r="G2" s="521"/>
      <c r="H2" s="521"/>
      <c r="I2" s="521"/>
    </row>
    <row r="4" spans="1:9" x14ac:dyDescent="0.25">
      <c r="A4" s="32" t="s">
        <v>849</v>
      </c>
    </row>
    <row r="5" spans="1:9" x14ac:dyDescent="0.25">
      <c r="A5" s="32" t="s">
        <v>823</v>
      </c>
    </row>
    <row r="6" spans="1:9" ht="17.25" thickBot="1" x14ac:dyDescent="0.3">
      <c r="B6" s="359"/>
      <c r="C6" s="359"/>
      <c r="D6" s="359"/>
      <c r="E6" s="415"/>
      <c r="F6" s="359"/>
      <c r="G6" s="359"/>
      <c r="H6" s="358"/>
      <c r="I6" s="359"/>
    </row>
    <row r="7" spans="1:9" ht="45.75" customHeight="1" x14ac:dyDescent="0.25">
      <c r="A7" s="591"/>
      <c r="B7" s="593" t="s">
        <v>6</v>
      </c>
      <c r="C7" s="594" t="s">
        <v>8</v>
      </c>
      <c r="D7" s="594"/>
      <c r="E7" s="594"/>
      <c r="F7" s="594" t="s">
        <v>4</v>
      </c>
      <c r="G7" s="594" t="s">
        <v>79</v>
      </c>
      <c r="H7" s="595" t="s">
        <v>9</v>
      </c>
      <c r="I7" s="596" t="s">
        <v>2</v>
      </c>
    </row>
    <row r="8" spans="1:9" ht="24" customHeight="1" x14ac:dyDescent="0.25">
      <c r="A8" s="592"/>
      <c r="B8" s="553"/>
      <c r="C8" s="547" t="s">
        <v>14</v>
      </c>
      <c r="D8" s="547" t="s">
        <v>80</v>
      </c>
      <c r="E8" s="549" t="s">
        <v>10</v>
      </c>
      <c r="F8" s="549"/>
      <c r="G8" s="549"/>
      <c r="H8" s="554"/>
      <c r="I8" s="597"/>
    </row>
    <row r="9" spans="1:9" ht="115.5" customHeight="1" x14ac:dyDescent="0.25">
      <c r="A9" s="592"/>
      <c r="B9" s="553"/>
      <c r="C9" s="548"/>
      <c r="D9" s="548"/>
      <c r="E9" s="549"/>
      <c r="F9" s="549"/>
      <c r="G9" s="549"/>
      <c r="H9" s="554"/>
      <c r="I9" s="597"/>
    </row>
    <row r="10" spans="1:9" ht="20.25" customHeight="1" x14ac:dyDescent="0.25">
      <c r="A10" s="84">
        <v>1</v>
      </c>
      <c r="B10" s="36">
        <v>6</v>
      </c>
      <c r="C10" s="36" t="s">
        <v>81</v>
      </c>
      <c r="D10" s="36">
        <v>8</v>
      </c>
      <c r="E10" s="36">
        <v>9</v>
      </c>
      <c r="F10" s="36">
        <v>11</v>
      </c>
      <c r="G10" s="36">
        <v>12</v>
      </c>
      <c r="H10" s="36">
        <v>13</v>
      </c>
      <c r="I10" s="85" t="s">
        <v>82</v>
      </c>
    </row>
    <row r="11" spans="1:9" s="33" customFormat="1" ht="26.25" customHeight="1" x14ac:dyDescent="0.25">
      <c r="A11" s="86" t="s">
        <v>0</v>
      </c>
      <c r="B11" s="38">
        <f>B12+B25+B28</f>
        <v>16</v>
      </c>
      <c r="C11" s="38"/>
      <c r="D11" s="38"/>
      <c r="E11" s="38">
        <f>E12+E25+E28</f>
        <v>300</v>
      </c>
      <c r="F11" s="39"/>
      <c r="G11" s="39"/>
      <c r="H11" s="39">
        <f>H12+H25+H28</f>
        <v>3654.9200000000005</v>
      </c>
      <c r="I11" s="39">
        <f>I12+I25+I28</f>
        <v>4517.12</v>
      </c>
    </row>
    <row r="12" spans="1:9" ht="49.5" customHeight="1" x14ac:dyDescent="0.25">
      <c r="A12" s="413" t="s">
        <v>17</v>
      </c>
      <c r="B12" s="397">
        <f>SUM(B13:B24)</f>
        <v>12</v>
      </c>
      <c r="C12" s="397"/>
      <c r="D12" s="397"/>
      <c r="E12" s="397">
        <f>SUM(E13:E24)</f>
        <v>208</v>
      </c>
      <c r="F12" s="398"/>
      <c r="G12" s="398"/>
      <c r="H12" s="398">
        <f>SUM(H13:H24)</f>
        <v>2797.3200000000006</v>
      </c>
      <c r="I12" s="398">
        <f>SUM(I13:I24)</f>
        <v>3457.2099999999996</v>
      </c>
    </row>
    <row r="13" spans="1:9" x14ac:dyDescent="0.25">
      <c r="A13" s="87" t="s">
        <v>131</v>
      </c>
      <c r="B13" s="41">
        <v>1</v>
      </c>
      <c r="C13" s="377">
        <v>168</v>
      </c>
      <c r="D13" s="377">
        <v>160</v>
      </c>
      <c r="E13" s="377">
        <v>8</v>
      </c>
      <c r="F13" s="360">
        <v>1086</v>
      </c>
      <c r="G13" s="360">
        <f>ROUND(F13/D13,2)</f>
        <v>6.79</v>
      </c>
      <c r="H13" s="360">
        <f>ROUND(E13*G13*2,2)</f>
        <v>108.64</v>
      </c>
      <c r="I13" s="416">
        <f t="shared" ref="I13:I24" si="0">ROUND(H13*1.2359,2)</f>
        <v>134.27000000000001</v>
      </c>
    </row>
    <row r="14" spans="1:9" x14ac:dyDescent="0.25">
      <c r="A14" s="87" t="s">
        <v>131</v>
      </c>
      <c r="B14" s="41">
        <v>1</v>
      </c>
      <c r="C14" s="377">
        <v>176</v>
      </c>
      <c r="D14" s="377">
        <v>160</v>
      </c>
      <c r="E14" s="377">
        <v>16</v>
      </c>
      <c r="F14" s="360">
        <v>1086</v>
      </c>
      <c r="G14" s="360">
        <f>ROUND(F14/D14,2)</f>
        <v>6.79</v>
      </c>
      <c r="H14" s="360">
        <f>ROUND(E14*G14*2,2)</f>
        <v>217.28</v>
      </c>
      <c r="I14" s="416">
        <f t="shared" si="0"/>
        <v>268.54000000000002</v>
      </c>
    </row>
    <row r="15" spans="1:9" x14ac:dyDescent="0.25">
      <c r="A15" s="87" t="s">
        <v>131</v>
      </c>
      <c r="B15" s="41">
        <v>1</v>
      </c>
      <c r="C15" s="377">
        <v>215</v>
      </c>
      <c r="D15" s="377">
        <v>160</v>
      </c>
      <c r="E15" s="377">
        <v>55</v>
      </c>
      <c r="F15" s="360">
        <v>1090</v>
      </c>
      <c r="G15" s="360">
        <f t="shared" ref="G15:G24" si="1">ROUND(F15/D15,2)</f>
        <v>6.81</v>
      </c>
      <c r="H15" s="360">
        <f t="shared" ref="H15:H24" si="2">ROUND(E15*G15*2,2)</f>
        <v>749.1</v>
      </c>
      <c r="I15" s="416">
        <f t="shared" si="0"/>
        <v>925.81</v>
      </c>
    </row>
    <row r="16" spans="1:9" x14ac:dyDescent="0.25">
      <c r="A16" s="87" t="s">
        <v>131</v>
      </c>
      <c r="B16" s="41">
        <v>1</v>
      </c>
      <c r="C16" s="377">
        <v>168</v>
      </c>
      <c r="D16" s="377">
        <v>160</v>
      </c>
      <c r="E16" s="377">
        <v>8</v>
      </c>
      <c r="F16" s="360">
        <v>1086</v>
      </c>
      <c r="G16" s="360">
        <f t="shared" si="1"/>
        <v>6.79</v>
      </c>
      <c r="H16" s="360">
        <f t="shared" si="2"/>
        <v>108.64</v>
      </c>
      <c r="I16" s="416">
        <f t="shared" si="0"/>
        <v>134.27000000000001</v>
      </c>
    </row>
    <row r="17" spans="1:9" x14ac:dyDescent="0.25">
      <c r="A17" s="87" t="s">
        <v>131</v>
      </c>
      <c r="B17" s="41">
        <v>1</v>
      </c>
      <c r="C17" s="377">
        <v>168</v>
      </c>
      <c r="D17" s="377">
        <v>160</v>
      </c>
      <c r="E17" s="377">
        <v>8</v>
      </c>
      <c r="F17" s="360">
        <v>1086</v>
      </c>
      <c r="G17" s="360">
        <f t="shared" si="1"/>
        <v>6.79</v>
      </c>
      <c r="H17" s="360">
        <f t="shared" si="2"/>
        <v>108.64</v>
      </c>
      <c r="I17" s="416">
        <f t="shared" si="0"/>
        <v>134.27000000000001</v>
      </c>
    </row>
    <row r="18" spans="1:9" x14ac:dyDescent="0.25">
      <c r="A18" s="87" t="s">
        <v>131</v>
      </c>
      <c r="B18" s="41">
        <v>1</v>
      </c>
      <c r="C18" s="377">
        <v>173</v>
      </c>
      <c r="D18" s="377">
        <v>160</v>
      </c>
      <c r="E18" s="377">
        <v>13</v>
      </c>
      <c r="F18" s="360">
        <v>1054</v>
      </c>
      <c r="G18" s="360">
        <f t="shared" si="1"/>
        <v>6.59</v>
      </c>
      <c r="H18" s="360">
        <f t="shared" si="2"/>
        <v>171.34</v>
      </c>
      <c r="I18" s="416">
        <f t="shared" si="0"/>
        <v>211.76</v>
      </c>
    </row>
    <row r="19" spans="1:9" x14ac:dyDescent="0.25">
      <c r="A19" s="87" t="s">
        <v>132</v>
      </c>
      <c r="B19" s="41">
        <v>1</v>
      </c>
      <c r="C19" s="377">
        <v>168</v>
      </c>
      <c r="D19" s="377">
        <v>160</v>
      </c>
      <c r="E19" s="377">
        <v>8</v>
      </c>
      <c r="F19" s="360">
        <v>1054</v>
      </c>
      <c r="G19" s="360">
        <f t="shared" si="1"/>
        <v>6.59</v>
      </c>
      <c r="H19" s="360">
        <f t="shared" si="2"/>
        <v>105.44</v>
      </c>
      <c r="I19" s="416">
        <f t="shared" si="0"/>
        <v>130.31</v>
      </c>
    </row>
    <row r="20" spans="1:9" x14ac:dyDescent="0.25">
      <c r="A20" s="87" t="s">
        <v>132</v>
      </c>
      <c r="B20" s="41">
        <v>1</v>
      </c>
      <c r="C20" s="377">
        <v>176</v>
      </c>
      <c r="D20" s="377">
        <v>160</v>
      </c>
      <c r="E20" s="377">
        <v>16</v>
      </c>
      <c r="F20" s="360">
        <v>1098</v>
      </c>
      <c r="G20" s="360">
        <f t="shared" si="1"/>
        <v>6.86</v>
      </c>
      <c r="H20" s="360">
        <f t="shared" si="2"/>
        <v>219.52</v>
      </c>
      <c r="I20" s="416">
        <f t="shared" si="0"/>
        <v>271.3</v>
      </c>
    </row>
    <row r="21" spans="1:9" x14ac:dyDescent="0.25">
      <c r="A21" s="87" t="s">
        <v>132</v>
      </c>
      <c r="B21" s="41">
        <v>1</v>
      </c>
      <c r="C21" s="377">
        <v>172</v>
      </c>
      <c r="D21" s="377">
        <v>160</v>
      </c>
      <c r="E21" s="377">
        <v>12</v>
      </c>
      <c r="F21" s="360">
        <v>1054</v>
      </c>
      <c r="G21" s="360">
        <f t="shared" si="1"/>
        <v>6.59</v>
      </c>
      <c r="H21" s="360">
        <f t="shared" si="2"/>
        <v>158.16</v>
      </c>
      <c r="I21" s="416">
        <f t="shared" si="0"/>
        <v>195.47</v>
      </c>
    </row>
    <row r="22" spans="1:9" x14ac:dyDescent="0.25">
      <c r="A22" s="87" t="s">
        <v>132</v>
      </c>
      <c r="B22" s="41">
        <v>1</v>
      </c>
      <c r="C22" s="377">
        <v>176</v>
      </c>
      <c r="D22" s="377">
        <v>160</v>
      </c>
      <c r="E22" s="377">
        <v>16</v>
      </c>
      <c r="F22" s="360">
        <v>1090</v>
      </c>
      <c r="G22" s="360">
        <f t="shared" si="1"/>
        <v>6.81</v>
      </c>
      <c r="H22" s="360">
        <f t="shared" si="2"/>
        <v>217.92</v>
      </c>
      <c r="I22" s="416">
        <f t="shared" si="0"/>
        <v>269.33</v>
      </c>
    </row>
    <row r="23" spans="1:9" x14ac:dyDescent="0.25">
      <c r="A23" s="87" t="s">
        <v>132</v>
      </c>
      <c r="B23" s="41">
        <v>1</v>
      </c>
      <c r="C23" s="377">
        <v>184</v>
      </c>
      <c r="D23" s="377">
        <v>160</v>
      </c>
      <c r="E23" s="377">
        <v>24</v>
      </c>
      <c r="F23" s="360">
        <v>1054</v>
      </c>
      <c r="G23" s="360">
        <f t="shared" si="1"/>
        <v>6.59</v>
      </c>
      <c r="H23" s="360">
        <f t="shared" si="2"/>
        <v>316.32</v>
      </c>
      <c r="I23" s="416">
        <f t="shared" si="0"/>
        <v>390.94</v>
      </c>
    </row>
    <row r="24" spans="1:9" x14ac:dyDescent="0.25">
      <c r="A24" s="87" t="s">
        <v>132</v>
      </c>
      <c r="B24" s="41">
        <v>1</v>
      </c>
      <c r="C24" s="377">
        <v>184</v>
      </c>
      <c r="D24" s="377">
        <v>160</v>
      </c>
      <c r="E24" s="377">
        <v>24</v>
      </c>
      <c r="F24" s="360">
        <v>1054</v>
      </c>
      <c r="G24" s="360">
        <f t="shared" si="1"/>
        <v>6.59</v>
      </c>
      <c r="H24" s="360">
        <f t="shared" si="2"/>
        <v>316.32</v>
      </c>
      <c r="I24" s="416">
        <f t="shared" si="0"/>
        <v>390.94</v>
      </c>
    </row>
    <row r="25" spans="1:9" ht="49.5" x14ac:dyDescent="0.25">
      <c r="A25" s="413" t="s">
        <v>18</v>
      </c>
      <c r="B25" s="397">
        <f>SUM(B26:B27)</f>
        <v>2</v>
      </c>
      <c r="C25" s="397"/>
      <c r="D25" s="397"/>
      <c r="E25" s="397">
        <f>SUM(E26:E27)</f>
        <v>38</v>
      </c>
      <c r="F25" s="398"/>
      <c r="G25" s="398"/>
      <c r="H25" s="398">
        <f>SUM(H26:H27)</f>
        <v>384.56</v>
      </c>
      <c r="I25" s="398">
        <f>SUM(I26:I27)</f>
        <v>475.28</v>
      </c>
    </row>
    <row r="26" spans="1:9" x14ac:dyDescent="0.25">
      <c r="A26" s="87" t="s">
        <v>133</v>
      </c>
      <c r="B26" s="41">
        <v>1</v>
      </c>
      <c r="C26" s="377">
        <v>174</v>
      </c>
      <c r="D26" s="377">
        <v>160</v>
      </c>
      <c r="E26" s="377">
        <v>14</v>
      </c>
      <c r="F26" s="360">
        <v>810</v>
      </c>
      <c r="G26" s="360">
        <f t="shared" ref="G26:G27" si="3">ROUND(F26/D26,2)</f>
        <v>5.0599999999999996</v>
      </c>
      <c r="H26" s="360">
        <f t="shared" ref="H26:H27" si="4">ROUND(E26*G26*2,2)</f>
        <v>141.68</v>
      </c>
      <c r="I26" s="416">
        <f t="shared" ref="I26:I27" si="5">ROUND(H26*1.2359,2)</f>
        <v>175.1</v>
      </c>
    </row>
    <row r="27" spans="1:9" x14ac:dyDescent="0.25">
      <c r="A27" s="87" t="s">
        <v>133</v>
      </c>
      <c r="B27" s="41">
        <v>1</v>
      </c>
      <c r="C27" s="377">
        <v>184</v>
      </c>
      <c r="D27" s="377">
        <v>160</v>
      </c>
      <c r="E27" s="377">
        <v>24</v>
      </c>
      <c r="F27" s="360">
        <v>810</v>
      </c>
      <c r="G27" s="360">
        <f t="shared" si="3"/>
        <v>5.0599999999999996</v>
      </c>
      <c r="H27" s="360">
        <f t="shared" si="4"/>
        <v>242.88</v>
      </c>
      <c r="I27" s="416">
        <f t="shared" si="5"/>
        <v>300.18</v>
      </c>
    </row>
    <row r="28" spans="1:9" ht="33" x14ac:dyDescent="0.25">
      <c r="A28" s="413" t="s">
        <v>19</v>
      </c>
      <c r="B28" s="397">
        <f>SUM(B29:B30)</f>
        <v>2</v>
      </c>
      <c r="C28" s="397"/>
      <c r="D28" s="397"/>
      <c r="E28" s="397">
        <f>SUM(E29:E30)</f>
        <v>54</v>
      </c>
      <c r="F28" s="398"/>
      <c r="G28" s="398"/>
      <c r="H28" s="398">
        <f>SUM(H29:H30)</f>
        <v>473.04</v>
      </c>
      <c r="I28" s="398">
        <f>SUM(I29:I30)</f>
        <v>584.63</v>
      </c>
    </row>
    <row r="29" spans="1:9" x14ac:dyDescent="0.25">
      <c r="A29" s="90" t="s">
        <v>134</v>
      </c>
      <c r="B29" s="41">
        <v>1</v>
      </c>
      <c r="C29" s="377">
        <v>190</v>
      </c>
      <c r="D29" s="377">
        <v>160</v>
      </c>
      <c r="E29" s="377">
        <v>30</v>
      </c>
      <c r="F29" s="360">
        <v>700</v>
      </c>
      <c r="G29" s="360">
        <f t="shared" ref="G29:G30" si="6">ROUND(F29/D29,2)</f>
        <v>4.38</v>
      </c>
      <c r="H29" s="360">
        <f t="shared" ref="H29:H30" si="7">ROUND(E29*G29*2,2)</f>
        <v>262.8</v>
      </c>
      <c r="I29" s="416">
        <f t="shared" ref="I29:I30" si="8">ROUND(H29*1.2359,2)</f>
        <v>324.79000000000002</v>
      </c>
    </row>
    <row r="30" spans="1:9" x14ac:dyDescent="0.25">
      <c r="A30" s="44" t="s">
        <v>134</v>
      </c>
      <c r="B30" s="41">
        <v>1</v>
      </c>
      <c r="C30" s="377">
        <v>184</v>
      </c>
      <c r="D30" s="377">
        <v>160</v>
      </c>
      <c r="E30" s="377">
        <v>24</v>
      </c>
      <c r="F30" s="360">
        <v>700</v>
      </c>
      <c r="G30" s="360">
        <f t="shared" si="6"/>
        <v>4.38</v>
      </c>
      <c r="H30" s="360">
        <f t="shared" si="7"/>
        <v>210.24</v>
      </c>
      <c r="I30" s="360">
        <f t="shared" si="8"/>
        <v>259.83999999999997</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74803149606299213" bottom="0.74803149606299213" header="0.31496062992125984" footer="0.31496062992125984"/>
  <pageSetup paperSize="9"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792AA-5CB0-438E-BA59-BB3F065FD7EF}">
  <sheetPr>
    <tabColor theme="7" tint="0.59999389629810485"/>
    <pageSetUpPr fitToPage="1"/>
  </sheetPr>
  <dimension ref="A1:I35"/>
  <sheetViews>
    <sheetView zoomScale="80" zoomScaleNormal="80" workbookViewId="0">
      <selection activeCell="V17" sqref="V17"/>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914</v>
      </c>
      <c r="I1" s="579"/>
    </row>
    <row r="2" spans="1:9" s="33" customFormat="1" ht="39.75" customHeight="1" x14ac:dyDescent="0.25">
      <c r="A2" s="521" t="s">
        <v>13</v>
      </c>
      <c r="B2" s="521"/>
      <c r="C2" s="521"/>
      <c r="D2" s="521"/>
      <c r="E2" s="521"/>
      <c r="F2" s="521"/>
      <c r="G2" s="521"/>
      <c r="H2" s="521"/>
      <c r="I2" s="521"/>
    </row>
    <row r="4" spans="1:9" x14ac:dyDescent="0.25">
      <c r="A4" s="32" t="s">
        <v>850</v>
      </c>
    </row>
    <row r="5" spans="1:9" x14ac:dyDescent="0.25">
      <c r="A5" s="32" t="s">
        <v>840</v>
      </c>
    </row>
    <row r="6" spans="1:9" ht="17.25" thickBot="1" x14ac:dyDescent="0.3">
      <c r="B6" s="357"/>
      <c r="C6" s="357"/>
      <c r="D6" s="357"/>
      <c r="E6" s="356"/>
      <c r="F6" s="357"/>
      <c r="G6" s="357"/>
      <c r="H6" s="356"/>
      <c r="I6" s="357"/>
    </row>
    <row r="7" spans="1:9" ht="45.75" customHeight="1" x14ac:dyDescent="0.25">
      <c r="A7" s="591"/>
      <c r="B7" s="593" t="s">
        <v>6</v>
      </c>
      <c r="C7" s="594" t="s">
        <v>8</v>
      </c>
      <c r="D7" s="594"/>
      <c r="E7" s="594"/>
      <c r="F7" s="594" t="s">
        <v>4</v>
      </c>
      <c r="G7" s="594" t="s">
        <v>79</v>
      </c>
      <c r="H7" s="595" t="s">
        <v>9</v>
      </c>
      <c r="I7" s="596" t="s">
        <v>2</v>
      </c>
    </row>
    <row r="8" spans="1:9" ht="24" customHeight="1" x14ac:dyDescent="0.25">
      <c r="A8" s="592"/>
      <c r="B8" s="553"/>
      <c r="C8" s="547" t="s">
        <v>14</v>
      </c>
      <c r="D8" s="547" t="s">
        <v>80</v>
      </c>
      <c r="E8" s="549" t="s">
        <v>10</v>
      </c>
      <c r="F8" s="549"/>
      <c r="G8" s="549"/>
      <c r="H8" s="554"/>
      <c r="I8" s="597"/>
    </row>
    <row r="9" spans="1:9" ht="115.5" customHeight="1" x14ac:dyDescent="0.25">
      <c r="A9" s="592"/>
      <c r="B9" s="553"/>
      <c r="C9" s="548"/>
      <c r="D9" s="548"/>
      <c r="E9" s="549"/>
      <c r="F9" s="549"/>
      <c r="G9" s="549"/>
      <c r="H9" s="554"/>
      <c r="I9" s="597"/>
    </row>
    <row r="10" spans="1:9" ht="20.25" customHeight="1" x14ac:dyDescent="0.25">
      <c r="A10" s="84">
        <v>1</v>
      </c>
      <c r="B10" s="36">
        <v>6</v>
      </c>
      <c r="C10" s="36" t="s">
        <v>81</v>
      </c>
      <c r="D10" s="36">
        <v>8</v>
      </c>
      <c r="E10" s="36">
        <v>9</v>
      </c>
      <c r="F10" s="36">
        <v>11</v>
      </c>
      <c r="G10" s="36">
        <v>12</v>
      </c>
      <c r="H10" s="36">
        <v>13</v>
      </c>
      <c r="I10" s="85" t="s">
        <v>82</v>
      </c>
    </row>
    <row r="11" spans="1:9" s="33" customFormat="1" x14ac:dyDescent="0.25">
      <c r="A11" s="86" t="s">
        <v>0</v>
      </c>
      <c r="B11" s="38">
        <f>B12+B25+B31</f>
        <v>21</v>
      </c>
      <c r="C11" s="38"/>
      <c r="D11" s="38"/>
      <c r="E11" s="38">
        <f>E12+E25+E31</f>
        <v>519</v>
      </c>
      <c r="F11" s="39"/>
      <c r="G11" s="39"/>
      <c r="H11" s="39">
        <f>H12+H25+H31</f>
        <v>5343.6</v>
      </c>
      <c r="I11" s="39">
        <f>I12+I25+I31</f>
        <v>6604.1399999999994</v>
      </c>
    </row>
    <row r="12" spans="1:9" ht="49.5" customHeight="1" x14ac:dyDescent="0.25">
      <c r="A12" s="413" t="s">
        <v>17</v>
      </c>
      <c r="B12" s="397">
        <f>SUM(B13:B24)</f>
        <v>12</v>
      </c>
      <c r="C12" s="397"/>
      <c r="D12" s="397"/>
      <c r="E12" s="397">
        <f>SUM(E13:E24)</f>
        <v>275</v>
      </c>
      <c r="F12" s="398"/>
      <c r="G12" s="398"/>
      <c r="H12" s="398">
        <f>SUM(H13:H24)</f>
        <v>3268.4</v>
      </c>
      <c r="I12" s="398">
        <f>SUM(I13:I24)</f>
        <v>4039.4100000000003</v>
      </c>
    </row>
    <row r="13" spans="1:9" x14ac:dyDescent="0.25">
      <c r="A13" s="87" t="s">
        <v>131</v>
      </c>
      <c r="B13" s="377">
        <v>1</v>
      </c>
      <c r="C13" s="377">
        <v>192</v>
      </c>
      <c r="D13" s="377">
        <v>184</v>
      </c>
      <c r="E13" s="377">
        <v>8</v>
      </c>
      <c r="F13" s="360">
        <v>1086</v>
      </c>
      <c r="G13" s="360">
        <f>ROUND(F13/D13,2)</f>
        <v>5.9</v>
      </c>
      <c r="H13" s="360">
        <f>ROUND(E13*G13*2,2)</f>
        <v>94.4</v>
      </c>
      <c r="I13" s="416">
        <f t="shared" ref="I13:I24" si="0">ROUND(H13*1.2359,2)</f>
        <v>116.67</v>
      </c>
    </row>
    <row r="14" spans="1:9" x14ac:dyDescent="0.25">
      <c r="A14" s="87" t="s">
        <v>131</v>
      </c>
      <c r="B14" s="377">
        <v>1</v>
      </c>
      <c r="C14" s="377">
        <v>208</v>
      </c>
      <c r="D14" s="377">
        <v>184</v>
      </c>
      <c r="E14" s="377">
        <v>24</v>
      </c>
      <c r="F14" s="360">
        <v>1086</v>
      </c>
      <c r="G14" s="360">
        <f t="shared" ref="G14:G24" si="1">ROUND(F14/D14,2)</f>
        <v>5.9</v>
      </c>
      <c r="H14" s="360">
        <f t="shared" ref="H14:H24" si="2">ROUND(E14*G14*2,2)</f>
        <v>283.2</v>
      </c>
      <c r="I14" s="416">
        <f t="shared" si="0"/>
        <v>350.01</v>
      </c>
    </row>
    <row r="15" spans="1:9" x14ac:dyDescent="0.25">
      <c r="A15" s="87" t="s">
        <v>131</v>
      </c>
      <c r="B15" s="377">
        <v>1</v>
      </c>
      <c r="C15" s="377">
        <v>208</v>
      </c>
      <c r="D15" s="377">
        <v>184</v>
      </c>
      <c r="E15" s="377">
        <v>24</v>
      </c>
      <c r="F15" s="360">
        <v>1207</v>
      </c>
      <c r="G15" s="360">
        <f t="shared" si="1"/>
        <v>6.56</v>
      </c>
      <c r="H15" s="360">
        <f t="shared" si="2"/>
        <v>314.88</v>
      </c>
      <c r="I15" s="416">
        <f t="shared" si="0"/>
        <v>389.16</v>
      </c>
    </row>
    <row r="16" spans="1:9" x14ac:dyDescent="0.25">
      <c r="A16" s="87" t="s">
        <v>131</v>
      </c>
      <c r="B16" s="377">
        <v>1</v>
      </c>
      <c r="C16" s="377">
        <v>208</v>
      </c>
      <c r="D16" s="377">
        <v>184</v>
      </c>
      <c r="E16" s="377">
        <v>24</v>
      </c>
      <c r="F16" s="360">
        <v>1086</v>
      </c>
      <c r="G16" s="360">
        <f t="shared" si="1"/>
        <v>5.9</v>
      </c>
      <c r="H16" s="360">
        <f t="shared" si="2"/>
        <v>283.2</v>
      </c>
      <c r="I16" s="416">
        <f t="shared" si="0"/>
        <v>350.01</v>
      </c>
    </row>
    <row r="17" spans="1:9" x14ac:dyDescent="0.25">
      <c r="A17" s="87" t="s">
        <v>131</v>
      </c>
      <c r="B17" s="377">
        <v>1</v>
      </c>
      <c r="C17" s="377">
        <v>224</v>
      </c>
      <c r="D17" s="377">
        <v>184</v>
      </c>
      <c r="E17" s="377">
        <v>40</v>
      </c>
      <c r="F17" s="360">
        <v>1086</v>
      </c>
      <c r="G17" s="360">
        <f t="shared" si="1"/>
        <v>5.9</v>
      </c>
      <c r="H17" s="360">
        <f t="shared" si="2"/>
        <v>472</v>
      </c>
      <c r="I17" s="416">
        <f t="shared" si="0"/>
        <v>583.34</v>
      </c>
    </row>
    <row r="18" spans="1:9" x14ac:dyDescent="0.25">
      <c r="A18" s="87" t="s">
        <v>131</v>
      </c>
      <c r="B18" s="377">
        <v>1</v>
      </c>
      <c r="C18" s="377">
        <v>192</v>
      </c>
      <c r="D18" s="377">
        <v>184</v>
      </c>
      <c r="E18" s="377">
        <v>8</v>
      </c>
      <c r="F18" s="360">
        <v>1122</v>
      </c>
      <c r="G18" s="360">
        <f t="shared" si="1"/>
        <v>6.1</v>
      </c>
      <c r="H18" s="360">
        <f t="shared" si="2"/>
        <v>97.6</v>
      </c>
      <c r="I18" s="416">
        <f t="shared" si="0"/>
        <v>120.62</v>
      </c>
    </row>
    <row r="19" spans="1:9" x14ac:dyDescent="0.25">
      <c r="A19" s="87" t="s">
        <v>131</v>
      </c>
      <c r="B19" s="377">
        <v>1</v>
      </c>
      <c r="C19" s="377">
        <v>223</v>
      </c>
      <c r="D19" s="377">
        <v>184</v>
      </c>
      <c r="E19" s="377">
        <v>39</v>
      </c>
      <c r="F19" s="360">
        <v>1090</v>
      </c>
      <c r="G19" s="360">
        <f t="shared" si="1"/>
        <v>5.92</v>
      </c>
      <c r="H19" s="360">
        <f t="shared" si="2"/>
        <v>461.76</v>
      </c>
      <c r="I19" s="416">
        <f t="shared" si="0"/>
        <v>570.69000000000005</v>
      </c>
    </row>
    <row r="20" spans="1:9" x14ac:dyDescent="0.25">
      <c r="A20" s="87" t="s">
        <v>132</v>
      </c>
      <c r="B20" s="377">
        <v>1</v>
      </c>
      <c r="C20" s="377">
        <v>208</v>
      </c>
      <c r="D20" s="377">
        <v>184</v>
      </c>
      <c r="E20" s="377">
        <v>24</v>
      </c>
      <c r="F20" s="360">
        <v>1054</v>
      </c>
      <c r="G20" s="360">
        <f t="shared" si="1"/>
        <v>5.73</v>
      </c>
      <c r="H20" s="360">
        <f t="shared" si="2"/>
        <v>275.04000000000002</v>
      </c>
      <c r="I20" s="416">
        <f t="shared" si="0"/>
        <v>339.92</v>
      </c>
    </row>
    <row r="21" spans="1:9" x14ac:dyDescent="0.25">
      <c r="A21" s="87" t="s">
        <v>132</v>
      </c>
      <c r="B21" s="377">
        <v>1</v>
      </c>
      <c r="C21" s="377">
        <v>208</v>
      </c>
      <c r="D21" s="377">
        <v>184</v>
      </c>
      <c r="E21" s="377">
        <v>24</v>
      </c>
      <c r="F21" s="360">
        <v>1098</v>
      </c>
      <c r="G21" s="360">
        <f t="shared" si="1"/>
        <v>5.97</v>
      </c>
      <c r="H21" s="360">
        <f t="shared" si="2"/>
        <v>286.56</v>
      </c>
      <c r="I21" s="416">
        <f t="shared" si="0"/>
        <v>354.16</v>
      </c>
    </row>
    <row r="22" spans="1:9" x14ac:dyDescent="0.25">
      <c r="A22" s="87" t="s">
        <v>132</v>
      </c>
      <c r="B22" s="377">
        <v>1</v>
      </c>
      <c r="C22" s="377">
        <v>216</v>
      </c>
      <c r="D22" s="377">
        <v>184</v>
      </c>
      <c r="E22" s="377">
        <v>32</v>
      </c>
      <c r="F22" s="360">
        <v>1090</v>
      </c>
      <c r="G22" s="360">
        <f t="shared" si="1"/>
        <v>5.92</v>
      </c>
      <c r="H22" s="360">
        <f t="shared" si="2"/>
        <v>378.88</v>
      </c>
      <c r="I22" s="416">
        <f t="shared" si="0"/>
        <v>468.26</v>
      </c>
    </row>
    <row r="23" spans="1:9" x14ac:dyDescent="0.25">
      <c r="A23" s="87" t="s">
        <v>132</v>
      </c>
      <c r="B23" s="377">
        <v>1</v>
      </c>
      <c r="C23" s="377">
        <v>188</v>
      </c>
      <c r="D23" s="377">
        <v>184</v>
      </c>
      <c r="E23" s="377">
        <v>4</v>
      </c>
      <c r="F23" s="360">
        <v>1054</v>
      </c>
      <c r="G23" s="360">
        <f t="shared" si="1"/>
        <v>5.73</v>
      </c>
      <c r="H23" s="360">
        <f t="shared" si="2"/>
        <v>45.84</v>
      </c>
      <c r="I23" s="416">
        <f t="shared" si="0"/>
        <v>56.65</v>
      </c>
    </row>
    <row r="24" spans="1:9" x14ac:dyDescent="0.25">
      <c r="A24" s="87" t="s">
        <v>132</v>
      </c>
      <c r="B24" s="377">
        <v>1</v>
      </c>
      <c r="C24" s="377">
        <v>208</v>
      </c>
      <c r="D24" s="377">
        <v>184</v>
      </c>
      <c r="E24" s="377">
        <v>24</v>
      </c>
      <c r="F24" s="360">
        <v>1054</v>
      </c>
      <c r="G24" s="360">
        <f t="shared" si="1"/>
        <v>5.73</v>
      </c>
      <c r="H24" s="360">
        <f t="shared" si="2"/>
        <v>275.04000000000002</v>
      </c>
      <c r="I24" s="416">
        <f t="shared" si="0"/>
        <v>339.92</v>
      </c>
    </row>
    <row r="25" spans="1:9" ht="49.5" x14ac:dyDescent="0.25">
      <c r="A25" s="413" t="s">
        <v>18</v>
      </c>
      <c r="B25" s="397">
        <f>SUM(B26:B30)</f>
        <v>5</v>
      </c>
      <c r="C25" s="397"/>
      <c r="D25" s="397"/>
      <c r="E25" s="397">
        <f>SUM(E26:E30)</f>
        <v>184</v>
      </c>
      <c r="F25" s="398"/>
      <c r="G25" s="398"/>
      <c r="H25" s="398">
        <f>SUM(H26:H30)</f>
        <v>1619.2</v>
      </c>
      <c r="I25" s="398">
        <f>SUM(I26:I30)</f>
        <v>2001.1599999999999</v>
      </c>
    </row>
    <row r="26" spans="1:9" x14ac:dyDescent="0.25">
      <c r="A26" s="87" t="s">
        <v>133</v>
      </c>
      <c r="B26" s="377">
        <v>1</v>
      </c>
      <c r="C26" s="377">
        <v>216</v>
      </c>
      <c r="D26" s="377">
        <v>184</v>
      </c>
      <c r="E26" s="377">
        <v>32</v>
      </c>
      <c r="F26" s="360">
        <v>810</v>
      </c>
      <c r="G26" s="360">
        <f t="shared" ref="G26:G30" si="3">ROUND(F26/D26,2)</f>
        <v>4.4000000000000004</v>
      </c>
      <c r="H26" s="360">
        <f t="shared" ref="H26:H30" si="4">ROUND(E26*G26*2,2)</f>
        <v>281.60000000000002</v>
      </c>
      <c r="I26" s="416">
        <f t="shared" ref="I26:I35" si="5">ROUND(H26*1.2359,2)</f>
        <v>348.03</v>
      </c>
    </row>
    <row r="27" spans="1:9" x14ac:dyDescent="0.25">
      <c r="A27" s="87" t="s">
        <v>133</v>
      </c>
      <c r="B27" s="377">
        <v>1</v>
      </c>
      <c r="C27" s="377">
        <v>208</v>
      </c>
      <c r="D27" s="377">
        <v>184</v>
      </c>
      <c r="E27" s="377">
        <v>24</v>
      </c>
      <c r="F27" s="360">
        <v>810</v>
      </c>
      <c r="G27" s="360">
        <f t="shared" si="3"/>
        <v>4.4000000000000004</v>
      </c>
      <c r="H27" s="360">
        <f t="shared" si="4"/>
        <v>211.2</v>
      </c>
      <c r="I27" s="416">
        <f t="shared" si="5"/>
        <v>261.02</v>
      </c>
    </row>
    <row r="28" spans="1:9" x14ac:dyDescent="0.25">
      <c r="A28" s="87" t="s">
        <v>133</v>
      </c>
      <c r="B28" s="377">
        <v>1</v>
      </c>
      <c r="C28" s="377">
        <v>208</v>
      </c>
      <c r="D28" s="377">
        <v>184</v>
      </c>
      <c r="E28" s="377">
        <v>24</v>
      </c>
      <c r="F28" s="360">
        <v>810</v>
      </c>
      <c r="G28" s="360">
        <f t="shared" si="3"/>
        <v>4.4000000000000004</v>
      </c>
      <c r="H28" s="360">
        <f t="shared" si="4"/>
        <v>211.2</v>
      </c>
      <c r="I28" s="416">
        <f t="shared" si="5"/>
        <v>261.02</v>
      </c>
    </row>
    <row r="29" spans="1:9" x14ac:dyDescent="0.25">
      <c r="A29" s="87" t="s">
        <v>133</v>
      </c>
      <c r="B29" s="377">
        <v>1</v>
      </c>
      <c r="C29" s="377">
        <v>264</v>
      </c>
      <c r="D29" s="377">
        <v>184</v>
      </c>
      <c r="E29" s="377">
        <v>80</v>
      </c>
      <c r="F29" s="360">
        <v>810</v>
      </c>
      <c r="G29" s="360">
        <f t="shared" si="3"/>
        <v>4.4000000000000004</v>
      </c>
      <c r="H29" s="360">
        <f t="shared" si="4"/>
        <v>704</v>
      </c>
      <c r="I29" s="416">
        <f t="shared" si="5"/>
        <v>870.07</v>
      </c>
    </row>
    <row r="30" spans="1:9" x14ac:dyDescent="0.25">
      <c r="A30" s="87" t="s">
        <v>133</v>
      </c>
      <c r="B30" s="377">
        <v>1</v>
      </c>
      <c r="C30" s="377">
        <v>208</v>
      </c>
      <c r="D30" s="377">
        <v>184</v>
      </c>
      <c r="E30" s="377">
        <v>24</v>
      </c>
      <c r="F30" s="360">
        <v>810</v>
      </c>
      <c r="G30" s="360">
        <f t="shared" si="3"/>
        <v>4.4000000000000004</v>
      </c>
      <c r="H30" s="360">
        <f t="shared" si="4"/>
        <v>211.2</v>
      </c>
      <c r="I30" s="416">
        <f t="shared" si="5"/>
        <v>261.02</v>
      </c>
    </row>
    <row r="31" spans="1:9" ht="49.5" x14ac:dyDescent="0.25">
      <c r="A31" s="413" t="s">
        <v>19</v>
      </c>
      <c r="B31" s="397">
        <f>SUM(B32:B35)</f>
        <v>4</v>
      </c>
      <c r="C31" s="397"/>
      <c r="D31" s="397"/>
      <c r="E31" s="397">
        <f>SUM(E32:E35)</f>
        <v>60</v>
      </c>
      <c r="F31" s="398"/>
      <c r="G31" s="398"/>
      <c r="H31" s="398">
        <f>SUM(H32:H35)</f>
        <v>456.00000000000006</v>
      </c>
      <c r="I31" s="398">
        <f>SUM(I32:I35)</f>
        <v>563.56999999999994</v>
      </c>
    </row>
    <row r="32" spans="1:9" x14ac:dyDescent="0.25">
      <c r="A32" s="90" t="s">
        <v>134</v>
      </c>
      <c r="B32" s="377">
        <v>1</v>
      </c>
      <c r="C32" s="377">
        <v>194</v>
      </c>
      <c r="D32" s="377">
        <v>184</v>
      </c>
      <c r="E32" s="377">
        <v>10</v>
      </c>
      <c r="F32" s="360">
        <v>700</v>
      </c>
      <c r="G32" s="360">
        <f t="shared" ref="G32:G35" si="6">ROUND(F32/D32,2)</f>
        <v>3.8</v>
      </c>
      <c r="H32" s="360">
        <f t="shared" ref="H32:H35" si="7">ROUND(E32*G32*2,2)</f>
        <v>76</v>
      </c>
      <c r="I32" s="416">
        <f t="shared" si="5"/>
        <v>93.93</v>
      </c>
    </row>
    <row r="33" spans="1:9" x14ac:dyDescent="0.25">
      <c r="A33" s="90" t="s">
        <v>134</v>
      </c>
      <c r="B33" s="411">
        <v>1</v>
      </c>
      <c r="C33" s="411">
        <v>192</v>
      </c>
      <c r="D33" s="411">
        <v>184</v>
      </c>
      <c r="E33" s="411">
        <v>8</v>
      </c>
      <c r="F33" s="409">
        <v>700</v>
      </c>
      <c r="G33" s="409">
        <f t="shared" si="6"/>
        <v>3.8</v>
      </c>
      <c r="H33" s="409">
        <f t="shared" si="7"/>
        <v>60.8</v>
      </c>
      <c r="I33" s="417">
        <f t="shared" si="5"/>
        <v>75.14</v>
      </c>
    </row>
    <row r="34" spans="1:9" x14ac:dyDescent="0.25">
      <c r="A34" s="90" t="s">
        <v>134</v>
      </c>
      <c r="B34" s="411">
        <v>1</v>
      </c>
      <c r="C34" s="411">
        <v>208</v>
      </c>
      <c r="D34" s="411">
        <v>184</v>
      </c>
      <c r="E34" s="411">
        <v>24</v>
      </c>
      <c r="F34" s="409">
        <v>700</v>
      </c>
      <c r="G34" s="409">
        <f t="shared" si="6"/>
        <v>3.8</v>
      </c>
      <c r="H34" s="409">
        <f t="shared" si="7"/>
        <v>182.4</v>
      </c>
      <c r="I34" s="417">
        <f t="shared" si="5"/>
        <v>225.43</v>
      </c>
    </row>
    <row r="35" spans="1:9" x14ac:dyDescent="0.25">
      <c r="A35" s="90" t="s">
        <v>134</v>
      </c>
      <c r="B35" s="377">
        <v>1</v>
      </c>
      <c r="C35" s="377">
        <v>202</v>
      </c>
      <c r="D35" s="377">
        <v>184</v>
      </c>
      <c r="E35" s="377">
        <v>18</v>
      </c>
      <c r="F35" s="360">
        <v>700</v>
      </c>
      <c r="G35" s="360">
        <f t="shared" si="6"/>
        <v>3.8</v>
      </c>
      <c r="H35" s="360">
        <f t="shared" si="7"/>
        <v>136.80000000000001</v>
      </c>
      <c r="I35" s="416">
        <f t="shared" si="5"/>
        <v>169.07</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70866141732283472" right="0.70866141732283472" top="0.74803149606299213" bottom="0.74803149606299213" header="0.31496062992125984" footer="0.31496062992125984"/>
  <pageSetup paperSize="9" scale="3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CEF91-00AD-4BB7-B6E6-CB1BE6C15545}">
  <sheetPr>
    <tabColor theme="5" tint="0.59999389629810485"/>
  </sheetPr>
  <dimension ref="A1:M54"/>
  <sheetViews>
    <sheetView zoomScale="80" zoomScaleNormal="80" workbookViewId="0">
      <selection activeCell="K8" sqref="K8"/>
    </sheetView>
  </sheetViews>
  <sheetFormatPr defaultColWidth="9.140625" defaultRowHeight="16.5" x14ac:dyDescent="0.25"/>
  <cols>
    <col min="1" max="1" width="42.7109375" style="32" customWidth="1"/>
    <col min="2" max="2" width="15.28515625" style="32" customWidth="1"/>
    <col min="3" max="3" width="14.5703125" style="32" customWidth="1"/>
    <col min="4" max="4" width="17.28515625" style="32" customWidth="1"/>
    <col min="5" max="5" width="18.42578125" style="32" customWidth="1"/>
    <col min="6" max="7" width="20.140625" style="32" customWidth="1"/>
    <col min="8" max="8" width="23.42578125" style="32" customWidth="1"/>
    <col min="9" max="9" width="26.85546875" style="32" customWidth="1"/>
    <col min="10" max="11" width="9.140625" style="32"/>
    <col min="12" max="12" width="18.7109375" style="32" customWidth="1"/>
    <col min="13" max="13" width="17.85546875" style="32" customWidth="1"/>
    <col min="14" max="16384" width="9.140625" style="32"/>
  </cols>
  <sheetData>
    <row r="1" spans="1:13" x14ac:dyDescent="0.25">
      <c r="H1" s="579" t="s">
        <v>915</v>
      </c>
      <c r="I1" s="579"/>
    </row>
    <row r="2" spans="1:13" s="33" customFormat="1" ht="39.75" customHeight="1" x14ac:dyDescent="0.25">
      <c r="A2" s="521" t="s">
        <v>13</v>
      </c>
      <c r="B2" s="521"/>
      <c r="C2" s="521"/>
      <c r="D2" s="521"/>
      <c r="E2" s="521"/>
      <c r="F2" s="521"/>
      <c r="G2" s="521"/>
      <c r="H2" s="521"/>
      <c r="I2" s="521"/>
    </row>
    <row r="4" spans="1:13" x14ac:dyDescent="0.25">
      <c r="A4" s="32" t="s">
        <v>852</v>
      </c>
    </row>
    <row r="5" spans="1:13" x14ac:dyDescent="0.25">
      <c r="A5" s="32" t="s">
        <v>853</v>
      </c>
    </row>
    <row r="6" spans="1:13" x14ac:dyDescent="0.25">
      <c r="C6" s="428"/>
      <c r="D6" s="428"/>
      <c r="E6" s="429"/>
      <c r="F6" s="428"/>
      <c r="G6" s="428"/>
      <c r="H6" s="430"/>
      <c r="I6" s="428"/>
    </row>
    <row r="7" spans="1:13" ht="45.75" customHeight="1" x14ac:dyDescent="0.25">
      <c r="A7" s="553"/>
      <c r="B7" s="553" t="s">
        <v>6</v>
      </c>
      <c r="C7" s="549" t="s">
        <v>8</v>
      </c>
      <c r="D7" s="549"/>
      <c r="E7" s="549"/>
      <c r="F7" s="549" t="s">
        <v>4</v>
      </c>
      <c r="G7" s="549" t="s">
        <v>79</v>
      </c>
      <c r="H7" s="554" t="s">
        <v>9</v>
      </c>
      <c r="I7" s="555" t="s">
        <v>2</v>
      </c>
    </row>
    <row r="8" spans="1:13" ht="24" customHeight="1" x14ac:dyDescent="0.25">
      <c r="A8" s="553"/>
      <c r="B8" s="553"/>
      <c r="C8" s="547" t="s">
        <v>14</v>
      </c>
      <c r="D8" s="547" t="s">
        <v>851</v>
      </c>
      <c r="E8" s="549" t="s">
        <v>10</v>
      </c>
      <c r="F8" s="549"/>
      <c r="G8" s="549"/>
      <c r="H8" s="554"/>
      <c r="I8" s="555"/>
    </row>
    <row r="9" spans="1:13" ht="88.5" customHeight="1" x14ac:dyDescent="0.25">
      <c r="A9" s="553"/>
      <c r="B9" s="553"/>
      <c r="C9" s="548"/>
      <c r="D9" s="548"/>
      <c r="E9" s="549"/>
      <c r="F9" s="549"/>
      <c r="G9" s="549"/>
      <c r="H9" s="554"/>
      <c r="I9" s="555"/>
    </row>
    <row r="10" spans="1:13" ht="20.25" customHeight="1" x14ac:dyDescent="0.25">
      <c r="A10" s="36">
        <v>1</v>
      </c>
      <c r="B10" s="36">
        <v>6</v>
      </c>
      <c r="C10" s="36" t="s">
        <v>81</v>
      </c>
      <c r="D10" s="36">
        <v>8</v>
      </c>
      <c r="E10" s="36">
        <v>9</v>
      </c>
      <c r="F10" s="36">
        <v>11</v>
      </c>
      <c r="G10" s="36">
        <v>12</v>
      </c>
      <c r="H10" s="36">
        <v>13</v>
      </c>
      <c r="I10" s="36" t="s">
        <v>82</v>
      </c>
    </row>
    <row r="11" spans="1:13" s="33" customFormat="1" ht="26.25" customHeight="1" x14ac:dyDescent="0.25">
      <c r="A11" s="378" t="s">
        <v>0</v>
      </c>
      <c r="B11" s="380">
        <f>B12+B23+B38+B50</f>
        <v>37</v>
      </c>
      <c r="C11" s="380"/>
      <c r="D11" s="380"/>
      <c r="E11" s="380">
        <f t="shared" ref="E11:I11" si="0">E12+E23+E38+E50</f>
        <v>2394.6999999999998</v>
      </c>
      <c r="F11" s="379"/>
      <c r="G11" s="379"/>
      <c r="H11" s="379">
        <f t="shared" si="0"/>
        <v>30530.3</v>
      </c>
      <c r="I11" s="379">
        <f t="shared" si="0"/>
        <v>37732.379999999997</v>
      </c>
      <c r="M11" s="101"/>
    </row>
    <row r="12" spans="1:13" ht="37.5" customHeight="1" x14ac:dyDescent="0.25">
      <c r="A12" s="364" t="s">
        <v>16</v>
      </c>
      <c r="B12" s="418">
        <f>SUM(B13:B22)</f>
        <v>10</v>
      </c>
      <c r="C12" s="418"/>
      <c r="D12" s="418"/>
      <c r="E12" s="418">
        <f t="shared" ref="E12:I12" si="1">SUM(E13:E22)</f>
        <v>470.5</v>
      </c>
      <c r="F12" s="419"/>
      <c r="G12" s="419"/>
      <c r="H12" s="419">
        <f t="shared" si="1"/>
        <v>9410</v>
      </c>
      <c r="I12" s="419">
        <f t="shared" si="1"/>
        <v>11629.819999999998</v>
      </c>
    </row>
    <row r="13" spans="1:13" x14ac:dyDescent="0.25">
      <c r="A13" s="386" t="s">
        <v>775</v>
      </c>
      <c r="B13" s="399">
        <v>1</v>
      </c>
      <c r="C13" s="399">
        <f>D13+E13</f>
        <v>48</v>
      </c>
      <c r="D13" s="387">
        <v>47</v>
      </c>
      <c r="E13" s="387">
        <v>1</v>
      </c>
      <c r="F13" s="420"/>
      <c r="G13" s="421">
        <v>10</v>
      </c>
      <c r="H13" s="420">
        <f>ROUND(E13*G13*2,2)</f>
        <v>20</v>
      </c>
      <c r="I13" s="420">
        <f>ROUND(H13*1.2359,2)</f>
        <v>24.72</v>
      </c>
    </row>
    <row r="14" spans="1:13" x14ac:dyDescent="0.25">
      <c r="A14" s="386" t="s">
        <v>775</v>
      </c>
      <c r="B14" s="399">
        <v>1</v>
      </c>
      <c r="C14" s="399">
        <f t="shared" ref="C14:C22" si="2">D14+E14</f>
        <v>272</v>
      </c>
      <c r="D14" s="387">
        <v>170</v>
      </c>
      <c r="E14" s="387">
        <v>102</v>
      </c>
      <c r="F14" s="420"/>
      <c r="G14" s="421">
        <v>10</v>
      </c>
      <c r="H14" s="420">
        <f t="shared" ref="H14:H52" si="3">ROUND(E14*G14*2,2)</f>
        <v>2040</v>
      </c>
      <c r="I14" s="420">
        <f>ROUND(H14*1.2359,2)</f>
        <v>2521.2399999999998</v>
      </c>
    </row>
    <row r="15" spans="1:13" x14ac:dyDescent="0.25">
      <c r="A15" s="386" t="s">
        <v>775</v>
      </c>
      <c r="B15" s="399">
        <v>1</v>
      </c>
      <c r="C15" s="422">
        <f t="shared" si="2"/>
        <v>321</v>
      </c>
      <c r="D15" s="423">
        <v>228</v>
      </c>
      <c r="E15" s="387">
        <v>93</v>
      </c>
      <c r="F15" s="420"/>
      <c r="G15" s="421">
        <v>10</v>
      </c>
      <c r="H15" s="420">
        <f>ROUND(E15*G15*2,2)</f>
        <v>1860</v>
      </c>
      <c r="I15" s="420">
        <f>ROUND(H15*1.2359,2)</f>
        <v>2298.77</v>
      </c>
    </row>
    <row r="16" spans="1:13" x14ac:dyDescent="0.25">
      <c r="A16" s="386" t="s">
        <v>776</v>
      </c>
      <c r="B16" s="399">
        <v>1</v>
      </c>
      <c r="C16" s="422">
        <f t="shared" si="2"/>
        <v>344</v>
      </c>
      <c r="D16" s="423">
        <v>320</v>
      </c>
      <c r="E16" s="387">
        <v>24</v>
      </c>
      <c r="F16" s="420"/>
      <c r="G16" s="421">
        <v>10</v>
      </c>
      <c r="H16" s="420">
        <f t="shared" si="3"/>
        <v>480</v>
      </c>
      <c r="I16" s="420">
        <f t="shared" ref="I16:I37" si="4">ROUND(H16*1.2359,2)</f>
        <v>593.23</v>
      </c>
    </row>
    <row r="17" spans="1:9" x14ac:dyDescent="0.25">
      <c r="A17" s="386" t="s">
        <v>777</v>
      </c>
      <c r="B17" s="399">
        <v>1</v>
      </c>
      <c r="C17" s="422">
        <f t="shared" si="2"/>
        <v>240</v>
      </c>
      <c r="D17" s="423">
        <v>216</v>
      </c>
      <c r="E17" s="387">
        <v>24</v>
      </c>
      <c r="F17" s="420"/>
      <c r="G17" s="421">
        <v>10</v>
      </c>
      <c r="H17" s="420">
        <f t="shared" si="3"/>
        <v>480</v>
      </c>
      <c r="I17" s="420">
        <f t="shared" si="4"/>
        <v>593.23</v>
      </c>
    </row>
    <row r="18" spans="1:9" x14ac:dyDescent="0.25">
      <c r="A18" s="386" t="s">
        <v>778</v>
      </c>
      <c r="B18" s="399">
        <v>1</v>
      </c>
      <c r="C18" s="422">
        <f t="shared" si="2"/>
        <v>528</v>
      </c>
      <c r="D18" s="423">
        <v>504</v>
      </c>
      <c r="E18" s="387">
        <v>24</v>
      </c>
      <c r="F18" s="420"/>
      <c r="G18" s="421">
        <v>10</v>
      </c>
      <c r="H18" s="420">
        <f t="shared" si="3"/>
        <v>480</v>
      </c>
      <c r="I18" s="420">
        <f t="shared" si="4"/>
        <v>593.23</v>
      </c>
    </row>
    <row r="19" spans="1:9" x14ac:dyDescent="0.25">
      <c r="A19" s="386" t="s">
        <v>779</v>
      </c>
      <c r="B19" s="399">
        <v>1</v>
      </c>
      <c r="C19" s="422">
        <f t="shared" si="2"/>
        <v>510</v>
      </c>
      <c r="D19" s="423">
        <v>504</v>
      </c>
      <c r="E19" s="387">
        <v>6</v>
      </c>
      <c r="F19" s="420"/>
      <c r="G19" s="421">
        <v>10</v>
      </c>
      <c r="H19" s="420">
        <f t="shared" si="3"/>
        <v>120</v>
      </c>
      <c r="I19" s="420">
        <f t="shared" si="4"/>
        <v>148.31</v>
      </c>
    </row>
    <row r="20" spans="1:9" x14ac:dyDescent="0.25">
      <c r="A20" s="386" t="s">
        <v>779</v>
      </c>
      <c r="B20" s="399">
        <v>1</v>
      </c>
      <c r="C20" s="422">
        <f t="shared" si="2"/>
        <v>302</v>
      </c>
      <c r="D20" s="423">
        <v>271</v>
      </c>
      <c r="E20" s="387">
        <v>31</v>
      </c>
      <c r="F20" s="420"/>
      <c r="G20" s="421">
        <v>10</v>
      </c>
      <c r="H20" s="420">
        <f t="shared" si="3"/>
        <v>620</v>
      </c>
      <c r="I20" s="420">
        <f t="shared" si="4"/>
        <v>766.26</v>
      </c>
    </row>
    <row r="21" spans="1:9" x14ac:dyDescent="0.25">
      <c r="A21" s="386" t="s">
        <v>780</v>
      </c>
      <c r="B21" s="399">
        <v>1</v>
      </c>
      <c r="C21" s="422">
        <f t="shared" si="2"/>
        <v>600</v>
      </c>
      <c r="D21" s="423">
        <v>504</v>
      </c>
      <c r="E21" s="399">
        <v>96</v>
      </c>
      <c r="F21" s="420"/>
      <c r="G21" s="421">
        <v>10</v>
      </c>
      <c r="H21" s="420">
        <f t="shared" si="3"/>
        <v>1920</v>
      </c>
      <c r="I21" s="420">
        <f t="shared" si="4"/>
        <v>2372.9299999999998</v>
      </c>
    </row>
    <row r="22" spans="1:9" x14ac:dyDescent="0.25">
      <c r="A22" s="386" t="s">
        <v>775</v>
      </c>
      <c r="B22" s="399">
        <v>1</v>
      </c>
      <c r="C22" s="424">
        <f t="shared" si="2"/>
        <v>93.5</v>
      </c>
      <c r="D22" s="423">
        <v>24</v>
      </c>
      <c r="E22" s="425">
        <v>69.5</v>
      </c>
      <c r="F22" s="420"/>
      <c r="G22" s="421">
        <v>10</v>
      </c>
      <c r="H22" s="420">
        <f t="shared" si="3"/>
        <v>1390</v>
      </c>
      <c r="I22" s="420">
        <f t="shared" si="4"/>
        <v>1717.9</v>
      </c>
    </row>
    <row r="23" spans="1:9" ht="49.5" customHeight="1" x14ac:dyDescent="0.25">
      <c r="A23" s="364" t="s">
        <v>17</v>
      </c>
      <c r="B23" s="365">
        <f>SUM(B24:B37)</f>
        <v>14</v>
      </c>
      <c r="C23" s="365"/>
      <c r="D23" s="365"/>
      <c r="E23" s="365">
        <f t="shared" ref="E23:I23" si="5">SUM(E24:E37)</f>
        <v>1000.0999999999999</v>
      </c>
      <c r="F23" s="366"/>
      <c r="G23" s="366"/>
      <c r="H23" s="366">
        <f t="shared" si="5"/>
        <v>13196.8</v>
      </c>
      <c r="I23" s="366">
        <f t="shared" si="5"/>
        <v>16309.910000000002</v>
      </c>
    </row>
    <row r="24" spans="1:9" x14ac:dyDescent="0.25">
      <c r="A24" s="376" t="s">
        <v>525</v>
      </c>
      <c r="B24" s="377">
        <v>1</v>
      </c>
      <c r="C24" s="377">
        <f>D24+E24</f>
        <v>538</v>
      </c>
      <c r="D24" s="377">
        <v>432</v>
      </c>
      <c r="E24" s="387">
        <v>106</v>
      </c>
      <c r="F24" s="360"/>
      <c r="G24" s="421">
        <v>6.1</v>
      </c>
      <c r="H24" s="420">
        <f t="shared" si="3"/>
        <v>1293.2</v>
      </c>
      <c r="I24" s="420">
        <f t="shared" si="4"/>
        <v>1598.27</v>
      </c>
    </row>
    <row r="25" spans="1:9" x14ac:dyDescent="0.25">
      <c r="A25" s="376" t="s">
        <v>525</v>
      </c>
      <c r="B25" s="377">
        <v>1</v>
      </c>
      <c r="C25" s="377">
        <f t="shared" ref="C25:C37" si="6">D25+E25</f>
        <v>530</v>
      </c>
      <c r="D25" s="377">
        <v>464</v>
      </c>
      <c r="E25" s="387">
        <v>66</v>
      </c>
      <c r="F25" s="360"/>
      <c r="G25" s="421">
        <v>6.1</v>
      </c>
      <c r="H25" s="420">
        <f t="shared" si="3"/>
        <v>805.2</v>
      </c>
      <c r="I25" s="420">
        <f t="shared" si="4"/>
        <v>995.15</v>
      </c>
    </row>
    <row r="26" spans="1:9" x14ac:dyDescent="0.25">
      <c r="A26" s="376" t="s">
        <v>525</v>
      </c>
      <c r="B26" s="377">
        <v>1</v>
      </c>
      <c r="C26" s="377">
        <f t="shared" si="6"/>
        <v>635</v>
      </c>
      <c r="D26" s="377">
        <v>504</v>
      </c>
      <c r="E26" s="387">
        <v>131</v>
      </c>
      <c r="F26" s="360"/>
      <c r="G26" s="421">
        <v>6.1</v>
      </c>
      <c r="H26" s="420">
        <f t="shared" si="3"/>
        <v>1598.2</v>
      </c>
      <c r="I26" s="420">
        <f t="shared" si="4"/>
        <v>1975.22</v>
      </c>
    </row>
    <row r="27" spans="1:9" x14ac:dyDescent="0.25">
      <c r="A27" s="376" t="s">
        <v>525</v>
      </c>
      <c r="B27" s="377">
        <v>1</v>
      </c>
      <c r="C27" s="377">
        <f t="shared" si="6"/>
        <v>472</v>
      </c>
      <c r="D27" s="377">
        <v>400</v>
      </c>
      <c r="E27" s="387">
        <v>72</v>
      </c>
      <c r="F27" s="360"/>
      <c r="G27" s="421">
        <v>5.2</v>
      </c>
      <c r="H27" s="420">
        <f t="shared" si="3"/>
        <v>748.8</v>
      </c>
      <c r="I27" s="420">
        <f t="shared" si="4"/>
        <v>925.44</v>
      </c>
    </row>
    <row r="28" spans="1:9" x14ac:dyDescent="0.25">
      <c r="A28" s="376" t="s">
        <v>525</v>
      </c>
      <c r="B28" s="377">
        <v>1</v>
      </c>
      <c r="C28" s="377">
        <f t="shared" si="6"/>
        <v>133</v>
      </c>
      <c r="D28" s="387">
        <v>66.5</v>
      </c>
      <c r="E28" s="387">
        <v>66.5</v>
      </c>
      <c r="F28" s="360"/>
      <c r="G28" s="421">
        <v>7</v>
      </c>
      <c r="H28" s="420">
        <f t="shared" si="3"/>
        <v>931</v>
      </c>
      <c r="I28" s="420">
        <f t="shared" si="4"/>
        <v>1150.6199999999999</v>
      </c>
    </row>
    <row r="29" spans="1:9" x14ac:dyDescent="0.25">
      <c r="A29" s="376" t="s">
        <v>525</v>
      </c>
      <c r="B29" s="377">
        <v>1</v>
      </c>
      <c r="C29" s="377">
        <f t="shared" si="6"/>
        <v>163.6</v>
      </c>
      <c r="D29" s="387">
        <v>81.8</v>
      </c>
      <c r="E29" s="387">
        <v>81.8</v>
      </c>
      <c r="F29" s="426"/>
      <c r="G29" s="421">
        <v>7</v>
      </c>
      <c r="H29" s="420">
        <f t="shared" si="3"/>
        <v>1145.2</v>
      </c>
      <c r="I29" s="420">
        <f t="shared" si="4"/>
        <v>1415.35</v>
      </c>
    </row>
    <row r="30" spans="1:9" x14ac:dyDescent="0.25">
      <c r="A30" s="376" t="s">
        <v>525</v>
      </c>
      <c r="B30" s="377">
        <v>1</v>
      </c>
      <c r="C30" s="377">
        <f t="shared" si="6"/>
        <v>118.6</v>
      </c>
      <c r="D30" s="387">
        <v>59.3</v>
      </c>
      <c r="E30" s="387">
        <v>59.3</v>
      </c>
      <c r="F30" s="426"/>
      <c r="G30" s="421">
        <v>7</v>
      </c>
      <c r="H30" s="420">
        <f t="shared" si="3"/>
        <v>830.2</v>
      </c>
      <c r="I30" s="420">
        <f t="shared" si="4"/>
        <v>1026.04</v>
      </c>
    </row>
    <row r="31" spans="1:9" x14ac:dyDescent="0.25">
      <c r="A31" s="376" t="s">
        <v>525</v>
      </c>
      <c r="B31" s="377">
        <v>1</v>
      </c>
      <c r="C31" s="377">
        <f t="shared" si="6"/>
        <v>70</v>
      </c>
      <c r="D31" s="387">
        <v>35</v>
      </c>
      <c r="E31" s="387">
        <v>35</v>
      </c>
      <c r="F31" s="426"/>
      <c r="G31" s="421">
        <v>7</v>
      </c>
      <c r="H31" s="420">
        <f t="shared" si="3"/>
        <v>490</v>
      </c>
      <c r="I31" s="420">
        <f t="shared" si="4"/>
        <v>605.59</v>
      </c>
    </row>
    <row r="32" spans="1:9" x14ac:dyDescent="0.25">
      <c r="A32" s="376" t="s">
        <v>525</v>
      </c>
      <c r="B32" s="377">
        <v>1</v>
      </c>
      <c r="C32" s="377">
        <f t="shared" si="6"/>
        <v>47</v>
      </c>
      <c r="D32" s="387">
        <v>23.5</v>
      </c>
      <c r="E32" s="387">
        <v>23.5</v>
      </c>
      <c r="F32" s="426"/>
      <c r="G32" s="421">
        <v>7</v>
      </c>
      <c r="H32" s="420">
        <f t="shared" si="3"/>
        <v>329</v>
      </c>
      <c r="I32" s="420">
        <f t="shared" si="4"/>
        <v>406.61</v>
      </c>
    </row>
    <row r="33" spans="1:9" x14ac:dyDescent="0.25">
      <c r="A33" s="376" t="s">
        <v>525</v>
      </c>
      <c r="B33" s="377">
        <v>1</v>
      </c>
      <c r="C33" s="377">
        <f t="shared" si="6"/>
        <v>119</v>
      </c>
      <c r="D33" s="387">
        <v>59.5</v>
      </c>
      <c r="E33" s="387">
        <v>59.5</v>
      </c>
      <c r="F33" s="426"/>
      <c r="G33" s="421">
        <v>7</v>
      </c>
      <c r="H33" s="420">
        <f t="shared" si="3"/>
        <v>833</v>
      </c>
      <c r="I33" s="420">
        <f t="shared" si="4"/>
        <v>1029.5</v>
      </c>
    </row>
    <row r="34" spans="1:9" x14ac:dyDescent="0.25">
      <c r="A34" s="376" t="s">
        <v>525</v>
      </c>
      <c r="B34" s="377">
        <v>1</v>
      </c>
      <c r="C34" s="377">
        <f t="shared" si="6"/>
        <v>156</v>
      </c>
      <c r="D34" s="387">
        <v>78</v>
      </c>
      <c r="E34" s="387">
        <v>78</v>
      </c>
      <c r="F34" s="426"/>
      <c r="G34" s="421">
        <v>7</v>
      </c>
      <c r="H34" s="420">
        <f t="shared" si="3"/>
        <v>1092</v>
      </c>
      <c r="I34" s="420">
        <f t="shared" si="4"/>
        <v>1349.6</v>
      </c>
    </row>
    <row r="35" spans="1:9" x14ac:dyDescent="0.25">
      <c r="A35" s="376" t="s">
        <v>525</v>
      </c>
      <c r="B35" s="377">
        <v>1</v>
      </c>
      <c r="C35" s="377">
        <f t="shared" si="6"/>
        <v>288</v>
      </c>
      <c r="D35" s="387">
        <v>144</v>
      </c>
      <c r="E35" s="387">
        <v>144</v>
      </c>
      <c r="F35" s="426"/>
      <c r="G35" s="421">
        <v>7</v>
      </c>
      <c r="H35" s="420">
        <f t="shared" si="3"/>
        <v>2016</v>
      </c>
      <c r="I35" s="420">
        <f t="shared" si="4"/>
        <v>2491.5700000000002</v>
      </c>
    </row>
    <row r="36" spans="1:9" x14ac:dyDescent="0.25">
      <c r="A36" s="376" t="s">
        <v>525</v>
      </c>
      <c r="B36" s="377">
        <v>1</v>
      </c>
      <c r="C36" s="377">
        <f t="shared" si="6"/>
        <v>70</v>
      </c>
      <c r="D36" s="387">
        <v>35</v>
      </c>
      <c r="E36" s="387">
        <v>35</v>
      </c>
      <c r="F36" s="426"/>
      <c r="G36" s="421">
        <v>7</v>
      </c>
      <c r="H36" s="420">
        <f t="shared" si="3"/>
        <v>490</v>
      </c>
      <c r="I36" s="420">
        <f t="shared" si="4"/>
        <v>605.59</v>
      </c>
    </row>
    <row r="37" spans="1:9" x14ac:dyDescent="0.25">
      <c r="A37" s="376" t="s">
        <v>525</v>
      </c>
      <c r="B37" s="377">
        <v>1</v>
      </c>
      <c r="C37" s="377">
        <f t="shared" si="6"/>
        <v>85</v>
      </c>
      <c r="D37" s="387">
        <v>42.5</v>
      </c>
      <c r="E37" s="387">
        <v>42.5</v>
      </c>
      <c r="F37" s="426"/>
      <c r="G37" s="421">
        <v>7</v>
      </c>
      <c r="H37" s="420">
        <f t="shared" si="3"/>
        <v>595</v>
      </c>
      <c r="I37" s="420">
        <f t="shared" si="4"/>
        <v>735.36</v>
      </c>
    </row>
    <row r="38" spans="1:9" ht="64.5" customHeight="1" x14ac:dyDescent="0.25">
      <c r="A38" s="364" t="s">
        <v>18</v>
      </c>
      <c r="B38" s="365">
        <f>SUM(B39:B49)</f>
        <v>11</v>
      </c>
      <c r="C38" s="365"/>
      <c r="D38" s="365"/>
      <c r="E38" s="365">
        <f t="shared" ref="E38:I38" si="7">SUM(E39:E49)</f>
        <v>902.09999999999991</v>
      </c>
      <c r="F38" s="366"/>
      <c r="G38" s="366"/>
      <c r="H38" s="366">
        <f t="shared" si="7"/>
        <v>7758.0599999999995</v>
      </c>
      <c r="I38" s="366">
        <f t="shared" si="7"/>
        <v>9588.1900000000023</v>
      </c>
    </row>
    <row r="39" spans="1:9" x14ac:dyDescent="0.25">
      <c r="A39" s="376" t="s">
        <v>538</v>
      </c>
      <c r="B39" s="377">
        <v>1</v>
      </c>
      <c r="C39" s="377">
        <f>D39+E39</f>
        <v>72</v>
      </c>
      <c r="D39" s="377">
        <v>40</v>
      </c>
      <c r="E39" s="387">
        <v>32</v>
      </c>
      <c r="F39" s="427"/>
      <c r="G39" s="421">
        <v>4.3</v>
      </c>
      <c r="H39" s="420">
        <f>ROUND(E39*G39*2,2)</f>
        <v>275.2</v>
      </c>
      <c r="I39" s="420">
        <f>ROUND(H39*1.2359,2)</f>
        <v>340.12</v>
      </c>
    </row>
    <row r="40" spans="1:9" x14ac:dyDescent="0.25">
      <c r="A40" s="376" t="s">
        <v>538</v>
      </c>
      <c r="B40" s="377">
        <v>1</v>
      </c>
      <c r="C40" s="377">
        <f t="shared" ref="C40:C49" si="8">D40+E40</f>
        <v>560</v>
      </c>
      <c r="D40" s="377">
        <v>504</v>
      </c>
      <c r="E40" s="387">
        <v>56</v>
      </c>
      <c r="F40" s="427"/>
      <c r="G40" s="421">
        <v>4.3</v>
      </c>
      <c r="H40" s="420">
        <f t="shared" si="3"/>
        <v>481.6</v>
      </c>
      <c r="I40" s="420">
        <f t="shared" ref="I40:I52" si="9">ROUND(H40*1.2359,2)</f>
        <v>595.21</v>
      </c>
    </row>
    <row r="41" spans="1:9" x14ac:dyDescent="0.25">
      <c r="A41" s="376" t="s">
        <v>538</v>
      </c>
      <c r="B41" s="377">
        <v>1</v>
      </c>
      <c r="C41" s="377">
        <f t="shared" si="8"/>
        <v>568</v>
      </c>
      <c r="D41" s="377">
        <v>504</v>
      </c>
      <c r="E41" s="387">
        <v>64</v>
      </c>
      <c r="F41" s="427"/>
      <c r="G41" s="421">
        <v>4.3</v>
      </c>
      <c r="H41" s="420">
        <f t="shared" si="3"/>
        <v>550.4</v>
      </c>
      <c r="I41" s="420">
        <f t="shared" si="9"/>
        <v>680.24</v>
      </c>
    </row>
    <row r="42" spans="1:9" x14ac:dyDescent="0.25">
      <c r="A42" s="376" t="s">
        <v>538</v>
      </c>
      <c r="B42" s="377">
        <v>1</v>
      </c>
      <c r="C42" s="377">
        <f t="shared" si="8"/>
        <v>560</v>
      </c>
      <c r="D42" s="377">
        <v>504</v>
      </c>
      <c r="E42" s="387">
        <v>56</v>
      </c>
      <c r="F42" s="427"/>
      <c r="G42" s="421">
        <v>4.3</v>
      </c>
      <c r="H42" s="420">
        <f t="shared" si="3"/>
        <v>481.6</v>
      </c>
      <c r="I42" s="420">
        <f t="shared" si="9"/>
        <v>595.21</v>
      </c>
    </row>
    <row r="43" spans="1:9" x14ac:dyDescent="0.25">
      <c r="A43" s="376" t="s">
        <v>538</v>
      </c>
      <c r="B43" s="377">
        <v>1</v>
      </c>
      <c r="C43" s="377">
        <f t="shared" si="8"/>
        <v>211</v>
      </c>
      <c r="D43" s="387">
        <v>105.5</v>
      </c>
      <c r="E43" s="387">
        <v>105.5</v>
      </c>
      <c r="F43" s="426"/>
      <c r="G43" s="421">
        <v>4.3</v>
      </c>
      <c r="H43" s="420">
        <f t="shared" si="3"/>
        <v>907.3</v>
      </c>
      <c r="I43" s="420">
        <f t="shared" si="9"/>
        <v>1121.33</v>
      </c>
    </row>
    <row r="44" spans="1:9" x14ac:dyDescent="0.25">
      <c r="A44" s="376" t="s">
        <v>538</v>
      </c>
      <c r="B44" s="377">
        <v>1</v>
      </c>
      <c r="C44" s="377">
        <f t="shared" si="8"/>
        <v>16</v>
      </c>
      <c r="D44" s="387">
        <v>8</v>
      </c>
      <c r="E44" s="387">
        <v>8</v>
      </c>
      <c r="F44" s="426"/>
      <c r="G44" s="421">
        <v>4.3</v>
      </c>
      <c r="H44" s="420">
        <f t="shared" si="3"/>
        <v>68.8</v>
      </c>
      <c r="I44" s="420">
        <f t="shared" si="9"/>
        <v>85.03</v>
      </c>
    </row>
    <row r="45" spans="1:9" x14ac:dyDescent="0.25">
      <c r="A45" s="376" t="s">
        <v>538</v>
      </c>
      <c r="B45" s="377">
        <v>1</v>
      </c>
      <c r="C45" s="377">
        <f t="shared" si="8"/>
        <v>364</v>
      </c>
      <c r="D45" s="387">
        <v>182</v>
      </c>
      <c r="E45" s="387">
        <v>182</v>
      </c>
      <c r="F45" s="426"/>
      <c r="G45" s="421">
        <v>4.3</v>
      </c>
      <c r="H45" s="420">
        <f t="shared" si="3"/>
        <v>1565.2</v>
      </c>
      <c r="I45" s="420">
        <f t="shared" si="9"/>
        <v>1934.43</v>
      </c>
    </row>
    <row r="46" spans="1:9" x14ac:dyDescent="0.25">
      <c r="A46" s="376" t="s">
        <v>538</v>
      </c>
      <c r="B46" s="377">
        <v>1</v>
      </c>
      <c r="C46" s="377">
        <f t="shared" si="8"/>
        <v>221</v>
      </c>
      <c r="D46" s="387">
        <v>110.5</v>
      </c>
      <c r="E46" s="387">
        <v>110.5</v>
      </c>
      <c r="F46" s="426"/>
      <c r="G46" s="421">
        <v>4.3</v>
      </c>
      <c r="H46" s="420">
        <f t="shared" si="3"/>
        <v>950.3</v>
      </c>
      <c r="I46" s="420">
        <f t="shared" si="9"/>
        <v>1174.48</v>
      </c>
    </row>
    <row r="47" spans="1:9" x14ac:dyDescent="0.25">
      <c r="A47" s="376" t="s">
        <v>538</v>
      </c>
      <c r="B47" s="377">
        <v>1</v>
      </c>
      <c r="C47" s="377">
        <f t="shared" si="8"/>
        <v>149</v>
      </c>
      <c r="D47" s="387">
        <v>74.5</v>
      </c>
      <c r="E47" s="387">
        <v>74.5</v>
      </c>
      <c r="F47" s="426"/>
      <c r="G47" s="421">
        <v>4.3</v>
      </c>
      <c r="H47" s="420">
        <f t="shared" si="3"/>
        <v>640.70000000000005</v>
      </c>
      <c r="I47" s="420">
        <f t="shared" si="9"/>
        <v>791.84</v>
      </c>
    </row>
    <row r="48" spans="1:9" x14ac:dyDescent="0.25">
      <c r="A48" s="376" t="s">
        <v>538</v>
      </c>
      <c r="B48" s="377">
        <v>1</v>
      </c>
      <c r="C48" s="377">
        <f t="shared" si="8"/>
        <v>373.6</v>
      </c>
      <c r="D48" s="387">
        <v>186.8</v>
      </c>
      <c r="E48" s="387">
        <v>186.8</v>
      </c>
      <c r="F48" s="426"/>
      <c r="G48" s="421">
        <v>4.3</v>
      </c>
      <c r="H48" s="420">
        <f t="shared" si="3"/>
        <v>1606.48</v>
      </c>
      <c r="I48" s="420">
        <f t="shared" si="9"/>
        <v>1985.45</v>
      </c>
    </row>
    <row r="49" spans="1:9" x14ac:dyDescent="0.25">
      <c r="A49" s="376" t="s">
        <v>538</v>
      </c>
      <c r="B49" s="377">
        <v>1</v>
      </c>
      <c r="C49" s="377">
        <f t="shared" si="8"/>
        <v>53.6</v>
      </c>
      <c r="D49" s="387">
        <v>26.8</v>
      </c>
      <c r="E49" s="387">
        <v>26.8</v>
      </c>
      <c r="F49" s="426"/>
      <c r="G49" s="421">
        <v>4.3</v>
      </c>
      <c r="H49" s="420">
        <f t="shared" si="3"/>
        <v>230.48</v>
      </c>
      <c r="I49" s="420">
        <f t="shared" si="9"/>
        <v>284.85000000000002</v>
      </c>
    </row>
    <row r="50" spans="1:9" ht="49.5" x14ac:dyDescent="0.25">
      <c r="A50" s="364" t="s">
        <v>19</v>
      </c>
      <c r="B50" s="365">
        <f>SUM(B51:B52)</f>
        <v>2</v>
      </c>
      <c r="C50" s="365"/>
      <c r="D50" s="365"/>
      <c r="E50" s="365">
        <f t="shared" ref="E50:I50" si="10">SUM(E51:E52)</f>
        <v>22</v>
      </c>
      <c r="F50" s="366"/>
      <c r="G50" s="366"/>
      <c r="H50" s="366">
        <f t="shared" si="10"/>
        <v>165.44</v>
      </c>
      <c r="I50" s="366">
        <f t="shared" si="10"/>
        <v>204.46</v>
      </c>
    </row>
    <row r="51" spans="1:9" x14ac:dyDescent="0.25">
      <c r="A51" s="406" t="s">
        <v>781</v>
      </c>
      <c r="B51" s="377">
        <v>1</v>
      </c>
      <c r="C51" s="377">
        <f>D51+E51</f>
        <v>515</v>
      </c>
      <c r="D51" s="377">
        <v>504</v>
      </c>
      <c r="E51" s="377">
        <v>11</v>
      </c>
      <c r="F51" s="360"/>
      <c r="G51" s="421">
        <v>3.76</v>
      </c>
      <c r="H51" s="420">
        <f t="shared" si="3"/>
        <v>82.72</v>
      </c>
      <c r="I51" s="420">
        <f t="shared" si="9"/>
        <v>102.23</v>
      </c>
    </row>
    <row r="52" spans="1:9" x14ac:dyDescent="0.25">
      <c r="A52" s="406" t="s">
        <v>781</v>
      </c>
      <c r="B52" s="377">
        <v>1</v>
      </c>
      <c r="C52" s="377">
        <f>D52+E52</f>
        <v>515</v>
      </c>
      <c r="D52" s="377">
        <v>504</v>
      </c>
      <c r="E52" s="377">
        <v>11</v>
      </c>
      <c r="F52" s="360"/>
      <c r="G52" s="421">
        <v>3.76</v>
      </c>
      <c r="H52" s="420">
        <f t="shared" si="3"/>
        <v>82.72</v>
      </c>
      <c r="I52" s="420">
        <f t="shared" si="9"/>
        <v>102.23</v>
      </c>
    </row>
    <row r="53" spans="1:9" x14ac:dyDescent="0.25">
      <c r="B53" s="45"/>
      <c r="C53" s="45"/>
      <c r="D53" s="45"/>
      <c r="E53" s="45"/>
      <c r="F53" s="46"/>
      <c r="G53" s="46"/>
      <c r="H53" s="46"/>
      <c r="I53" s="46"/>
    </row>
    <row r="54" spans="1:9" x14ac:dyDescent="0.25">
      <c r="F54" s="46"/>
      <c r="G54" s="46"/>
    </row>
  </sheetData>
  <mergeCells count="12">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29ED8-8B17-49DE-9E87-AEC0F3CD8C3D}">
  <sheetPr>
    <tabColor theme="7" tint="0.59999389629810485"/>
  </sheetPr>
  <dimension ref="A1:I68"/>
  <sheetViews>
    <sheetView zoomScale="90" zoomScaleNormal="90" workbookViewId="0">
      <selection activeCell="A2" sqref="A2:I2"/>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916</v>
      </c>
      <c r="I1" s="579"/>
    </row>
    <row r="2" spans="1:9" s="33" customFormat="1" ht="39.75" customHeight="1" x14ac:dyDescent="0.25">
      <c r="A2" s="521" t="s">
        <v>13</v>
      </c>
      <c r="B2" s="521"/>
      <c r="C2" s="521"/>
      <c r="D2" s="521"/>
      <c r="E2" s="521"/>
      <c r="F2" s="521"/>
      <c r="G2" s="521"/>
      <c r="H2" s="521"/>
      <c r="I2" s="521"/>
    </row>
    <row r="4" spans="1:9" x14ac:dyDescent="0.25">
      <c r="A4" s="32" t="s">
        <v>769</v>
      </c>
    </row>
    <row r="5" spans="1:9" x14ac:dyDescent="0.25">
      <c r="A5" s="32" t="s">
        <v>854</v>
      </c>
    </row>
    <row r="6" spans="1:9" x14ac:dyDescent="0.25">
      <c r="B6" s="359"/>
      <c r="C6" s="359"/>
      <c r="D6" s="359"/>
      <c r="E6" s="371"/>
      <c r="F6" s="359"/>
      <c r="G6" s="359"/>
      <c r="H6" s="358"/>
      <c r="I6" s="359"/>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855</v>
      </c>
      <c r="E8" s="549" t="s">
        <v>10</v>
      </c>
      <c r="F8" s="549"/>
      <c r="G8" s="549"/>
      <c r="H8" s="554"/>
      <c r="I8" s="555"/>
    </row>
    <row r="9" spans="1:9" ht="72.7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B12+B15+B42+B51</f>
        <v>42</v>
      </c>
      <c r="C11" s="38"/>
      <c r="D11" s="38"/>
      <c r="E11" s="38">
        <f>E12+E15+E42+E51</f>
        <v>3052</v>
      </c>
      <c r="F11" s="39"/>
      <c r="G11" s="39"/>
      <c r="H11" s="39">
        <f>H12+H15+H42+H51</f>
        <v>32175.159999999996</v>
      </c>
      <c r="I11" s="39">
        <f>I12+I15+I42+I51</f>
        <v>39765.279999999999</v>
      </c>
    </row>
    <row r="12" spans="1:9" ht="37.5" customHeight="1" x14ac:dyDescent="0.25">
      <c r="A12" s="40" t="s">
        <v>16</v>
      </c>
      <c r="B12" s="106">
        <f>SUM(B13:B14)</f>
        <v>2</v>
      </c>
      <c r="C12" s="106">
        <f>SUM(C13:C14)</f>
        <v>1420</v>
      </c>
      <c r="D12" s="106">
        <f>SUM(D13:D14)</f>
        <v>1276</v>
      </c>
      <c r="E12" s="106">
        <f>SUM(E13:E14)</f>
        <v>144</v>
      </c>
      <c r="F12" s="106"/>
      <c r="G12" s="106"/>
      <c r="H12" s="75">
        <f>SUM(H13:H14)</f>
        <v>2753.2799999999997</v>
      </c>
      <c r="I12" s="75">
        <f>SUM(I13:I14)</f>
        <v>3402.7799999999997</v>
      </c>
    </row>
    <row r="13" spans="1:9" ht="17.25" customHeight="1" x14ac:dyDescent="0.25">
      <c r="A13" s="87" t="s">
        <v>770</v>
      </c>
      <c r="B13" s="41">
        <v>1</v>
      </c>
      <c r="C13" s="41">
        <f>D13+E13</f>
        <v>710</v>
      </c>
      <c r="D13" s="41">
        <v>662</v>
      </c>
      <c r="E13" s="41">
        <v>48</v>
      </c>
      <c r="F13" s="42">
        <v>1606.08</v>
      </c>
      <c r="G13" s="42">
        <f>F13/168</f>
        <v>9.5599999999999987</v>
      </c>
      <c r="H13" s="42">
        <f>ROUND(E13*G13*2,2)</f>
        <v>917.76</v>
      </c>
      <c r="I13" s="42">
        <f>ROUND(H13*1.2359,2)</f>
        <v>1134.26</v>
      </c>
    </row>
    <row r="14" spans="1:9" ht="17.25" customHeight="1" x14ac:dyDescent="0.25">
      <c r="A14" s="87" t="s">
        <v>770</v>
      </c>
      <c r="B14" s="41">
        <v>1</v>
      </c>
      <c r="C14" s="41">
        <f>D14+E14</f>
        <v>710</v>
      </c>
      <c r="D14" s="41">
        <v>614</v>
      </c>
      <c r="E14" s="41">
        <v>96</v>
      </c>
      <c r="F14" s="42">
        <v>1606.08</v>
      </c>
      <c r="G14" s="42">
        <f t="shared" ref="G14:G50" si="0">F14/168</f>
        <v>9.5599999999999987</v>
      </c>
      <c r="H14" s="42">
        <f t="shared" ref="H14" si="1">ROUND(E14*G14*2,2)</f>
        <v>1835.52</v>
      </c>
      <c r="I14" s="42">
        <f>ROUND(H14*1.2359,2)</f>
        <v>2268.52</v>
      </c>
    </row>
    <row r="15" spans="1:9" ht="49.5" customHeight="1" x14ac:dyDescent="0.25">
      <c r="A15" s="40" t="s">
        <v>17</v>
      </c>
      <c r="B15" s="106">
        <f>SUM(B16:B41)</f>
        <v>26</v>
      </c>
      <c r="C15" s="106">
        <f>SUM(C16:C41)</f>
        <v>17666</v>
      </c>
      <c r="D15" s="106">
        <f>SUM(D16:D41)</f>
        <v>15855</v>
      </c>
      <c r="E15" s="106">
        <f>SUM(E16:E41)</f>
        <v>1811</v>
      </c>
      <c r="F15" s="106"/>
      <c r="G15" s="106"/>
      <c r="H15" s="75">
        <f>SUM(H16:H41)</f>
        <v>21107.8</v>
      </c>
      <c r="I15" s="75">
        <f>SUM(I16:I41)</f>
        <v>26087.130000000005</v>
      </c>
    </row>
    <row r="16" spans="1:9" x14ac:dyDescent="0.25">
      <c r="A16" s="40" t="s">
        <v>35</v>
      </c>
      <c r="B16" s="41">
        <v>1</v>
      </c>
      <c r="C16" s="41">
        <f>D16+E16</f>
        <v>758</v>
      </c>
      <c r="D16" s="41">
        <v>662</v>
      </c>
      <c r="E16" s="41">
        <v>96</v>
      </c>
      <c r="F16" s="42">
        <v>989.52</v>
      </c>
      <c r="G16" s="42">
        <f t="shared" si="0"/>
        <v>5.89</v>
      </c>
      <c r="H16" s="42">
        <f t="shared" ref="H16:H41" si="2">ROUND(E16*G16*2,2)</f>
        <v>1130.8800000000001</v>
      </c>
      <c r="I16" s="42">
        <f>ROUND(H16*1.2359,2)</f>
        <v>1397.65</v>
      </c>
    </row>
    <row r="17" spans="1:9" x14ac:dyDescent="0.25">
      <c r="A17" s="40" t="s">
        <v>35</v>
      </c>
      <c r="B17" s="41">
        <v>1</v>
      </c>
      <c r="C17" s="41">
        <f t="shared" ref="C17:C41" si="3">D17+E17</f>
        <v>686</v>
      </c>
      <c r="D17" s="41">
        <v>662</v>
      </c>
      <c r="E17" s="41">
        <v>24</v>
      </c>
      <c r="F17" s="42">
        <v>989.52</v>
      </c>
      <c r="G17" s="42">
        <f t="shared" si="0"/>
        <v>5.89</v>
      </c>
      <c r="H17" s="42">
        <f t="shared" si="2"/>
        <v>282.72000000000003</v>
      </c>
      <c r="I17" s="42">
        <f t="shared" ref="I17:I57" si="4">ROUND(H17*1.2359,2)</f>
        <v>349.41</v>
      </c>
    </row>
    <row r="18" spans="1:9" x14ac:dyDescent="0.25">
      <c r="A18" s="40" t="s">
        <v>35</v>
      </c>
      <c r="B18" s="41">
        <v>1</v>
      </c>
      <c r="C18" s="41">
        <f t="shared" si="3"/>
        <v>599</v>
      </c>
      <c r="D18" s="41">
        <v>575</v>
      </c>
      <c r="E18" s="41">
        <v>24</v>
      </c>
      <c r="F18" s="42">
        <v>989.52</v>
      </c>
      <c r="G18" s="42">
        <f t="shared" si="0"/>
        <v>5.89</v>
      </c>
      <c r="H18" s="42">
        <f t="shared" si="2"/>
        <v>282.72000000000003</v>
      </c>
      <c r="I18" s="42">
        <f t="shared" si="4"/>
        <v>349.41</v>
      </c>
    </row>
    <row r="19" spans="1:9" x14ac:dyDescent="0.25">
      <c r="A19" s="40" t="s">
        <v>35</v>
      </c>
      <c r="B19" s="41">
        <v>1</v>
      </c>
      <c r="C19" s="41">
        <f t="shared" si="3"/>
        <v>692</v>
      </c>
      <c r="D19" s="41">
        <v>662</v>
      </c>
      <c r="E19" s="41">
        <v>30</v>
      </c>
      <c r="F19" s="42">
        <v>989.52</v>
      </c>
      <c r="G19" s="42">
        <f t="shared" si="0"/>
        <v>5.89</v>
      </c>
      <c r="H19" s="42">
        <f t="shared" si="2"/>
        <v>353.4</v>
      </c>
      <c r="I19" s="42">
        <f t="shared" si="4"/>
        <v>436.77</v>
      </c>
    </row>
    <row r="20" spans="1:9" x14ac:dyDescent="0.25">
      <c r="A20" s="40" t="s">
        <v>35</v>
      </c>
      <c r="B20" s="41">
        <v>1</v>
      </c>
      <c r="C20" s="41">
        <f t="shared" si="3"/>
        <v>582</v>
      </c>
      <c r="D20" s="41">
        <v>558</v>
      </c>
      <c r="E20" s="41">
        <v>24</v>
      </c>
      <c r="F20" s="42">
        <v>989.52</v>
      </c>
      <c r="G20" s="42">
        <f t="shared" si="0"/>
        <v>5.89</v>
      </c>
      <c r="H20" s="42">
        <f t="shared" si="2"/>
        <v>282.72000000000003</v>
      </c>
      <c r="I20" s="42">
        <f t="shared" si="4"/>
        <v>349.41</v>
      </c>
    </row>
    <row r="21" spans="1:9" x14ac:dyDescent="0.25">
      <c r="A21" s="40" t="s">
        <v>35</v>
      </c>
      <c r="B21" s="41">
        <v>1</v>
      </c>
      <c r="C21" s="41">
        <f t="shared" si="3"/>
        <v>591</v>
      </c>
      <c r="D21" s="41">
        <v>567</v>
      </c>
      <c r="E21" s="41">
        <v>24</v>
      </c>
      <c r="F21" s="42">
        <v>989.52</v>
      </c>
      <c r="G21" s="42">
        <f t="shared" si="0"/>
        <v>5.89</v>
      </c>
      <c r="H21" s="42">
        <f t="shared" si="2"/>
        <v>282.72000000000003</v>
      </c>
      <c r="I21" s="42">
        <f t="shared" si="4"/>
        <v>349.41</v>
      </c>
    </row>
    <row r="22" spans="1:9" x14ac:dyDescent="0.25">
      <c r="A22" s="40" t="s">
        <v>35</v>
      </c>
      <c r="B22" s="41">
        <v>1</v>
      </c>
      <c r="C22" s="41">
        <f t="shared" si="3"/>
        <v>720</v>
      </c>
      <c r="D22" s="41">
        <v>662</v>
      </c>
      <c r="E22" s="41">
        <v>58</v>
      </c>
      <c r="F22" s="42">
        <v>989.52</v>
      </c>
      <c r="G22" s="42">
        <f t="shared" si="0"/>
        <v>5.89</v>
      </c>
      <c r="H22" s="42">
        <f t="shared" si="2"/>
        <v>683.24</v>
      </c>
      <c r="I22" s="42">
        <f t="shared" si="4"/>
        <v>844.42</v>
      </c>
    </row>
    <row r="23" spans="1:9" x14ac:dyDescent="0.25">
      <c r="A23" s="40" t="s">
        <v>35</v>
      </c>
      <c r="B23" s="41">
        <v>1</v>
      </c>
      <c r="C23" s="41">
        <f t="shared" si="3"/>
        <v>722</v>
      </c>
      <c r="D23" s="41">
        <v>662</v>
      </c>
      <c r="E23" s="41">
        <v>60</v>
      </c>
      <c r="F23" s="42">
        <v>989.52</v>
      </c>
      <c r="G23" s="42">
        <f t="shared" si="0"/>
        <v>5.89</v>
      </c>
      <c r="H23" s="42">
        <f t="shared" si="2"/>
        <v>706.8</v>
      </c>
      <c r="I23" s="42">
        <f t="shared" si="4"/>
        <v>873.53</v>
      </c>
    </row>
    <row r="24" spans="1:9" x14ac:dyDescent="0.25">
      <c r="A24" s="40" t="s">
        <v>35</v>
      </c>
      <c r="B24" s="41">
        <v>1</v>
      </c>
      <c r="C24" s="41">
        <f t="shared" si="3"/>
        <v>479</v>
      </c>
      <c r="D24" s="41">
        <v>454</v>
      </c>
      <c r="E24" s="41">
        <v>25</v>
      </c>
      <c r="F24" s="42">
        <v>870.24</v>
      </c>
      <c r="G24" s="42">
        <f t="shared" si="0"/>
        <v>5.18</v>
      </c>
      <c r="H24" s="42">
        <f t="shared" si="2"/>
        <v>259</v>
      </c>
      <c r="I24" s="42">
        <f t="shared" si="4"/>
        <v>320.10000000000002</v>
      </c>
    </row>
    <row r="25" spans="1:9" x14ac:dyDescent="0.25">
      <c r="A25" s="40" t="s">
        <v>35</v>
      </c>
      <c r="B25" s="41">
        <v>1</v>
      </c>
      <c r="C25" s="41">
        <f t="shared" si="3"/>
        <v>432</v>
      </c>
      <c r="D25" s="41">
        <v>430</v>
      </c>
      <c r="E25" s="41">
        <v>2</v>
      </c>
      <c r="F25" s="42">
        <v>989.52</v>
      </c>
      <c r="G25" s="42">
        <f t="shared" si="0"/>
        <v>5.89</v>
      </c>
      <c r="H25" s="42">
        <f t="shared" si="2"/>
        <v>23.56</v>
      </c>
      <c r="I25" s="42">
        <f t="shared" si="4"/>
        <v>29.12</v>
      </c>
    </row>
    <row r="26" spans="1:9" x14ac:dyDescent="0.25">
      <c r="A26" s="40" t="s">
        <v>35</v>
      </c>
      <c r="B26" s="41">
        <v>1</v>
      </c>
      <c r="C26" s="41">
        <f t="shared" si="3"/>
        <v>696</v>
      </c>
      <c r="D26" s="41">
        <v>590</v>
      </c>
      <c r="E26" s="41">
        <v>106</v>
      </c>
      <c r="F26" s="42">
        <v>989.52</v>
      </c>
      <c r="G26" s="42">
        <f t="shared" si="0"/>
        <v>5.89</v>
      </c>
      <c r="H26" s="42">
        <f t="shared" si="2"/>
        <v>1248.68</v>
      </c>
      <c r="I26" s="42">
        <f t="shared" si="4"/>
        <v>1543.24</v>
      </c>
    </row>
    <row r="27" spans="1:9" x14ac:dyDescent="0.25">
      <c r="A27" s="40" t="s">
        <v>35</v>
      </c>
      <c r="B27" s="41">
        <v>1</v>
      </c>
      <c r="C27" s="41">
        <f t="shared" si="3"/>
        <v>710</v>
      </c>
      <c r="D27" s="41">
        <v>662</v>
      </c>
      <c r="E27" s="41">
        <v>48</v>
      </c>
      <c r="F27" s="42">
        <v>989.52</v>
      </c>
      <c r="G27" s="42">
        <f>F27/168</f>
        <v>5.89</v>
      </c>
      <c r="H27" s="42">
        <f t="shared" si="2"/>
        <v>565.44000000000005</v>
      </c>
      <c r="I27" s="42">
        <f t="shared" si="4"/>
        <v>698.83</v>
      </c>
    </row>
    <row r="28" spans="1:9" x14ac:dyDescent="0.25">
      <c r="A28" s="40" t="s">
        <v>35</v>
      </c>
      <c r="B28" s="41">
        <v>1</v>
      </c>
      <c r="C28" s="41">
        <f t="shared" si="3"/>
        <v>829</v>
      </c>
      <c r="D28" s="41">
        <v>551</v>
      </c>
      <c r="E28" s="41">
        <v>278</v>
      </c>
      <c r="F28" s="42">
        <v>989.52</v>
      </c>
      <c r="G28" s="42">
        <f t="shared" si="0"/>
        <v>5.89</v>
      </c>
      <c r="H28" s="42">
        <f t="shared" si="2"/>
        <v>3274.84</v>
      </c>
      <c r="I28" s="42">
        <f t="shared" si="4"/>
        <v>4047.37</v>
      </c>
    </row>
    <row r="29" spans="1:9" x14ac:dyDescent="0.25">
      <c r="A29" s="40" t="s">
        <v>35</v>
      </c>
      <c r="B29" s="41">
        <v>1</v>
      </c>
      <c r="C29" s="41">
        <f t="shared" si="3"/>
        <v>699</v>
      </c>
      <c r="D29" s="41">
        <v>550</v>
      </c>
      <c r="E29" s="41">
        <v>149</v>
      </c>
      <c r="F29" s="42">
        <v>989.52</v>
      </c>
      <c r="G29" s="42">
        <f t="shared" si="0"/>
        <v>5.89</v>
      </c>
      <c r="H29" s="42">
        <f t="shared" si="2"/>
        <v>1755.22</v>
      </c>
      <c r="I29" s="42">
        <f t="shared" si="4"/>
        <v>2169.2800000000002</v>
      </c>
    </row>
    <row r="30" spans="1:9" x14ac:dyDescent="0.25">
      <c r="A30" s="40" t="s">
        <v>35</v>
      </c>
      <c r="B30" s="41">
        <v>1</v>
      </c>
      <c r="C30" s="41">
        <f t="shared" si="3"/>
        <v>665</v>
      </c>
      <c r="D30" s="41">
        <v>662</v>
      </c>
      <c r="E30" s="41">
        <v>3</v>
      </c>
      <c r="F30" s="42">
        <v>989.52</v>
      </c>
      <c r="G30" s="42">
        <f t="shared" si="0"/>
        <v>5.89</v>
      </c>
      <c r="H30" s="42">
        <f t="shared" si="2"/>
        <v>35.340000000000003</v>
      </c>
      <c r="I30" s="42">
        <f t="shared" si="4"/>
        <v>43.68</v>
      </c>
    </row>
    <row r="31" spans="1:9" x14ac:dyDescent="0.25">
      <c r="A31" s="40" t="s">
        <v>35</v>
      </c>
      <c r="B31" s="41">
        <v>1</v>
      </c>
      <c r="C31" s="41">
        <f t="shared" si="3"/>
        <v>720</v>
      </c>
      <c r="D31" s="41">
        <v>662</v>
      </c>
      <c r="E31" s="41">
        <v>58</v>
      </c>
      <c r="F31" s="42">
        <v>989.52</v>
      </c>
      <c r="G31" s="42">
        <f t="shared" si="0"/>
        <v>5.89</v>
      </c>
      <c r="H31" s="42">
        <f t="shared" si="2"/>
        <v>683.24</v>
      </c>
      <c r="I31" s="42">
        <f t="shared" si="4"/>
        <v>844.42</v>
      </c>
    </row>
    <row r="32" spans="1:9" x14ac:dyDescent="0.25">
      <c r="A32" s="40" t="s">
        <v>35</v>
      </c>
      <c r="B32" s="41">
        <v>1</v>
      </c>
      <c r="C32" s="41">
        <f t="shared" si="3"/>
        <v>713</v>
      </c>
      <c r="D32" s="41">
        <v>662</v>
      </c>
      <c r="E32" s="41">
        <v>51</v>
      </c>
      <c r="F32" s="42">
        <v>870.24</v>
      </c>
      <c r="G32" s="42">
        <f t="shared" si="0"/>
        <v>5.18</v>
      </c>
      <c r="H32" s="42">
        <f t="shared" si="2"/>
        <v>528.36</v>
      </c>
      <c r="I32" s="42">
        <f t="shared" si="4"/>
        <v>653</v>
      </c>
    </row>
    <row r="33" spans="1:9" x14ac:dyDescent="0.25">
      <c r="A33" s="40" t="s">
        <v>35</v>
      </c>
      <c r="B33" s="41">
        <v>1</v>
      </c>
      <c r="C33" s="41">
        <f t="shared" si="3"/>
        <v>1007</v>
      </c>
      <c r="D33" s="41">
        <v>662</v>
      </c>
      <c r="E33" s="41">
        <v>345</v>
      </c>
      <c r="F33" s="42">
        <v>989.52</v>
      </c>
      <c r="G33" s="42">
        <f t="shared" si="0"/>
        <v>5.89</v>
      </c>
      <c r="H33" s="42">
        <f t="shared" si="2"/>
        <v>4064.1</v>
      </c>
      <c r="I33" s="42">
        <f t="shared" si="4"/>
        <v>5022.82</v>
      </c>
    </row>
    <row r="34" spans="1:9" x14ac:dyDescent="0.25">
      <c r="A34" s="40" t="s">
        <v>35</v>
      </c>
      <c r="B34" s="41">
        <v>1</v>
      </c>
      <c r="C34" s="41">
        <f t="shared" si="3"/>
        <v>703</v>
      </c>
      <c r="D34" s="41">
        <v>622</v>
      </c>
      <c r="E34" s="41">
        <v>81</v>
      </c>
      <c r="F34" s="42">
        <v>989.52</v>
      </c>
      <c r="G34" s="42">
        <f t="shared" si="0"/>
        <v>5.89</v>
      </c>
      <c r="H34" s="42">
        <f t="shared" si="2"/>
        <v>954.18</v>
      </c>
      <c r="I34" s="42">
        <f t="shared" si="4"/>
        <v>1179.27</v>
      </c>
    </row>
    <row r="35" spans="1:9" x14ac:dyDescent="0.25">
      <c r="A35" s="40" t="s">
        <v>35</v>
      </c>
      <c r="B35" s="41">
        <v>1</v>
      </c>
      <c r="C35" s="41">
        <f t="shared" si="3"/>
        <v>672</v>
      </c>
      <c r="D35" s="41">
        <v>662</v>
      </c>
      <c r="E35" s="41">
        <v>10</v>
      </c>
      <c r="F35" s="42">
        <v>989.52</v>
      </c>
      <c r="G35" s="42">
        <f t="shared" si="0"/>
        <v>5.89</v>
      </c>
      <c r="H35" s="42">
        <f t="shared" si="2"/>
        <v>117.8</v>
      </c>
      <c r="I35" s="42">
        <f t="shared" si="4"/>
        <v>145.59</v>
      </c>
    </row>
    <row r="36" spans="1:9" x14ac:dyDescent="0.25">
      <c r="A36" s="40" t="s">
        <v>35</v>
      </c>
      <c r="B36" s="41">
        <v>1</v>
      </c>
      <c r="C36" s="41">
        <f t="shared" si="3"/>
        <v>719</v>
      </c>
      <c r="D36" s="41">
        <v>662</v>
      </c>
      <c r="E36" s="41">
        <v>57</v>
      </c>
      <c r="F36" s="42">
        <v>989.52</v>
      </c>
      <c r="G36" s="42">
        <f t="shared" si="0"/>
        <v>5.89</v>
      </c>
      <c r="H36" s="42">
        <f t="shared" si="2"/>
        <v>671.46</v>
      </c>
      <c r="I36" s="42">
        <f t="shared" si="4"/>
        <v>829.86</v>
      </c>
    </row>
    <row r="37" spans="1:9" x14ac:dyDescent="0.25">
      <c r="A37" s="40" t="s">
        <v>35</v>
      </c>
      <c r="B37" s="41">
        <v>1</v>
      </c>
      <c r="C37" s="41">
        <f t="shared" si="3"/>
        <v>768</v>
      </c>
      <c r="D37" s="41">
        <v>662</v>
      </c>
      <c r="E37" s="41">
        <v>106</v>
      </c>
      <c r="F37" s="42">
        <v>989.52</v>
      </c>
      <c r="G37" s="42">
        <f t="shared" si="0"/>
        <v>5.89</v>
      </c>
      <c r="H37" s="42">
        <f t="shared" si="2"/>
        <v>1248.68</v>
      </c>
      <c r="I37" s="42">
        <f t="shared" si="4"/>
        <v>1543.24</v>
      </c>
    </row>
    <row r="38" spans="1:9" x14ac:dyDescent="0.25">
      <c r="A38" s="40" t="s">
        <v>35</v>
      </c>
      <c r="B38" s="41">
        <v>1</v>
      </c>
      <c r="C38" s="41">
        <f t="shared" si="3"/>
        <v>713</v>
      </c>
      <c r="D38" s="41">
        <v>630</v>
      </c>
      <c r="E38" s="41">
        <v>83</v>
      </c>
      <c r="F38" s="42">
        <v>870.24</v>
      </c>
      <c r="G38" s="42">
        <f t="shared" si="0"/>
        <v>5.18</v>
      </c>
      <c r="H38" s="42">
        <f t="shared" si="2"/>
        <v>859.88</v>
      </c>
      <c r="I38" s="42">
        <f t="shared" si="4"/>
        <v>1062.73</v>
      </c>
    </row>
    <row r="39" spans="1:9" x14ac:dyDescent="0.25">
      <c r="A39" s="40" t="s">
        <v>35</v>
      </c>
      <c r="B39" s="41">
        <v>1</v>
      </c>
      <c r="C39" s="41">
        <f t="shared" si="3"/>
        <v>587</v>
      </c>
      <c r="D39" s="41">
        <v>566</v>
      </c>
      <c r="E39" s="41">
        <v>21</v>
      </c>
      <c r="F39" s="42">
        <v>989.52</v>
      </c>
      <c r="G39" s="42">
        <f t="shared" si="0"/>
        <v>5.89</v>
      </c>
      <c r="H39" s="42">
        <f t="shared" si="2"/>
        <v>247.38</v>
      </c>
      <c r="I39" s="42">
        <f t="shared" si="4"/>
        <v>305.74</v>
      </c>
    </row>
    <row r="40" spans="1:9" x14ac:dyDescent="0.25">
      <c r="A40" s="40" t="s">
        <v>35</v>
      </c>
      <c r="B40" s="41">
        <v>1</v>
      </c>
      <c r="C40" s="41">
        <f t="shared" si="3"/>
        <v>548</v>
      </c>
      <c r="D40" s="41">
        <v>526</v>
      </c>
      <c r="E40" s="41">
        <v>22</v>
      </c>
      <c r="F40" s="42">
        <v>989.52</v>
      </c>
      <c r="G40" s="42">
        <f t="shared" si="0"/>
        <v>5.89</v>
      </c>
      <c r="H40" s="42">
        <f t="shared" si="2"/>
        <v>259.16000000000003</v>
      </c>
      <c r="I40" s="42">
        <f t="shared" si="4"/>
        <v>320.3</v>
      </c>
    </row>
    <row r="41" spans="1:9" x14ac:dyDescent="0.25">
      <c r="A41" s="40" t="s">
        <v>35</v>
      </c>
      <c r="B41" s="41">
        <v>1</v>
      </c>
      <c r="C41" s="41">
        <f t="shared" si="3"/>
        <v>656</v>
      </c>
      <c r="D41" s="41">
        <v>630</v>
      </c>
      <c r="E41" s="41">
        <v>26</v>
      </c>
      <c r="F41" s="42">
        <v>989.52</v>
      </c>
      <c r="G41" s="42">
        <f t="shared" si="0"/>
        <v>5.89</v>
      </c>
      <c r="H41" s="42">
        <f t="shared" si="2"/>
        <v>306.27999999999997</v>
      </c>
      <c r="I41" s="42">
        <f t="shared" si="4"/>
        <v>378.53</v>
      </c>
    </row>
    <row r="42" spans="1:9" ht="49.5" x14ac:dyDescent="0.25">
      <c r="A42" s="40" t="s">
        <v>18</v>
      </c>
      <c r="B42" s="106">
        <f>SUM(B43:B50)</f>
        <v>8</v>
      </c>
      <c r="C42" s="106">
        <f>SUM(C43:C50)</f>
        <v>4787</v>
      </c>
      <c r="D42" s="106">
        <f>SUM(D43:D50)</f>
        <v>4290</v>
      </c>
      <c r="E42" s="106">
        <f>SUM(E43:E50)</f>
        <v>497</v>
      </c>
      <c r="F42" s="106"/>
      <c r="G42" s="106"/>
      <c r="H42" s="75">
        <f>SUM(H43:H50)</f>
        <v>4294.08</v>
      </c>
      <c r="I42" s="75">
        <f>SUM(I43:I50)</f>
        <v>5307.0599999999995</v>
      </c>
    </row>
    <row r="43" spans="1:9" x14ac:dyDescent="0.25">
      <c r="A43" s="40" t="s">
        <v>497</v>
      </c>
      <c r="B43" s="41">
        <v>1</v>
      </c>
      <c r="C43" s="41">
        <f t="shared" ref="C43:C50" si="5">D43+E43</f>
        <v>672</v>
      </c>
      <c r="D43" s="41">
        <v>606</v>
      </c>
      <c r="E43" s="41">
        <v>66</v>
      </c>
      <c r="F43" s="42">
        <v>725.76</v>
      </c>
      <c r="G43" s="42">
        <f t="shared" si="0"/>
        <v>4.32</v>
      </c>
      <c r="H43" s="42">
        <f t="shared" ref="H43:H50" si="6">ROUND(E43*G43*2,2)</f>
        <v>570.24</v>
      </c>
      <c r="I43" s="42">
        <f t="shared" si="4"/>
        <v>704.76</v>
      </c>
    </row>
    <row r="44" spans="1:9" x14ac:dyDescent="0.25">
      <c r="A44" s="40" t="s">
        <v>497</v>
      </c>
      <c r="B44" s="41">
        <v>1</v>
      </c>
      <c r="C44" s="41">
        <f t="shared" si="5"/>
        <v>696</v>
      </c>
      <c r="D44" s="41">
        <v>662</v>
      </c>
      <c r="E44" s="41">
        <v>34</v>
      </c>
      <c r="F44" s="42">
        <v>725.76</v>
      </c>
      <c r="G44" s="42">
        <f t="shared" si="0"/>
        <v>4.32</v>
      </c>
      <c r="H44" s="42">
        <f t="shared" si="6"/>
        <v>293.76</v>
      </c>
      <c r="I44" s="42">
        <f t="shared" si="4"/>
        <v>363.06</v>
      </c>
    </row>
    <row r="45" spans="1:9" x14ac:dyDescent="0.25">
      <c r="A45" s="40" t="s">
        <v>497</v>
      </c>
      <c r="B45" s="41">
        <v>1</v>
      </c>
      <c r="C45" s="41">
        <f t="shared" si="5"/>
        <v>456</v>
      </c>
      <c r="D45" s="41">
        <v>438</v>
      </c>
      <c r="E45" s="41">
        <v>18</v>
      </c>
      <c r="F45" s="42">
        <v>725.76</v>
      </c>
      <c r="G45" s="42">
        <f t="shared" si="0"/>
        <v>4.32</v>
      </c>
      <c r="H45" s="42">
        <f t="shared" si="6"/>
        <v>155.52000000000001</v>
      </c>
      <c r="I45" s="42">
        <f t="shared" si="4"/>
        <v>192.21</v>
      </c>
    </row>
    <row r="46" spans="1:9" x14ac:dyDescent="0.25">
      <c r="A46" s="40" t="s">
        <v>497</v>
      </c>
      <c r="B46" s="41">
        <v>1</v>
      </c>
      <c r="C46" s="41">
        <f t="shared" si="5"/>
        <v>720</v>
      </c>
      <c r="D46" s="41">
        <v>662</v>
      </c>
      <c r="E46" s="41">
        <v>58</v>
      </c>
      <c r="F46" s="42">
        <v>725.76</v>
      </c>
      <c r="G46" s="42">
        <f t="shared" si="0"/>
        <v>4.32</v>
      </c>
      <c r="H46" s="42">
        <f t="shared" si="6"/>
        <v>501.12</v>
      </c>
      <c r="I46" s="42">
        <f t="shared" si="4"/>
        <v>619.33000000000004</v>
      </c>
    </row>
    <row r="47" spans="1:9" x14ac:dyDescent="0.25">
      <c r="A47" s="40" t="s">
        <v>497</v>
      </c>
      <c r="B47" s="41">
        <v>1</v>
      </c>
      <c r="C47" s="41">
        <f t="shared" si="5"/>
        <v>439</v>
      </c>
      <c r="D47" s="41">
        <v>382</v>
      </c>
      <c r="E47" s="41">
        <v>57</v>
      </c>
      <c r="F47" s="42">
        <v>725.76</v>
      </c>
      <c r="G47" s="42">
        <f t="shared" si="0"/>
        <v>4.32</v>
      </c>
      <c r="H47" s="42">
        <f t="shared" si="6"/>
        <v>492.48</v>
      </c>
      <c r="I47" s="42">
        <f t="shared" si="4"/>
        <v>608.66</v>
      </c>
    </row>
    <row r="48" spans="1:9" x14ac:dyDescent="0.25">
      <c r="A48" s="40" t="s">
        <v>497</v>
      </c>
      <c r="B48" s="41">
        <v>1</v>
      </c>
      <c r="C48" s="41">
        <f t="shared" si="5"/>
        <v>592</v>
      </c>
      <c r="D48" s="41">
        <v>544</v>
      </c>
      <c r="E48" s="41">
        <v>48</v>
      </c>
      <c r="F48" s="42">
        <v>725.76</v>
      </c>
      <c r="G48" s="42">
        <f t="shared" si="0"/>
        <v>4.32</v>
      </c>
      <c r="H48" s="42">
        <f t="shared" si="6"/>
        <v>414.72</v>
      </c>
      <c r="I48" s="42">
        <f t="shared" si="4"/>
        <v>512.54999999999995</v>
      </c>
    </row>
    <row r="49" spans="1:9" x14ac:dyDescent="0.25">
      <c r="A49" s="40" t="s">
        <v>497</v>
      </c>
      <c r="B49" s="41">
        <v>1</v>
      </c>
      <c r="C49" s="41">
        <f t="shared" si="5"/>
        <v>406</v>
      </c>
      <c r="D49" s="41">
        <v>334</v>
      </c>
      <c r="E49" s="41">
        <v>72</v>
      </c>
      <c r="F49" s="42">
        <v>725.76</v>
      </c>
      <c r="G49" s="42">
        <f t="shared" si="0"/>
        <v>4.32</v>
      </c>
      <c r="H49" s="42">
        <f t="shared" si="6"/>
        <v>622.08000000000004</v>
      </c>
      <c r="I49" s="42">
        <f t="shared" si="4"/>
        <v>768.83</v>
      </c>
    </row>
    <row r="50" spans="1:9" x14ac:dyDescent="0.25">
      <c r="A50" s="40" t="s">
        <v>497</v>
      </c>
      <c r="B50" s="41">
        <v>1</v>
      </c>
      <c r="C50" s="41">
        <f t="shared" si="5"/>
        <v>806</v>
      </c>
      <c r="D50" s="41">
        <v>662</v>
      </c>
      <c r="E50" s="41">
        <v>144</v>
      </c>
      <c r="F50" s="42">
        <v>725.76</v>
      </c>
      <c r="G50" s="42">
        <f t="shared" si="0"/>
        <v>4.32</v>
      </c>
      <c r="H50" s="42">
        <f t="shared" si="6"/>
        <v>1244.1600000000001</v>
      </c>
      <c r="I50" s="42">
        <f t="shared" si="4"/>
        <v>1537.66</v>
      </c>
    </row>
    <row r="51" spans="1:9" ht="36" customHeight="1" x14ac:dyDescent="0.25">
      <c r="A51" s="40" t="s">
        <v>19</v>
      </c>
      <c r="B51" s="106">
        <f>SUM(B52:B57)</f>
        <v>6</v>
      </c>
      <c r="C51" s="106">
        <f>SUM(C52:C57)</f>
        <v>4325</v>
      </c>
      <c r="D51" s="106">
        <f>SUM(D52:D57)</f>
        <v>3725</v>
      </c>
      <c r="E51" s="106">
        <f>SUM(E52:E57)</f>
        <v>600</v>
      </c>
      <c r="F51" s="106"/>
      <c r="G51" s="106"/>
      <c r="H51" s="75">
        <f>SUM(H52:H57)</f>
        <v>4020.0000000000005</v>
      </c>
      <c r="I51" s="75">
        <f>SUM(I52:I57)</f>
        <v>4968.3100000000004</v>
      </c>
    </row>
    <row r="52" spans="1:9" x14ac:dyDescent="0.25">
      <c r="A52" s="40" t="s">
        <v>23</v>
      </c>
      <c r="B52" s="41">
        <v>1</v>
      </c>
      <c r="C52" s="41">
        <f t="shared" ref="C52:C57" si="7">D52+E52</f>
        <v>797</v>
      </c>
      <c r="D52" s="41">
        <v>662</v>
      </c>
      <c r="E52" s="41">
        <v>135</v>
      </c>
      <c r="F52" s="42">
        <v>562.79999999999995</v>
      </c>
      <c r="G52" s="42">
        <f t="shared" ref="G52:G57" si="8">F52/168</f>
        <v>3.3499999999999996</v>
      </c>
      <c r="H52" s="42">
        <f t="shared" ref="H52:H57" si="9">ROUND(E52*G52*2,2)</f>
        <v>904.5</v>
      </c>
      <c r="I52" s="42">
        <f t="shared" si="4"/>
        <v>1117.8699999999999</v>
      </c>
    </row>
    <row r="53" spans="1:9" x14ac:dyDescent="0.25">
      <c r="A53" s="40" t="s">
        <v>23</v>
      </c>
      <c r="B53" s="41">
        <v>1</v>
      </c>
      <c r="C53" s="41">
        <f t="shared" si="7"/>
        <v>682</v>
      </c>
      <c r="D53" s="41">
        <v>583</v>
      </c>
      <c r="E53" s="41">
        <v>99</v>
      </c>
      <c r="F53" s="42">
        <v>562.79999999999995</v>
      </c>
      <c r="G53" s="42">
        <f t="shared" si="8"/>
        <v>3.3499999999999996</v>
      </c>
      <c r="H53" s="42">
        <f t="shared" si="9"/>
        <v>663.3</v>
      </c>
      <c r="I53" s="42">
        <f t="shared" si="4"/>
        <v>819.77</v>
      </c>
    </row>
    <row r="54" spans="1:9" x14ac:dyDescent="0.25">
      <c r="A54" s="40" t="s">
        <v>23</v>
      </c>
      <c r="B54" s="41">
        <v>1</v>
      </c>
      <c r="C54" s="41">
        <f t="shared" si="7"/>
        <v>662</v>
      </c>
      <c r="D54" s="41">
        <v>582</v>
      </c>
      <c r="E54" s="41">
        <v>80</v>
      </c>
      <c r="F54" s="42">
        <v>562.79999999999995</v>
      </c>
      <c r="G54" s="42">
        <f t="shared" si="8"/>
        <v>3.3499999999999996</v>
      </c>
      <c r="H54" s="42">
        <f t="shared" si="9"/>
        <v>536</v>
      </c>
      <c r="I54" s="42">
        <f t="shared" si="4"/>
        <v>662.44</v>
      </c>
    </row>
    <row r="55" spans="1:9" x14ac:dyDescent="0.25">
      <c r="A55" s="40" t="s">
        <v>23</v>
      </c>
      <c r="B55" s="41">
        <v>1</v>
      </c>
      <c r="C55" s="41">
        <f t="shared" si="7"/>
        <v>792</v>
      </c>
      <c r="D55" s="41">
        <v>662</v>
      </c>
      <c r="E55" s="41">
        <v>130</v>
      </c>
      <c r="F55" s="42">
        <v>562.79999999999995</v>
      </c>
      <c r="G55" s="42">
        <f t="shared" si="8"/>
        <v>3.3499999999999996</v>
      </c>
      <c r="H55" s="42">
        <f t="shared" si="9"/>
        <v>871</v>
      </c>
      <c r="I55" s="42">
        <f t="shared" si="4"/>
        <v>1076.47</v>
      </c>
    </row>
    <row r="56" spans="1:9" x14ac:dyDescent="0.25">
      <c r="A56" s="40" t="s">
        <v>23</v>
      </c>
      <c r="B56" s="41">
        <v>1</v>
      </c>
      <c r="C56" s="41">
        <f t="shared" si="7"/>
        <v>648</v>
      </c>
      <c r="D56" s="41">
        <v>574</v>
      </c>
      <c r="E56" s="41">
        <v>74</v>
      </c>
      <c r="F56" s="42">
        <v>562.79999999999995</v>
      </c>
      <c r="G56" s="42">
        <f t="shared" si="8"/>
        <v>3.3499999999999996</v>
      </c>
      <c r="H56" s="42">
        <f t="shared" si="9"/>
        <v>495.8</v>
      </c>
      <c r="I56" s="42">
        <f t="shared" si="4"/>
        <v>612.76</v>
      </c>
    </row>
    <row r="57" spans="1:9" x14ac:dyDescent="0.25">
      <c r="A57" s="40" t="s">
        <v>23</v>
      </c>
      <c r="B57" s="41">
        <v>1</v>
      </c>
      <c r="C57" s="41">
        <f t="shared" si="7"/>
        <v>744</v>
      </c>
      <c r="D57" s="41">
        <v>662</v>
      </c>
      <c r="E57" s="41">
        <v>82</v>
      </c>
      <c r="F57" s="42">
        <v>562.79999999999995</v>
      </c>
      <c r="G57" s="42">
        <f t="shared" si="8"/>
        <v>3.3499999999999996</v>
      </c>
      <c r="H57" s="42">
        <f t="shared" si="9"/>
        <v>549.4</v>
      </c>
      <c r="I57" s="42">
        <f t="shared" si="4"/>
        <v>679</v>
      </c>
    </row>
    <row r="58" spans="1:9" x14ac:dyDescent="0.25">
      <c r="B58" s="45"/>
      <c r="C58" s="45"/>
      <c r="D58" s="45"/>
      <c r="E58" s="45"/>
      <c r="F58" s="46"/>
      <c r="G58" s="46"/>
      <c r="H58" s="46"/>
      <c r="I58" s="46"/>
    </row>
    <row r="60" spans="1:9" x14ac:dyDescent="0.25">
      <c r="A60" s="47" t="s">
        <v>1</v>
      </c>
      <c r="B60" s="48"/>
      <c r="C60" s="48"/>
      <c r="D60" s="48"/>
      <c r="E60" s="48"/>
      <c r="F60" s="48"/>
      <c r="G60" s="48"/>
      <c r="H60" s="48"/>
      <c r="I60" s="48"/>
    </row>
    <row r="61" spans="1:9" ht="36" customHeight="1" x14ac:dyDescent="0.25">
      <c r="A61" s="576" t="s">
        <v>85</v>
      </c>
      <c r="B61" s="576"/>
      <c r="C61" s="576"/>
      <c r="D61" s="576"/>
      <c r="E61" s="576"/>
      <c r="F61" s="576"/>
      <c r="G61" s="576"/>
      <c r="H61" s="576"/>
      <c r="I61" s="576"/>
    </row>
    <row r="62" spans="1:9" ht="18" customHeight="1" x14ac:dyDescent="0.25">
      <c r="A62" s="49" t="s">
        <v>3</v>
      </c>
      <c r="D62" s="48"/>
      <c r="E62" s="48"/>
      <c r="F62" s="48"/>
      <c r="G62" s="48"/>
      <c r="H62" s="48"/>
      <c r="I62" s="48"/>
    </row>
    <row r="63" spans="1:9" ht="18" customHeight="1" x14ac:dyDescent="0.25">
      <c r="A63" s="48" t="s">
        <v>771</v>
      </c>
      <c r="B63" s="49"/>
      <c r="C63" s="49"/>
      <c r="D63" s="48"/>
      <c r="E63" s="48"/>
      <c r="F63" s="48"/>
      <c r="G63" s="48"/>
      <c r="H63" s="48"/>
      <c r="I63" s="48"/>
    </row>
    <row r="64" spans="1:9" ht="18" customHeight="1" x14ac:dyDescent="0.25">
      <c r="A64" s="48" t="s">
        <v>772</v>
      </c>
      <c r="B64" s="49"/>
      <c r="C64" s="49"/>
      <c r="D64" s="48"/>
      <c r="E64" s="48"/>
      <c r="F64" s="48"/>
      <c r="G64" s="48"/>
      <c r="H64" s="48"/>
      <c r="I64" s="48"/>
    </row>
    <row r="65" spans="1:9" ht="18" customHeight="1" x14ac:dyDescent="0.25">
      <c r="A65" s="48" t="s">
        <v>773</v>
      </c>
      <c r="B65" s="49"/>
      <c r="C65" s="49"/>
      <c r="D65" s="48"/>
      <c r="E65" s="48"/>
      <c r="F65" s="48"/>
      <c r="G65" s="48"/>
      <c r="H65" s="48"/>
      <c r="I65" s="48"/>
    </row>
    <row r="66" spans="1:9" ht="18" customHeight="1" x14ac:dyDescent="0.25">
      <c r="A66" s="48" t="s">
        <v>774</v>
      </c>
      <c r="B66" s="49"/>
      <c r="C66" s="49"/>
      <c r="D66" s="48"/>
      <c r="E66" s="48"/>
      <c r="F66" s="48"/>
      <c r="G66" s="48"/>
      <c r="H66" s="48"/>
      <c r="I66" s="48"/>
    </row>
    <row r="67" spans="1:9" ht="18" customHeight="1" x14ac:dyDescent="0.25">
      <c r="A67" s="48"/>
      <c r="B67" s="49"/>
      <c r="C67" s="49"/>
      <c r="D67" s="48"/>
      <c r="E67" s="48"/>
      <c r="F67" s="48"/>
      <c r="G67" s="48"/>
      <c r="H67" s="48"/>
      <c r="I67" s="48"/>
    </row>
    <row r="68" spans="1:9" ht="18" customHeight="1" x14ac:dyDescent="0.25">
      <c r="A68" s="48"/>
      <c r="B68" s="49"/>
      <c r="C68" s="49"/>
      <c r="D68" s="48"/>
      <c r="E68" s="48"/>
      <c r="F68" s="48"/>
      <c r="G68" s="48"/>
      <c r="H68" s="48"/>
      <c r="I68" s="48"/>
    </row>
  </sheetData>
  <mergeCells count="13">
    <mergeCell ref="A61:I61"/>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pageSetup orientation="portrait" horizontalDpi="90" verticalDpi="90"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I16"/>
  <sheetViews>
    <sheetView zoomScale="80" zoomScaleNormal="80" workbookViewId="0">
      <selection activeCell="M15" sqref="M15"/>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0.7109375" style="32" customWidth="1"/>
    <col min="10" max="16384" width="9.140625" style="32"/>
  </cols>
  <sheetData>
    <row r="1" spans="1:9" x14ac:dyDescent="0.25">
      <c r="H1" s="579" t="s">
        <v>917</v>
      </c>
      <c r="I1" s="579"/>
    </row>
    <row r="2" spans="1:9" s="33" customFormat="1" ht="39.75" customHeight="1" x14ac:dyDescent="0.25">
      <c r="A2" s="521" t="s">
        <v>13</v>
      </c>
      <c r="B2" s="521"/>
      <c r="C2" s="521"/>
      <c r="D2" s="521"/>
      <c r="E2" s="521"/>
      <c r="F2" s="521"/>
      <c r="G2" s="521"/>
      <c r="H2" s="521"/>
      <c r="I2" s="521"/>
    </row>
    <row r="4" spans="1:9" x14ac:dyDescent="0.25">
      <c r="A4" s="32" t="s">
        <v>856</v>
      </c>
    </row>
    <row r="5" spans="1:9" x14ac:dyDescent="0.25">
      <c r="A5" s="32" t="s">
        <v>857</v>
      </c>
    </row>
    <row r="6" spans="1:9" x14ac:dyDescent="0.25">
      <c r="B6" s="434"/>
      <c r="C6" s="434"/>
      <c r="D6" s="434"/>
      <c r="E6" s="435"/>
      <c r="F6" s="434"/>
      <c r="G6" s="434"/>
      <c r="H6" s="436"/>
      <c r="I6" s="434"/>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8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B12+B14</f>
        <v>3</v>
      </c>
      <c r="C11" s="38"/>
      <c r="D11" s="38"/>
      <c r="E11" s="38">
        <f t="shared" ref="E11:I11" si="0">E12+E14</f>
        <v>72</v>
      </c>
      <c r="F11" s="38"/>
      <c r="G11" s="38"/>
      <c r="H11" s="39">
        <f t="shared" si="0"/>
        <v>966.90000000000009</v>
      </c>
      <c r="I11" s="39">
        <f t="shared" si="0"/>
        <v>1175.06</v>
      </c>
    </row>
    <row r="12" spans="1:9" ht="37.5" customHeight="1" x14ac:dyDescent="0.25">
      <c r="A12" s="364" t="s">
        <v>16</v>
      </c>
      <c r="B12" s="365">
        <f>B13</f>
        <v>1</v>
      </c>
      <c r="C12" s="365"/>
      <c r="D12" s="365"/>
      <c r="E12" s="365">
        <f>E13</f>
        <v>24</v>
      </c>
      <c r="F12" s="366"/>
      <c r="G12" s="366"/>
      <c r="H12" s="366">
        <f>H13</f>
        <v>446.7</v>
      </c>
      <c r="I12" s="398">
        <f>I13</f>
        <v>539.48</v>
      </c>
    </row>
    <row r="13" spans="1:9" ht="18.75" customHeight="1" x14ac:dyDescent="0.25">
      <c r="A13" s="40" t="s">
        <v>83</v>
      </c>
      <c r="B13" s="41">
        <v>1</v>
      </c>
      <c r="C13" s="41">
        <f>D13+E13</f>
        <v>184</v>
      </c>
      <c r="D13" s="41">
        <v>160</v>
      </c>
      <c r="E13" s="41">
        <v>24</v>
      </c>
      <c r="F13" s="42">
        <v>1489</v>
      </c>
      <c r="G13" s="360">
        <f>F13/D13</f>
        <v>9.3062500000000004</v>
      </c>
      <c r="H13" s="360">
        <f>ROUND(E13*G13*2,2)</f>
        <v>446.7</v>
      </c>
      <c r="I13" s="437">
        <f>ROUND(H13*1.2077,2)</f>
        <v>539.48</v>
      </c>
    </row>
    <row r="14" spans="1:9" ht="49.5" customHeight="1" x14ac:dyDescent="0.25">
      <c r="A14" s="364" t="s">
        <v>17</v>
      </c>
      <c r="B14" s="365">
        <f>SUM(B15:B16)</f>
        <v>2</v>
      </c>
      <c r="C14" s="365"/>
      <c r="D14" s="365"/>
      <c r="E14" s="365">
        <f>SUM(E15:E16)</f>
        <v>48</v>
      </c>
      <c r="F14" s="366"/>
      <c r="G14" s="366"/>
      <c r="H14" s="366">
        <f>SUM(H15:H16)</f>
        <v>520.20000000000005</v>
      </c>
      <c r="I14" s="366">
        <f>SUM(I15:I16)</f>
        <v>635.57999999999993</v>
      </c>
    </row>
    <row r="15" spans="1:9" x14ac:dyDescent="0.25">
      <c r="A15" s="40" t="s">
        <v>84</v>
      </c>
      <c r="B15" s="41">
        <v>1</v>
      </c>
      <c r="C15" s="41">
        <f>D15+E15</f>
        <v>184</v>
      </c>
      <c r="D15" s="41">
        <v>160</v>
      </c>
      <c r="E15" s="41">
        <v>24</v>
      </c>
      <c r="F15" s="42">
        <v>867</v>
      </c>
      <c r="G15" s="360">
        <f>F15/D15</f>
        <v>5.4187500000000002</v>
      </c>
      <c r="H15" s="360">
        <f>ROUND(E15*G15*2,2)</f>
        <v>260.10000000000002</v>
      </c>
      <c r="I15" s="437">
        <f>ROUND(H15*1.2077,2)</f>
        <v>314.12</v>
      </c>
    </row>
    <row r="16" spans="1:9" x14ac:dyDescent="0.25">
      <c r="A16" s="40" t="s">
        <v>84</v>
      </c>
      <c r="B16" s="41">
        <v>1</v>
      </c>
      <c r="C16" s="41">
        <f>D16+E16</f>
        <v>184</v>
      </c>
      <c r="D16" s="41">
        <v>160</v>
      </c>
      <c r="E16" s="41">
        <v>24</v>
      </c>
      <c r="F16" s="42">
        <v>867</v>
      </c>
      <c r="G16" s="360">
        <f t="shared" ref="G16" si="1">F16/D16</f>
        <v>5.4187500000000002</v>
      </c>
      <c r="H16" s="360">
        <f>ROUND(E16*G16*2,2)</f>
        <v>260.10000000000002</v>
      </c>
      <c r="I16" s="437">
        <f>ROUND(H16*1.2359,2)</f>
        <v>321.45999999999998</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50"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pageSetUpPr fitToPage="1"/>
  </sheetPr>
  <dimension ref="A1:K14"/>
  <sheetViews>
    <sheetView zoomScale="85" zoomScaleNormal="85" workbookViewId="0">
      <selection activeCell="I17" sqref="I17"/>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1" width="15.85546875" style="32" customWidth="1"/>
    <col min="12" max="16384" width="9.140625" style="32"/>
  </cols>
  <sheetData>
    <row r="1" spans="1:11" x14ac:dyDescent="0.25">
      <c r="H1" s="579" t="s">
        <v>918</v>
      </c>
      <c r="I1" s="579"/>
    </row>
    <row r="2" spans="1:11" s="33" customFormat="1" ht="39.75" customHeight="1" x14ac:dyDescent="0.25">
      <c r="A2" s="521" t="s">
        <v>13</v>
      </c>
      <c r="B2" s="521"/>
      <c r="C2" s="521"/>
      <c r="D2" s="521"/>
      <c r="E2" s="521"/>
      <c r="F2" s="521"/>
      <c r="G2" s="521"/>
      <c r="H2" s="521"/>
      <c r="I2" s="521"/>
    </row>
    <row r="4" spans="1:11" x14ac:dyDescent="0.25">
      <c r="A4" s="32" t="s">
        <v>856</v>
      </c>
    </row>
    <row r="5" spans="1:11" x14ac:dyDescent="0.25">
      <c r="A5" s="32" t="s">
        <v>823</v>
      </c>
    </row>
    <row r="6" spans="1:11" x14ac:dyDescent="0.25">
      <c r="B6" s="359"/>
      <c r="C6" s="359"/>
      <c r="D6" s="359"/>
      <c r="E6" s="371"/>
      <c r="F6" s="359"/>
      <c r="G6" s="359"/>
      <c r="H6" s="358"/>
      <c r="I6" s="359"/>
    </row>
    <row r="7" spans="1:11" ht="45.75" customHeight="1" x14ac:dyDescent="0.25">
      <c r="A7" s="553"/>
      <c r="B7" s="553" t="s">
        <v>6</v>
      </c>
      <c r="C7" s="549" t="s">
        <v>8</v>
      </c>
      <c r="D7" s="549"/>
      <c r="E7" s="549"/>
      <c r="F7" s="549" t="s">
        <v>4</v>
      </c>
      <c r="G7" s="549" t="s">
        <v>79</v>
      </c>
      <c r="H7" s="554" t="s">
        <v>9</v>
      </c>
      <c r="I7" s="555" t="s">
        <v>2</v>
      </c>
    </row>
    <row r="8" spans="1:11" ht="24" customHeight="1" x14ac:dyDescent="0.25">
      <c r="A8" s="553"/>
      <c r="B8" s="553"/>
      <c r="C8" s="547" t="s">
        <v>14</v>
      </c>
      <c r="D8" s="547" t="s">
        <v>80</v>
      </c>
      <c r="E8" s="549" t="s">
        <v>10</v>
      </c>
      <c r="F8" s="549"/>
      <c r="G8" s="549"/>
      <c r="H8" s="554"/>
      <c r="I8" s="555"/>
    </row>
    <row r="9" spans="1:11" ht="115.5" customHeight="1" x14ac:dyDescent="0.25">
      <c r="A9" s="553"/>
      <c r="B9" s="553"/>
      <c r="C9" s="548"/>
      <c r="D9" s="548"/>
      <c r="E9" s="549"/>
      <c r="F9" s="549"/>
      <c r="G9" s="549"/>
      <c r="H9" s="554"/>
      <c r="I9" s="555"/>
    </row>
    <row r="10" spans="1:11" ht="20.25" customHeight="1" x14ac:dyDescent="0.25">
      <c r="A10" s="36">
        <v>1</v>
      </c>
      <c r="B10" s="36">
        <v>6</v>
      </c>
      <c r="C10" s="36" t="s">
        <v>81</v>
      </c>
      <c r="D10" s="36">
        <v>8</v>
      </c>
      <c r="E10" s="36">
        <v>9</v>
      </c>
      <c r="F10" s="36">
        <v>11</v>
      </c>
      <c r="G10" s="36">
        <v>12</v>
      </c>
      <c r="H10" s="36">
        <v>13</v>
      </c>
      <c r="I10" s="36" t="s">
        <v>82</v>
      </c>
    </row>
    <row r="11" spans="1:11" s="33" customFormat="1" ht="26.25" customHeight="1" x14ac:dyDescent="0.25">
      <c r="A11" s="37" t="s">
        <v>0</v>
      </c>
      <c r="B11" s="38">
        <f>B12</f>
        <v>2</v>
      </c>
      <c r="C11" s="38"/>
      <c r="D11" s="38"/>
      <c r="E11" s="38">
        <f t="shared" ref="E11:I11" si="0">E12</f>
        <v>56</v>
      </c>
      <c r="F11" s="38"/>
      <c r="G11" s="38"/>
      <c r="H11" s="39">
        <f t="shared" si="0"/>
        <v>618.70000000000005</v>
      </c>
      <c r="I11" s="39">
        <f t="shared" si="0"/>
        <v>764.66</v>
      </c>
    </row>
    <row r="12" spans="1:11" ht="49.5" customHeight="1" x14ac:dyDescent="0.25">
      <c r="A12" s="364" t="s">
        <v>17</v>
      </c>
      <c r="B12" s="365">
        <f>SUM(B13:B14)</f>
        <v>2</v>
      </c>
      <c r="C12" s="365"/>
      <c r="D12" s="365"/>
      <c r="E12" s="365">
        <f>SUM(E13:E14)</f>
        <v>56</v>
      </c>
      <c r="F12" s="366"/>
      <c r="G12" s="366"/>
      <c r="H12" s="366">
        <f>SUM(H13:H14)</f>
        <v>618.70000000000005</v>
      </c>
      <c r="I12" s="366">
        <f>SUM(I13:I14)</f>
        <v>764.66</v>
      </c>
    </row>
    <row r="13" spans="1:11" x14ac:dyDescent="0.25">
      <c r="A13" s="40" t="s">
        <v>84</v>
      </c>
      <c r="B13" s="41">
        <v>1</v>
      </c>
      <c r="C13" s="41">
        <f>D13+E13</f>
        <v>168</v>
      </c>
      <c r="D13" s="41">
        <v>160</v>
      </c>
      <c r="E13" s="41">
        <v>8</v>
      </c>
      <c r="F13" s="42">
        <v>985</v>
      </c>
      <c r="G13" s="360">
        <f>F13/D13</f>
        <v>6.15625</v>
      </c>
      <c r="H13" s="360">
        <f>ROUND(E13*G13*2,2)</f>
        <v>98.5</v>
      </c>
      <c r="I13" s="437">
        <f>ROUND(H13*1.2359,2)</f>
        <v>121.74</v>
      </c>
      <c r="K13" s="46"/>
    </row>
    <row r="14" spans="1:11" x14ac:dyDescent="0.25">
      <c r="A14" s="40" t="s">
        <v>84</v>
      </c>
      <c r="B14" s="41">
        <v>1</v>
      </c>
      <c r="C14" s="41">
        <f>D14+E14</f>
        <v>208</v>
      </c>
      <c r="D14" s="41">
        <v>160</v>
      </c>
      <c r="E14" s="41">
        <v>48</v>
      </c>
      <c r="F14" s="42">
        <v>867</v>
      </c>
      <c r="G14" s="360">
        <f t="shared" ref="G14" si="1">F14/D14</f>
        <v>5.4187500000000002</v>
      </c>
      <c r="H14" s="360">
        <f>ROUND(E14*G14*2,2)</f>
        <v>520.20000000000005</v>
      </c>
      <c r="I14" s="437">
        <f>ROUND(H14*1.2359,2)</f>
        <v>642.91999999999996</v>
      </c>
      <c r="K14" s="46"/>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I56"/>
  <sheetViews>
    <sheetView workbookViewId="0">
      <selection activeCell="M14" sqref="M14"/>
    </sheetView>
  </sheetViews>
  <sheetFormatPr defaultColWidth="9.140625" defaultRowHeight="16.5" x14ac:dyDescent="0.25"/>
  <cols>
    <col min="1" max="1" width="47.140625" style="51" customWidth="1"/>
    <col min="2" max="2" width="15.28515625" style="51" customWidth="1"/>
    <col min="3" max="3" width="11.5703125" style="51" customWidth="1"/>
    <col min="4" max="4" width="12.140625" style="51" customWidth="1"/>
    <col min="5" max="5" width="18.42578125" style="51" customWidth="1"/>
    <col min="6" max="6" width="11.85546875" style="51" customWidth="1"/>
    <col min="7" max="7" width="17.42578125" style="51" customWidth="1"/>
    <col min="8" max="8" width="18.28515625" style="51" customWidth="1"/>
    <col min="9" max="9" width="16.42578125" style="51" customWidth="1"/>
    <col min="10" max="16384" width="9.140625" style="51"/>
  </cols>
  <sheetData>
    <row r="1" spans="1:9" x14ac:dyDescent="0.25">
      <c r="H1" s="531" t="s">
        <v>892</v>
      </c>
      <c r="I1" s="531"/>
    </row>
    <row r="2" spans="1:9" s="52" customFormat="1" ht="39.75" customHeight="1" x14ac:dyDescent="0.25">
      <c r="A2" s="532" t="s">
        <v>87</v>
      </c>
      <c r="B2" s="532"/>
      <c r="C2" s="532"/>
      <c r="D2" s="532"/>
      <c r="E2" s="532"/>
      <c r="F2" s="532"/>
      <c r="G2" s="532"/>
      <c r="H2" s="532"/>
      <c r="I2" s="532"/>
    </row>
    <row r="4" spans="1:9" x14ac:dyDescent="0.25">
      <c r="A4" s="51" t="s">
        <v>820</v>
      </c>
    </row>
    <row r="5" spans="1:9" x14ac:dyDescent="0.25">
      <c r="A5" s="51" t="s">
        <v>821</v>
      </c>
    </row>
    <row r="6" spans="1:9" x14ac:dyDescent="0.25">
      <c r="E6" s="53"/>
      <c r="H6" s="54"/>
    </row>
    <row r="7" spans="1:9" ht="45.75" customHeight="1" x14ac:dyDescent="0.25">
      <c r="A7" s="537"/>
      <c r="B7" s="537" t="s">
        <v>6</v>
      </c>
      <c r="C7" s="538" t="s">
        <v>8</v>
      </c>
      <c r="D7" s="538"/>
      <c r="E7" s="538"/>
      <c r="F7" s="538" t="s">
        <v>4</v>
      </c>
      <c r="G7" s="538" t="s">
        <v>79</v>
      </c>
      <c r="H7" s="539" t="s">
        <v>88</v>
      </c>
      <c r="I7" s="540" t="s">
        <v>89</v>
      </c>
    </row>
    <row r="8" spans="1:9" ht="24" customHeight="1" x14ac:dyDescent="0.25">
      <c r="A8" s="537"/>
      <c r="B8" s="537"/>
      <c r="C8" s="541" t="s">
        <v>14</v>
      </c>
      <c r="D8" s="541" t="s">
        <v>90</v>
      </c>
      <c r="E8" s="538" t="s">
        <v>91</v>
      </c>
      <c r="F8" s="538"/>
      <c r="G8" s="538"/>
      <c r="H8" s="539"/>
      <c r="I8" s="540"/>
    </row>
    <row r="9" spans="1:9" ht="61.5" customHeight="1" x14ac:dyDescent="0.25">
      <c r="A9" s="537"/>
      <c r="B9" s="537"/>
      <c r="C9" s="542"/>
      <c r="D9" s="542"/>
      <c r="E9" s="538"/>
      <c r="F9" s="538"/>
      <c r="G9" s="538"/>
      <c r="H9" s="539"/>
      <c r="I9" s="540"/>
    </row>
    <row r="10" spans="1:9" ht="20.25" customHeight="1" x14ac:dyDescent="0.25">
      <c r="A10" s="55">
        <v>1</v>
      </c>
      <c r="B10" s="55">
        <v>6</v>
      </c>
      <c r="C10" s="55" t="s">
        <v>81</v>
      </c>
      <c r="D10" s="55">
        <v>8</v>
      </c>
      <c r="E10" s="55">
        <v>9</v>
      </c>
      <c r="F10" s="55">
        <v>11</v>
      </c>
      <c r="G10" s="55">
        <v>12</v>
      </c>
      <c r="H10" s="55">
        <v>13</v>
      </c>
      <c r="I10" s="55" t="s">
        <v>92</v>
      </c>
    </row>
    <row r="11" spans="1:9" s="52" customFormat="1" x14ac:dyDescent="0.25">
      <c r="A11" s="56" t="s">
        <v>0</v>
      </c>
      <c r="B11" s="57">
        <f>SUM(B12,B16,B23)</f>
        <v>32</v>
      </c>
      <c r="C11" s="57"/>
      <c r="D11" s="57"/>
      <c r="E11" s="57">
        <f t="shared" ref="E11:I11" si="0">SUM(E12,E16,E23)</f>
        <v>488</v>
      </c>
      <c r="F11" s="57"/>
      <c r="G11" s="57"/>
      <c r="H11" s="57">
        <f t="shared" si="0"/>
        <v>9680.66</v>
      </c>
      <c r="I11" s="58">
        <f t="shared" si="0"/>
        <v>11964.34</v>
      </c>
    </row>
    <row r="12" spans="1:9" ht="33" x14ac:dyDescent="0.25">
      <c r="A12" s="274" t="s">
        <v>93</v>
      </c>
      <c r="B12" s="60">
        <f>COUNTA(A13:A15)</f>
        <v>3</v>
      </c>
      <c r="C12" s="62"/>
      <c r="D12" s="62"/>
      <c r="E12" s="61">
        <f t="shared" ref="E12:H12" si="1">SUM(E13:E15)</f>
        <v>54</v>
      </c>
      <c r="F12" s="62"/>
      <c r="G12" s="62"/>
      <c r="H12" s="62">
        <f t="shared" si="1"/>
        <v>1654.7800000000002</v>
      </c>
      <c r="I12" s="62">
        <f>SUM(I13:I15)</f>
        <v>2045.1399999999999</v>
      </c>
    </row>
    <row r="13" spans="1:9" ht="18.75" customHeight="1" x14ac:dyDescent="0.25">
      <c r="A13" s="63" t="s">
        <v>94</v>
      </c>
      <c r="B13" s="64"/>
      <c r="C13" s="64">
        <f>D13+E13</f>
        <v>172</v>
      </c>
      <c r="D13" s="64">
        <v>160</v>
      </c>
      <c r="E13" s="64">
        <v>12</v>
      </c>
      <c r="F13" s="65">
        <v>4264.2</v>
      </c>
      <c r="G13" s="65">
        <f t="shared" ref="G13:G46" si="2">F13/160</f>
        <v>26.651249999999997</v>
      </c>
      <c r="H13" s="65">
        <f>ROUND(G13*E13*2,2)</f>
        <v>639.63</v>
      </c>
      <c r="I13" s="65">
        <f>ROUND(H13*1.2359,2)</f>
        <v>790.52</v>
      </c>
    </row>
    <row r="14" spans="1:9" ht="18.75" customHeight="1" x14ac:dyDescent="0.25">
      <c r="A14" s="63" t="s">
        <v>95</v>
      </c>
      <c r="B14" s="64"/>
      <c r="C14" s="64">
        <f t="shared" ref="C14:C15" si="3">D14+E14</f>
        <v>170</v>
      </c>
      <c r="D14" s="64">
        <v>160</v>
      </c>
      <c r="E14" s="64">
        <v>10</v>
      </c>
      <c r="F14" s="65">
        <v>2794.5</v>
      </c>
      <c r="G14" s="65">
        <f t="shared" si="2"/>
        <v>17.465624999999999</v>
      </c>
      <c r="H14" s="65">
        <f t="shared" ref="H14:H15" si="4">ROUND(G14*E14*2,2)</f>
        <v>349.31</v>
      </c>
      <c r="I14" s="65">
        <f t="shared" ref="I14:I22" si="5">ROUND(H14*1.2359,2)</f>
        <v>431.71</v>
      </c>
    </row>
    <row r="15" spans="1:9" ht="18.75" customHeight="1" x14ac:dyDescent="0.25">
      <c r="A15" s="63" t="s">
        <v>96</v>
      </c>
      <c r="B15" s="64"/>
      <c r="C15" s="64">
        <f t="shared" si="3"/>
        <v>192</v>
      </c>
      <c r="D15" s="64">
        <v>160</v>
      </c>
      <c r="E15" s="64">
        <v>32</v>
      </c>
      <c r="F15" s="65">
        <v>1664.6</v>
      </c>
      <c r="G15" s="65">
        <f t="shared" si="2"/>
        <v>10.403749999999999</v>
      </c>
      <c r="H15" s="65">
        <f t="shared" si="4"/>
        <v>665.84</v>
      </c>
      <c r="I15" s="65">
        <f t="shared" si="5"/>
        <v>822.91</v>
      </c>
    </row>
    <row r="16" spans="1:9" ht="49.5" customHeight="1" x14ac:dyDescent="0.25">
      <c r="A16" s="274" t="s">
        <v>17</v>
      </c>
      <c r="B16" s="60">
        <f>COUNTA(A17:A22)</f>
        <v>6</v>
      </c>
      <c r="C16" s="62"/>
      <c r="D16" s="62"/>
      <c r="E16" s="61">
        <f t="shared" ref="E16:H16" si="6">SUM(E17:E22)</f>
        <v>130</v>
      </c>
      <c r="F16" s="62"/>
      <c r="G16" s="65"/>
      <c r="H16" s="62">
        <f t="shared" si="6"/>
        <v>2692.75</v>
      </c>
      <c r="I16" s="62">
        <f>SUM(I17:I22)</f>
        <v>3327.98</v>
      </c>
    </row>
    <row r="17" spans="1:9" x14ac:dyDescent="0.25">
      <c r="A17" s="63" t="s">
        <v>97</v>
      </c>
      <c r="B17" s="64"/>
      <c r="C17" s="64">
        <f t="shared" ref="C17:C22" si="7">D17+E17</f>
        <v>176</v>
      </c>
      <c r="D17" s="64">
        <v>160</v>
      </c>
      <c r="E17" s="64">
        <v>16</v>
      </c>
      <c r="F17" s="65">
        <v>2484</v>
      </c>
      <c r="G17" s="65">
        <f t="shared" si="2"/>
        <v>15.525</v>
      </c>
      <c r="H17" s="65">
        <f>ROUND(G17*E17*2,2)</f>
        <v>496.8</v>
      </c>
      <c r="I17" s="65">
        <f t="shared" si="5"/>
        <v>614</v>
      </c>
    </row>
    <row r="18" spans="1:9" ht="17.25" customHeight="1" x14ac:dyDescent="0.25">
      <c r="A18" s="63" t="s">
        <v>98</v>
      </c>
      <c r="B18" s="64"/>
      <c r="C18" s="64">
        <f t="shared" si="7"/>
        <v>170</v>
      </c>
      <c r="D18" s="64">
        <v>160</v>
      </c>
      <c r="E18" s="64">
        <v>10</v>
      </c>
      <c r="F18" s="65">
        <v>2484</v>
      </c>
      <c r="G18" s="65">
        <f t="shared" si="2"/>
        <v>15.525</v>
      </c>
      <c r="H18" s="65">
        <f t="shared" ref="H18:H22" si="8">ROUND(G18*E18*2,2)</f>
        <v>310.5</v>
      </c>
      <c r="I18" s="65">
        <f t="shared" si="5"/>
        <v>383.75</v>
      </c>
    </row>
    <row r="19" spans="1:9" ht="17.25" customHeight="1" x14ac:dyDescent="0.25">
      <c r="A19" s="63" t="s">
        <v>99</v>
      </c>
      <c r="B19" s="64"/>
      <c r="C19" s="64">
        <f t="shared" si="7"/>
        <v>192</v>
      </c>
      <c r="D19" s="64">
        <v>160</v>
      </c>
      <c r="E19" s="64">
        <v>32</v>
      </c>
      <c r="F19" s="65">
        <v>1440</v>
      </c>
      <c r="G19" s="65">
        <f t="shared" si="2"/>
        <v>9</v>
      </c>
      <c r="H19" s="65">
        <f t="shared" si="8"/>
        <v>576</v>
      </c>
      <c r="I19" s="65">
        <f t="shared" si="5"/>
        <v>711.88</v>
      </c>
    </row>
    <row r="20" spans="1:9" x14ac:dyDescent="0.25">
      <c r="A20" s="63" t="s">
        <v>100</v>
      </c>
      <c r="B20" s="64"/>
      <c r="C20" s="64">
        <f t="shared" si="7"/>
        <v>192</v>
      </c>
      <c r="D20" s="64">
        <v>160</v>
      </c>
      <c r="E20" s="64">
        <v>32</v>
      </c>
      <c r="F20" s="65">
        <v>1242</v>
      </c>
      <c r="G20" s="65">
        <f t="shared" si="2"/>
        <v>7.7625000000000002</v>
      </c>
      <c r="H20" s="65">
        <f t="shared" si="8"/>
        <v>496.8</v>
      </c>
      <c r="I20" s="65">
        <f t="shared" si="5"/>
        <v>614</v>
      </c>
    </row>
    <row r="21" spans="1:9" x14ac:dyDescent="0.25">
      <c r="A21" s="63" t="s">
        <v>101</v>
      </c>
      <c r="B21" s="64"/>
      <c r="C21" s="64">
        <f t="shared" si="7"/>
        <v>192</v>
      </c>
      <c r="D21" s="64">
        <v>160</v>
      </c>
      <c r="E21" s="64">
        <v>32</v>
      </c>
      <c r="F21" s="65">
        <v>1540</v>
      </c>
      <c r="G21" s="65">
        <f t="shared" si="2"/>
        <v>9.625</v>
      </c>
      <c r="H21" s="65">
        <f t="shared" si="8"/>
        <v>616</v>
      </c>
      <c r="I21" s="65">
        <f t="shared" si="5"/>
        <v>761.31</v>
      </c>
    </row>
    <row r="22" spans="1:9" x14ac:dyDescent="0.25">
      <c r="A22" s="63" t="s">
        <v>102</v>
      </c>
      <c r="B22" s="64"/>
      <c r="C22" s="64">
        <f t="shared" si="7"/>
        <v>168</v>
      </c>
      <c r="D22" s="64">
        <v>160</v>
      </c>
      <c r="E22" s="64">
        <v>8</v>
      </c>
      <c r="F22" s="65">
        <v>1966.5</v>
      </c>
      <c r="G22" s="65">
        <f t="shared" si="2"/>
        <v>12.290625</v>
      </c>
      <c r="H22" s="65">
        <f t="shared" si="8"/>
        <v>196.65</v>
      </c>
      <c r="I22" s="65">
        <f t="shared" si="5"/>
        <v>243.04</v>
      </c>
    </row>
    <row r="23" spans="1:9" ht="33" x14ac:dyDescent="0.25">
      <c r="A23" s="274" t="s">
        <v>19</v>
      </c>
      <c r="B23" s="60">
        <f>COUNTA(A24:A46)</f>
        <v>23</v>
      </c>
      <c r="C23" s="62"/>
      <c r="D23" s="62"/>
      <c r="E23" s="61">
        <f t="shared" ref="E23:H23" si="9">SUM(E24:E46)</f>
        <v>304</v>
      </c>
      <c r="F23" s="62"/>
      <c r="G23" s="65"/>
      <c r="H23" s="62">
        <f t="shared" si="9"/>
        <v>5333.13</v>
      </c>
      <c r="I23" s="62">
        <f>SUM(I24:I46)</f>
        <v>6591.2199999999993</v>
      </c>
    </row>
    <row r="24" spans="1:9" x14ac:dyDescent="0.25">
      <c r="A24" s="66" t="s">
        <v>104</v>
      </c>
      <c r="B24" s="64"/>
      <c r="C24" s="64">
        <f t="shared" ref="C24:C46" si="10">D24+E24</f>
        <v>168</v>
      </c>
      <c r="D24" s="64">
        <v>160</v>
      </c>
      <c r="E24" s="64">
        <v>8</v>
      </c>
      <c r="F24" s="65">
        <v>1900</v>
      </c>
      <c r="G24" s="65">
        <f t="shared" si="2"/>
        <v>11.875</v>
      </c>
      <c r="H24" s="65">
        <f>ROUND(G24*E24*2,2)</f>
        <v>190</v>
      </c>
      <c r="I24" s="65">
        <f t="shared" ref="I24:I46" si="11">ROUND(H24*1.2359,2)</f>
        <v>234.82</v>
      </c>
    </row>
    <row r="25" spans="1:9" x14ac:dyDescent="0.25">
      <c r="A25" s="66" t="s">
        <v>105</v>
      </c>
      <c r="B25" s="64"/>
      <c r="C25" s="64">
        <f t="shared" si="10"/>
        <v>168</v>
      </c>
      <c r="D25" s="64">
        <v>160</v>
      </c>
      <c r="E25" s="64">
        <v>8</v>
      </c>
      <c r="F25" s="65">
        <v>1100</v>
      </c>
      <c r="G25" s="65">
        <f t="shared" si="2"/>
        <v>6.875</v>
      </c>
      <c r="H25" s="65">
        <f t="shared" ref="H25:H46" si="12">ROUND(G25*E25*2,2)</f>
        <v>110</v>
      </c>
      <c r="I25" s="65">
        <f t="shared" si="11"/>
        <v>135.94999999999999</v>
      </c>
    </row>
    <row r="26" spans="1:9" x14ac:dyDescent="0.25">
      <c r="A26" s="66" t="s">
        <v>106</v>
      </c>
      <c r="B26" s="64"/>
      <c r="C26" s="64">
        <f t="shared" si="10"/>
        <v>168</v>
      </c>
      <c r="D26" s="64">
        <v>160</v>
      </c>
      <c r="E26" s="64">
        <v>8</v>
      </c>
      <c r="F26" s="65">
        <v>1400</v>
      </c>
      <c r="G26" s="65">
        <f t="shared" si="2"/>
        <v>8.75</v>
      </c>
      <c r="H26" s="65">
        <f t="shared" si="12"/>
        <v>140</v>
      </c>
      <c r="I26" s="65">
        <f t="shared" si="11"/>
        <v>173.03</v>
      </c>
    </row>
    <row r="27" spans="1:9" x14ac:dyDescent="0.25">
      <c r="A27" s="66" t="s">
        <v>107</v>
      </c>
      <c r="B27" s="64"/>
      <c r="C27" s="64">
        <f t="shared" si="10"/>
        <v>181</v>
      </c>
      <c r="D27" s="64">
        <v>160</v>
      </c>
      <c r="E27" s="64">
        <v>21</v>
      </c>
      <c r="F27" s="65">
        <v>1400</v>
      </c>
      <c r="G27" s="65">
        <f t="shared" si="2"/>
        <v>8.75</v>
      </c>
      <c r="H27" s="65">
        <f t="shared" si="12"/>
        <v>367.5</v>
      </c>
      <c r="I27" s="65">
        <f t="shared" si="11"/>
        <v>454.19</v>
      </c>
    </row>
    <row r="28" spans="1:9" x14ac:dyDescent="0.25">
      <c r="A28" s="66" t="s">
        <v>108</v>
      </c>
      <c r="B28" s="64"/>
      <c r="C28" s="64">
        <f t="shared" si="10"/>
        <v>180</v>
      </c>
      <c r="D28" s="64">
        <v>160</v>
      </c>
      <c r="E28" s="64">
        <v>20</v>
      </c>
      <c r="F28" s="65">
        <v>1350</v>
      </c>
      <c r="G28" s="65">
        <f t="shared" si="2"/>
        <v>8.4375</v>
      </c>
      <c r="H28" s="65">
        <f t="shared" si="12"/>
        <v>337.5</v>
      </c>
      <c r="I28" s="65">
        <f t="shared" si="11"/>
        <v>417.12</v>
      </c>
    </row>
    <row r="29" spans="1:9" x14ac:dyDescent="0.25">
      <c r="A29" s="66" t="s">
        <v>109</v>
      </c>
      <c r="B29" s="64"/>
      <c r="C29" s="64">
        <f t="shared" si="10"/>
        <v>168</v>
      </c>
      <c r="D29" s="64">
        <v>160</v>
      </c>
      <c r="E29" s="64">
        <v>8</v>
      </c>
      <c r="F29" s="65">
        <v>2700</v>
      </c>
      <c r="G29" s="65">
        <f t="shared" si="2"/>
        <v>16.875</v>
      </c>
      <c r="H29" s="65">
        <f t="shared" si="12"/>
        <v>270</v>
      </c>
      <c r="I29" s="65">
        <f t="shared" si="11"/>
        <v>333.69</v>
      </c>
    </row>
    <row r="30" spans="1:9" x14ac:dyDescent="0.25">
      <c r="A30" s="66" t="s">
        <v>110</v>
      </c>
      <c r="B30" s="64"/>
      <c r="C30" s="64">
        <f t="shared" si="10"/>
        <v>164</v>
      </c>
      <c r="D30" s="64">
        <v>160</v>
      </c>
      <c r="E30" s="64">
        <v>4</v>
      </c>
      <c r="F30" s="65">
        <v>1500</v>
      </c>
      <c r="G30" s="65">
        <f t="shared" si="2"/>
        <v>9.375</v>
      </c>
      <c r="H30" s="65">
        <f t="shared" si="12"/>
        <v>75</v>
      </c>
      <c r="I30" s="65">
        <f t="shared" si="11"/>
        <v>92.69</v>
      </c>
    </row>
    <row r="31" spans="1:9" x14ac:dyDescent="0.25">
      <c r="A31" s="66" t="s">
        <v>111</v>
      </c>
      <c r="B31" s="64"/>
      <c r="C31" s="64">
        <f t="shared" si="10"/>
        <v>164</v>
      </c>
      <c r="D31" s="64">
        <v>160</v>
      </c>
      <c r="E31" s="64">
        <v>4</v>
      </c>
      <c r="F31" s="65">
        <v>1300</v>
      </c>
      <c r="G31" s="65">
        <f t="shared" si="2"/>
        <v>8.125</v>
      </c>
      <c r="H31" s="65">
        <f t="shared" si="12"/>
        <v>65</v>
      </c>
      <c r="I31" s="65">
        <f t="shared" si="11"/>
        <v>80.33</v>
      </c>
    </row>
    <row r="32" spans="1:9" x14ac:dyDescent="0.25">
      <c r="A32" s="66" t="s">
        <v>112</v>
      </c>
      <c r="B32" s="64"/>
      <c r="C32" s="64">
        <f t="shared" si="10"/>
        <v>168</v>
      </c>
      <c r="D32" s="64">
        <v>160</v>
      </c>
      <c r="E32" s="64">
        <v>8</v>
      </c>
      <c r="F32" s="65">
        <v>1000</v>
      </c>
      <c r="G32" s="65">
        <f t="shared" si="2"/>
        <v>6.25</v>
      </c>
      <c r="H32" s="65">
        <f t="shared" si="12"/>
        <v>100</v>
      </c>
      <c r="I32" s="65">
        <f t="shared" si="11"/>
        <v>123.59</v>
      </c>
    </row>
    <row r="33" spans="1:9" x14ac:dyDescent="0.25">
      <c r="A33" s="66" t="s">
        <v>113</v>
      </c>
      <c r="B33" s="64"/>
      <c r="C33" s="64">
        <f t="shared" si="10"/>
        <v>164</v>
      </c>
      <c r="D33" s="64">
        <v>160</v>
      </c>
      <c r="E33" s="64">
        <v>4</v>
      </c>
      <c r="F33" s="65">
        <v>1000</v>
      </c>
      <c r="G33" s="65">
        <f t="shared" si="2"/>
        <v>6.25</v>
      </c>
      <c r="H33" s="65">
        <f t="shared" si="12"/>
        <v>50</v>
      </c>
      <c r="I33" s="65">
        <f t="shared" si="11"/>
        <v>61.8</v>
      </c>
    </row>
    <row r="34" spans="1:9" x14ac:dyDescent="0.25">
      <c r="A34" s="66" t="s">
        <v>113</v>
      </c>
      <c r="B34" s="64"/>
      <c r="C34" s="64">
        <f t="shared" si="10"/>
        <v>168</v>
      </c>
      <c r="D34" s="64">
        <v>160</v>
      </c>
      <c r="E34" s="64">
        <v>8</v>
      </c>
      <c r="F34" s="65">
        <v>1000</v>
      </c>
      <c r="G34" s="65">
        <f t="shared" si="2"/>
        <v>6.25</v>
      </c>
      <c r="H34" s="65">
        <f t="shared" si="12"/>
        <v>100</v>
      </c>
      <c r="I34" s="65">
        <f t="shared" si="11"/>
        <v>123.59</v>
      </c>
    </row>
    <row r="35" spans="1:9" x14ac:dyDescent="0.25">
      <c r="A35" s="66" t="s">
        <v>113</v>
      </c>
      <c r="B35" s="64"/>
      <c r="C35" s="64">
        <f t="shared" si="10"/>
        <v>164</v>
      </c>
      <c r="D35" s="64">
        <v>160</v>
      </c>
      <c r="E35" s="64">
        <v>4</v>
      </c>
      <c r="F35" s="65">
        <v>1000</v>
      </c>
      <c r="G35" s="65">
        <f t="shared" si="2"/>
        <v>6.25</v>
      </c>
      <c r="H35" s="65">
        <f t="shared" si="12"/>
        <v>50</v>
      </c>
      <c r="I35" s="65">
        <f t="shared" si="11"/>
        <v>61.8</v>
      </c>
    </row>
    <row r="36" spans="1:9" x14ac:dyDescent="0.25">
      <c r="A36" s="66" t="s">
        <v>114</v>
      </c>
      <c r="B36" s="64"/>
      <c r="C36" s="64">
        <f t="shared" si="10"/>
        <v>197</v>
      </c>
      <c r="D36" s="64">
        <v>160</v>
      </c>
      <c r="E36" s="64">
        <v>37</v>
      </c>
      <c r="F36" s="65">
        <v>1200</v>
      </c>
      <c r="G36" s="65">
        <f t="shared" si="2"/>
        <v>7.5</v>
      </c>
      <c r="H36" s="65">
        <f t="shared" si="12"/>
        <v>555</v>
      </c>
      <c r="I36" s="65">
        <f t="shared" si="11"/>
        <v>685.92</v>
      </c>
    </row>
    <row r="37" spans="1:9" x14ac:dyDescent="0.25">
      <c r="A37" s="66" t="s">
        <v>115</v>
      </c>
      <c r="B37" s="64"/>
      <c r="C37" s="64">
        <f t="shared" si="10"/>
        <v>182</v>
      </c>
      <c r="D37" s="64">
        <v>160</v>
      </c>
      <c r="E37" s="64">
        <v>22</v>
      </c>
      <c r="F37" s="65">
        <v>1500</v>
      </c>
      <c r="G37" s="65">
        <f t="shared" si="2"/>
        <v>9.375</v>
      </c>
      <c r="H37" s="65">
        <f t="shared" si="12"/>
        <v>412.5</v>
      </c>
      <c r="I37" s="65">
        <f t="shared" si="11"/>
        <v>509.81</v>
      </c>
    </row>
    <row r="38" spans="1:9" x14ac:dyDescent="0.25">
      <c r="A38" s="66" t="s">
        <v>116</v>
      </c>
      <c r="B38" s="64"/>
      <c r="C38" s="64">
        <f t="shared" si="10"/>
        <v>189</v>
      </c>
      <c r="D38" s="64">
        <v>160</v>
      </c>
      <c r="E38" s="64">
        <v>29</v>
      </c>
      <c r="F38" s="65">
        <v>1400</v>
      </c>
      <c r="G38" s="65">
        <f t="shared" si="2"/>
        <v>8.75</v>
      </c>
      <c r="H38" s="65">
        <f t="shared" si="12"/>
        <v>507.5</v>
      </c>
      <c r="I38" s="65">
        <f t="shared" si="11"/>
        <v>627.22</v>
      </c>
    </row>
    <row r="39" spans="1:9" x14ac:dyDescent="0.25">
      <c r="A39" s="66" t="s">
        <v>117</v>
      </c>
      <c r="B39" s="64"/>
      <c r="C39" s="64">
        <f t="shared" si="10"/>
        <v>202</v>
      </c>
      <c r="D39" s="64">
        <v>160</v>
      </c>
      <c r="E39" s="64">
        <v>42</v>
      </c>
      <c r="F39" s="65">
        <v>1300</v>
      </c>
      <c r="G39" s="65">
        <f t="shared" si="2"/>
        <v>8.125</v>
      </c>
      <c r="H39" s="65">
        <f t="shared" si="12"/>
        <v>682.5</v>
      </c>
      <c r="I39" s="65">
        <f t="shared" si="11"/>
        <v>843.5</v>
      </c>
    </row>
    <row r="40" spans="1:9" x14ac:dyDescent="0.25">
      <c r="A40" s="66" t="s">
        <v>118</v>
      </c>
      <c r="B40" s="64"/>
      <c r="C40" s="64">
        <f t="shared" si="10"/>
        <v>190</v>
      </c>
      <c r="D40" s="64">
        <v>160</v>
      </c>
      <c r="E40" s="64">
        <v>30</v>
      </c>
      <c r="F40" s="65">
        <v>975</v>
      </c>
      <c r="G40" s="65">
        <f t="shared" si="2"/>
        <v>6.09375</v>
      </c>
      <c r="H40" s="65">
        <f t="shared" si="12"/>
        <v>365.63</v>
      </c>
      <c r="I40" s="65">
        <f t="shared" si="11"/>
        <v>451.88</v>
      </c>
    </row>
    <row r="41" spans="1:9" x14ac:dyDescent="0.25">
      <c r="A41" s="66" t="s">
        <v>119</v>
      </c>
      <c r="B41" s="64"/>
      <c r="C41" s="64">
        <f t="shared" si="10"/>
        <v>165</v>
      </c>
      <c r="D41" s="64">
        <v>160</v>
      </c>
      <c r="E41" s="64">
        <v>5</v>
      </c>
      <c r="F41" s="65">
        <v>2000</v>
      </c>
      <c r="G41" s="65">
        <f t="shared" si="2"/>
        <v>12.5</v>
      </c>
      <c r="H41" s="65">
        <f t="shared" si="12"/>
        <v>125</v>
      </c>
      <c r="I41" s="65">
        <f t="shared" si="11"/>
        <v>154.49</v>
      </c>
    </row>
    <row r="42" spans="1:9" x14ac:dyDescent="0.25">
      <c r="A42" s="66" t="s">
        <v>119</v>
      </c>
      <c r="B42" s="64"/>
      <c r="C42" s="64">
        <f t="shared" si="10"/>
        <v>165</v>
      </c>
      <c r="D42" s="64">
        <v>160</v>
      </c>
      <c r="E42" s="64">
        <v>5</v>
      </c>
      <c r="F42" s="65">
        <v>2000</v>
      </c>
      <c r="G42" s="65">
        <f t="shared" si="2"/>
        <v>12.5</v>
      </c>
      <c r="H42" s="65">
        <f t="shared" si="12"/>
        <v>125</v>
      </c>
      <c r="I42" s="65">
        <f t="shared" si="11"/>
        <v>154.49</v>
      </c>
    </row>
    <row r="43" spans="1:9" x14ac:dyDescent="0.25">
      <c r="A43" s="66" t="s">
        <v>119</v>
      </c>
      <c r="B43" s="64"/>
      <c r="C43" s="64">
        <f t="shared" si="10"/>
        <v>165</v>
      </c>
      <c r="D43" s="64">
        <v>160</v>
      </c>
      <c r="E43" s="64">
        <v>5</v>
      </c>
      <c r="F43" s="65">
        <v>2000</v>
      </c>
      <c r="G43" s="65">
        <f t="shared" si="2"/>
        <v>12.5</v>
      </c>
      <c r="H43" s="65">
        <f t="shared" si="12"/>
        <v>125</v>
      </c>
      <c r="I43" s="65">
        <f t="shared" si="11"/>
        <v>154.49</v>
      </c>
    </row>
    <row r="44" spans="1:9" x14ac:dyDescent="0.25">
      <c r="A44" s="66" t="s">
        <v>120</v>
      </c>
      <c r="B44" s="64"/>
      <c r="C44" s="64">
        <f t="shared" si="10"/>
        <v>172</v>
      </c>
      <c r="D44" s="64">
        <v>160</v>
      </c>
      <c r="E44" s="64">
        <v>12</v>
      </c>
      <c r="F44" s="65">
        <v>2500</v>
      </c>
      <c r="G44" s="65">
        <f t="shared" si="2"/>
        <v>15.625</v>
      </c>
      <c r="H44" s="65">
        <f t="shared" si="12"/>
        <v>375</v>
      </c>
      <c r="I44" s="65">
        <f t="shared" si="11"/>
        <v>463.46</v>
      </c>
    </row>
    <row r="45" spans="1:9" x14ac:dyDescent="0.25">
      <c r="A45" s="66" t="s">
        <v>121</v>
      </c>
      <c r="B45" s="64"/>
      <c r="C45" s="64">
        <f t="shared" si="10"/>
        <v>164</v>
      </c>
      <c r="D45" s="64">
        <v>160</v>
      </c>
      <c r="E45" s="64">
        <v>4</v>
      </c>
      <c r="F45" s="65">
        <v>2500</v>
      </c>
      <c r="G45" s="65">
        <f t="shared" si="2"/>
        <v>15.625</v>
      </c>
      <c r="H45" s="65">
        <f t="shared" si="12"/>
        <v>125</v>
      </c>
      <c r="I45" s="65">
        <f t="shared" si="11"/>
        <v>154.49</v>
      </c>
    </row>
    <row r="46" spans="1:9" x14ac:dyDescent="0.25">
      <c r="A46" s="66" t="s">
        <v>122</v>
      </c>
      <c r="B46" s="64"/>
      <c r="C46" s="64">
        <f t="shared" si="10"/>
        <v>168</v>
      </c>
      <c r="D46" s="64">
        <v>160</v>
      </c>
      <c r="E46" s="64">
        <v>8</v>
      </c>
      <c r="F46" s="65">
        <v>800</v>
      </c>
      <c r="G46" s="65">
        <f t="shared" si="2"/>
        <v>5</v>
      </c>
      <c r="H46" s="65">
        <f t="shared" si="12"/>
        <v>80</v>
      </c>
      <c r="I46" s="65">
        <f t="shared" si="11"/>
        <v>98.87</v>
      </c>
    </row>
    <row r="47" spans="1:9" x14ac:dyDescent="0.25">
      <c r="E47" s="67"/>
    </row>
    <row r="48" spans="1:9" x14ac:dyDescent="0.25">
      <c r="A48" s="69" t="s">
        <v>1</v>
      </c>
      <c r="B48" s="70"/>
      <c r="C48" s="70"/>
      <c r="D48" s="70"/>
      <c r="E48" s="275"/>
      <c r="F48" s="70"/>
      <c r="G48" s="70"/>
      <c r="H48" s="70"/>
      <c r="I48" s="70"/>
    </row>
    <row r="49" spans="1:9" ht="48.75" customHeight="1" x14ac:dyDescent="0.25">
      <c r="A49" s="527" t="s">
        <v>123</v>
      </c>
      <c r="B49" s="527"/>
      <c r="C49" s="527"/>
      <c r="D49" s="527"/>
      <c r="E49" s="527"/>
      <c r="F49" s="527"/>
      <c r="G49" s="527"/>
      <c r="H49" s="527"/>
      <c r="I49" s="527"/>
    </row>
    <row r="50" spans="1:9" ht="18" customHeight="1" x14ac:dyDescent="0.25">
      <c r="A50" s="71" t="s">
        <v>124</v>
      </c>
      <c r="D50" s="70"/>
      <c r="E50" s="70"/>
      <c r="F50" s="70"/>
      <c r="G50" s="70"/>
      <c r="H50" s="70"/>
      <c r="I50" s="70"/>
    </row>
    <row r="51" spans="1:9" ht="18" customHeight="1" x14ac:dyDescent="0.3">
      <c r="A51" s="70" t="s">
        <v>86</v>
      </c>
      <c r="B51" s="71"/>
      <c r="C51" s="71"/>
      <c r="D51" s="70"/>
      <c r="E51" s="70"/>
      <c r="F51" s="70"/>
      <c r="G51" s="70"/>
      <c r="H51" s="70"/>
      <c r="I51" s="70"/>
    </row>
    <row r="52" spans="1:9" ht="18" customHeight="1" x14ac:dyDescent="0.25">
      <c r="A52" s="70"/>
      <c r="B52" s="71"/>
      <c r="C52" s="71"/>
      <c r="D52" s="70"/>
      <c r="E52" s="70"/>
      <c r="F52" s="70"/>
      <c r="G52" s="70"/>
      <c r="H52" s="70"/>
      <c r="I52" s="70"/>
    </row>
    <row r="53" spans="1:9" s="273" customFormat="1" ht="30.75" customHeight="1" x14ac:dyDescent="0.25">
      <c r="A53" s="543" t="s">
        <v>15</v>
      </c>
      <c r="B53" s="543"/>
      <c r="C53" s="543"/>
      <c r="D53" s="543"/>
      <c r="E53" s="543"/>
      <c r="F53" s="543"/>
      <c r="G53" s="543"/>
      <c r="H53" s="543"/>
      <c r="I53" s="543"/>
    </row>
    <row r="54" spans="1:9" s="273" customFormat="1" ht="37.5" customHeight="1" x14ac:dyDescent="0.25">
      <c r="A54" s="544" t="s">
        <v>125</v>
      </c>
      <c r="B54" s="544"/>
      <c r="C54" s="544"/>
      <c r="D54" s="544"/>
      <c r="E54" s="544"/>
      <c r="F54" s="544"/>
      <c r="G54" s="544"/>
      <c r="H54" s="544"/>
      <c r="I54" s="544"/>
    </row>
    <row r="55" spans="1:9" s="273" customFormat="1" ht="18" customHeight="1" x14ac:dyDescent="0.25">
      <c r="A55" s="536" t="s">
        <v>7</v>
      </c>
      <c r="B55" s="536"/>
      <c r="C55" s="536"/>
      <c r="D55" s="536"/>
      <c r="E55" s="536"/>
      <c r="F55" s="536"/>
      <c r="G55" s="536"/>
      <c r="H55" s="536"/>
      <c r="I55" s="536"/>
    </row>
    <row r="56" spans="1:9" x14ac:dyDescent="0.25">
      <c r="A56" s="72"/>
      <c r="B56" s="72"/>
      <c r="C56" s="72"/>
      <c r="D56" s="72"/>
      <c r="E56" s="72"/>
      <c r="F56" s="72"/>
      <c r="G56" s="72"/>
      <c r="H56" s="72"/>
      <c r="I56" s="72"/>
    </row>
  </sheetData>
  <mergeCells count="16">
    <mergeCell ref="A55:I55"/>
    <mergeCell ref="H1:I1"/>
    <mergeCell ref="A2:I2"/>
    <mergeCell ref="A7:A9"/>
    <mergeCell ref="B7:B9"/>
    <mergeCell ref="C7:E7"/>
    <mergeCell ref="F7:F9"/>
    <mergeCell ref="G7:G9"/>
    <mergeCell ref="H7:H9"/>
    <mergeCell ref="I7:I9"/>
    <mergeCell ref="C8:C9"/>
    <mergeCell ref="D8:D9"/>
    <mergeCell ref="E8:E9"/>
    <mergeCell ref="A49:I49"/>
    <mergeCell ref="A53:I53"/>
    <mergeCell ref="A54:I54"/>
  </mergeCells>
  <pageMargins left="0.70866141732283472" right="0.70866141732283472" top="0.74803149606299213" bottom="0.74803149606299213" header="0.31496062992125984" footer="0.31496062992125984"/>
  <pageSetup paperSize="9" scale="3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423D-FC24-4D8F-9EE2-3F8D562907FE}">
  <sheetPr>
    <tabColor theme="7" tint="0.59999389629810485"/>
  </sheetPr>
  <dimension ref="A1:I45"/>
  <sheetViews>
    <sheetView zoomScale="90" zoomScaleNormal="90" workbookViewId="0">
      <selection activeCell="A2" sqref="A2:I2"/>
    </sheetView>
  </sheetViews>
  <sheetFormatPr defaultColWidth="9.140625" defaultRowHeight="16.5" x14ac:dyDescent="0.25"/>
  <cols>
    <col min="1" max="1" width="42.7109375" style="32" customWidth="1"/>
    <col min="2" max="2" width="15.28515625" style="32" customWidth="1"/>
    <col min="3" max="3" width="15" style="32" customWidth="1"/>
    <col min="4" max="4" width="14.7109375" style="32" customWidth="1"/>
    <col min="5" max="5" width="18.42578125" style="32" customWidth="1"/>
    <col min="6" max="7" width="20.140625" style="32" customWidth="1"/>
    <col min="8" max="8" width="23.42578125" style="32" customWidth="1"/>
    <col min="9" max="9" width="24.7109375" style="32" customWidth="1"/>
    <col min="10" max="16384" width="9.140625" style="32"/>
  </cols>
  <sheetData>
    <row r="1" spans="1:9" x14ac:dyDescent="0.25">
      <c r="H1" s="579" t="s">
        <v>919</v>
      </c>
      <c r="I1" s="579"/>
    </row>
    <row r="2" spans="1:9" s="33" customFormat="1" ht="40.5" customHeight="1" x14ac:dyDescent="0.25">
      <c r="A2" s="521" t="s">
        <v>13</v>
      </c>
      <c r="B2" s="521"/>
      <c r="C2" s="521"/>
      <c r="D2" s="521"/>
      <c r="E2" s="521"/>
      <c r="F2" s="521"/>
      <c r="G2" s="521"/>
      <c r="H2" s="521"/>
      <c r="I2" s="521"/>
    </row>
    <row r="4" spans="1:9" x14ac:dyDescent="0.25">
      <c r="A4" s="32" t="s">
        <v>610</v>
      </c>
    </row>
    <row r="5" spans="1:9" x14ac:dyDescent="0.25">
      <c r="A5" s="32" t="s">
        <v>858</v>
      </c>
    </row>
    <row r="6" spans="1:9" x14ac:dyDescent="0.25">
      <c r="C6" s="431"/>
      <c r="D6" s="431"/>
      <c r="E6" s="432"/>
      <c r="F6" s="431"/>
      <c r="G6" s="431"/>
      <c r="H6" s="433"/>
      <c r="I6" s="431"/>
    </row>
    <row r="7" spans="1:9" x14ac:dyDescent="0.25">
      <c r="A7" s="553"/>
      <c r="B7" s="553" t="s">
        <v>6</v>
      </c>
      <c r="C7" s="549" t="s">
        <v>8</v>
      </c>
      <c r="D7" s="549"/>
      <c r="E7" s="549"/>
      <c r="F7" s="549" t="s">
        <v>4</v>
      </c>
      <c r="G7" s="549" t="s">
        <v>79</v>
      </c>
      <c r="H7" s="554" t="s">
        <v>9</v>
      </c>
      <c r="I7" s="555" t="s">
        <v>2</v>
      </c>
    </row>
    <row r="8" spans="1:9" x14ac:dyDescent="0.25">
      <c r="A8" s="553"/>
      <c r="B8" s="553"/>
      <c r="C8" s="547" t="s">
        <v>14</v>
      </c>
      <c r="D8" s="547" t="s">
        <v>80</v>
      </c>
      <c r="E8" s="549" t="s">
        <v>10</v>
      </c>
      <c r="F8" s="549"/>
      <c r="G8" s="549"/>
      <c r="H8" s="554"/>
      <c r="I8" s="555"/>
    </row>
    <row r="9" spans="1:9" ht="91.5" customHeight="1" x14ac:dyDescent="0.25">
      <c r="A9" s="553"/>
      <c r="B9" s="553"/>
      <c r="C9" s="548"/>
      <c r="D9" s="548"/>
      <c r="E9" s="549"/>
      <c r="F9" s="549"/>
      <c r="G9" s="549"/>
      <c r="H9" s="554"/>
      <c r="I9" s="555"/>
    </row>
    <row r="10" spans="1:9" x14ac:dyDescent="0.25">
      <c r="A10" s="36">
        <v>1</v>
      </c>
      <c r="B10" s="36">
        <v>6</v>
      </c>
      <c r="C10" s="36" t="s">
        <v>81</v>
      </c>
      <c r="D10" s="36">
        <v>8</v>
      </c>
      <c r="E10" s="36">
        <v>9</v>
      </c>
      <c r="F10" s="36">
        <v>11</v>
      </c>
      <c r="G10" s="36">
        <v>12</v>
      </c>
      <c r="H10" s="36">
        <v>13</v>
      </c>
      <c r="I10" s="36" t="s">
        <v>82</v>
      </c>
    </row>
    <row r="11" spans="1:9" s="33" customFormat="1" x14ac:dyDescent="0.25">
      <c r="A11" s="37" t="s">
        <v>0</v>
      </c>
      <c r="B11" s="217">
        <f>B12+B23+B28+B32</f>
        <v>23</v>
      </c>
      <c r="C11" s="217"/>
      <c r="D11" s="217"/>
      <c r="E11" s="217">
        <f t="shared" ref="E11:I11" si="0">E12+E23+E28+E32</f>
        <v>809.20399999999995</v>
      </c>
      <c r="F11" s="217"/>
      <c r="G11" s="217"/>
      <c r="H11" s="218">
        <f t="shared" si="0"/>
        <v>15513.14</v>
      </c>
      <c r="I11" s="218">
        <f t="shared" si="0"/>
        <v>19172.690000000002</v>
      </c>
    </row>
    <row r="12" spans="1:9" ht="33" x14ac:dyDescent="0.25">
      <c r="A12" s="364" t="s">
        <v>16</v>
      </c>
      <c r="B12" s="365">
        <f>SUM(B13:B22)</f>
        <v>10</v>
      </c>
      <c r="C12" s="365"/>
      <c r="D12" s="365"/>
      <c r="E12" s="365">
        <f t="shared" ref="E12:I12" si="1">SUM(E13:E22)</f>
        <v>408</v>
      </c>
      <c r="F12" s="365"/>
      <c r="G12" s="365"/>
      <c r="H12" s="366">
        <f t="shared" si="1"/>
        <v>11275.720000000001</v>
      </c>
      <c r="I12" s="366">
        <f t="shared" si="1"/>
        <v>13935.68</v>
      </c>
    </row>
    <row r="13" spans="1:9" x14ac:dyDescent="0.25">
      <c r="A13" s="376" t="s">
        <v>611</v>
      </c>
      <c r="B13" s="377">
        <v>1</v>
      </c>
      <c r="C13" s="377">
        <f t="shared" ref="C13:C22" si="2">D13+E13</f>
        <v>188</v>
      </c>
      <c r="D13" s="377">
        <v>160</v>
      </c>
      <c r="E13" s="377">
        <v>28</v>
      </c>
      <c r="F13" s="360"/>
      <c r="G13" s="360">
        <v>12.34</v>
      </c>
      <c r="H13" s="360">
        <f t="shared" ref="H13:H22" si="3">ROUND(E13*G13*2,2)</f>
        <v>691.04</v>
      </c>
      <c r="I13" s="360">
        <f t="shared" ref="I13:I38" si="4">ROUND(H13*1.2359,2)</f>
        <v>854.06</v>
      </c>
    </row>
    <row r="14" spans="1:9" x14ac:dyDescent="0.25">
      <c r="A14" s="376" t="s">
        <v>611</v>
      </c>
      <c r="B14" s="377">
        <v>1</v>
      </c>
      <c r="C14" s="377">
        <f t="shared" si="2"/>
        <v>397</v>
      </c>
      <c r="D14" s="377">
        <v>344</v>
      </c>
      <c r="E14" s="377">
        <v>53</v>
      </c>
      <c r="F14" s="360"/>
      <c r="G14" s="360">
        <v>12.72</v>
      </c>
      <c r="H14" s="360">
        <f t="shared" si="3"/>
        <v>1348.32</v>
      </c>
      <c r="I14" s="360">
        <f t="shared" si="4"/>
        <v>1666.39</v>
      </c>
    </row>
    <row r="15" spans="1:9" x14ac:dyDescent="0.25">
      <c r="A15" s="376" t="s">
        <v>612</v>
      </c>
      <c r="B15" s="377">
        <v>1</v>
      </c>
      <c r="C15" s="377">
        <f t="shared" si="2"/>
        <v>164</v>
      </c>
      <c r="D15" s="377">
        <v>160</v>
      </c>
      <c r="E15" s="377">
        <v>4</v>
      </c>
      <c r="F15" s="360"/>
      <c r="G15" s="360">
        <v>12.34</v>
      </c>
      <c r="H15" s="360">
        <f t="shared" si="3"/>
        <v>98.72</v>
      </c>
      <c r="I15" s="360">
        <f t="shared" si="4"/>
        <v>122.01</v>
      </c>
    </row>
    <row r="16" spans="1:9" x14ac:dyDescent="0.25">
      <c r="A16" s="376" t="s">
        <v>612</v>
      </c>
      <c r="B16" s="377">
        <v>1</v>
      </c>
      <c r="C16" s="377">
        <f t="shared" si="2"/>
        <v>397</v>
      </c>
      <c r="D16" s="377">
        <v>344</v>
      </c>
      <c r="E16" s="377">
        <v>53</v>
      </c>
      <c r="F16" s="360"/>
      <c r="G16" s="360">
        <v>12.72</v>
      </c>
      <c r="H16" s="360">
        <f t="shared" si="3"/>
        <v>1348.32</v>
      </c>
      <c r="I16" s="360">
        <f t="shared" si="4"/>
        <v>1666.39</v>
      </c>
    </row>
    <row r="17" spans="1:9" x14ac:dyDescent="0.25">
      <c r="A17" s="376" t="s">
        <v>613</v>
      </c>
      <c r="B17" s="377">
        <v>1</v>
      </c>
      <c r="C17" s="377">
        <f t="shared" si="2"/>
        <v>212</v>
      </c>
      <c r="D17" s="377">
        <v>160</v>
      </c>
      <c r="E17" s="377">
        <v>52</v>
      </c>
      <c r="F17" s="360"/>
      <c r="G17" s="360">
        <v>12.34</v>
      </c>
      <c r="H17" s="360">
        <f t="shared" si="3"/>
        <v>1283.3599999999999</v>
      </c>
      <c r="I17" s="360">
        <f t="shared" si="4"/>
        <v>1586.1</v>
      </c>
    </row>
    <row r="18" spans="1:9" x14ac:dyDescent="0.25">
      <c r="A18" s="376" t="s">
        <v>613</v>
      </c>
      <c r="B18" s="377">
        <v>1</v>
      </c>
      <c r="C18" s="377">
        <f t="shared" si="2"/>
        <v>212</v>
      </c>
      <c r="D18" s="377">
        <v>160</v>
      </c>
      <c r="E18" s="377">
        <v>52</v>
      </c>
      <c r="F18" s="360"/>
      <c r="G18" s="360">
        <v>12.72</v>
      </c>
      <c r="H18" s="360">
        <f t="shared" si="3"/>
        <v>1322.88</v>
      </c>
      <c r="I18" s="360">
        <f t="shared" si="4"/>
        <v>1634.95</v>
      </c>
    </row>
    <row r="19" spans="1:9" x14ac:dyDescent="0.25">
      <c r="A19" s="376" t="s">
        <v>614</v>
      </c>
      <c r="B19" s="377">
        <v>1</v>
      </c>
      <c r="C19" s="377">
        <f t="shared" si="2"/>
        <v>164</v>
      </c>
      <c r="D19" s="377">
        <v>160</v>
      </c>
      <c r="E19" s="377">
        <v>4</v>
      </c>
      <c r="F19" s="360"/>
      <c r="G19" s="360">
        <v>12.34</v>
      </c>
      <c r="H19" s="360">
        <f t="shared" si="3"/>
        <v>98.72</v>
      </c>
      <c r="I19" s="360">
        <f t="shared" si="4"/>
        <v>122.01</v>
      </c>
    </row>
    <row r="20" spans="1:9" x14ac:dyDescent="0.25">
      <c r="A20" s="376" t="s">
        <v>614</v>
      </c>
      <c r="B20" s="377">
        <v>1</v>
      </c>
      <c r="C20" s="377">
        <f t="shared" si="2"/>
        <v>188</v>
      </c>
      <c r="D20" s="377">
        <v>160</v>
      </c>
      <c r="E20" s="377">
        <v>28</v>
      </c>
      <c r="F20" s="360"/>
      <c r="G20" s="360">
        <v>12.72</v>
      </c>
      <c r="H20" s="360">
        <f t="shared" si="3"/>
        <v>712.32</v>
      </c>
      <c r="I20" s="360">
        <f t="shared" si="4"/>
        <v>880.36</v>
      </c>
    </row>
    <row r="21" spans="1:9" x14ac:dyDescent="0.25">
      <c r="A21" s="376" t="s">
        <v>615</v>
      </c>
      <c r="B21" s="377">
        <v>1</v>
      </c>
      <c r="C21" s="377">
        <f t="shared" si="2"/>
        <v>579</v>
      </c>
      <c r="D21" s="377">
        <v>504</v>
      </c>
      <c r="E21" s="377">
        <v>75</v>
      </c>
      <c r="F21" s="360"/>
      <c r="G21" s="360">
        <v>16.93</v>
      </c>
      <c r="H21" s="360">
        <f t="shared" si="3"/>
        <v>2539.5</v>
      </c>
      <c r="I21" s="360">
        <f t="shared" si="4"/>
        <v>3138.57</v>
      </c>
    </row>
    <row r="22" spans="1:9" x14ac:dyDescent="0.25">
      <c r="A22" s="376" t="s">
        <v>616</v>
      </c>
      <c r="B22" s="377">
        <v>1</v>
      </c>
      <c r="C22" s="377">
        <f t="shared" si="2"/>
        <v>563</v>
      </c>
      <c r="D22" s="377">
        <v>504</v>
      </c>
      <c r="E22" s="377">
        <v>59</v>
      </c>
      <c r="F22" s="360"/>
      <c r="G22" s="360">
        <v>15.53</v>
      </c>
      <c r="H22" s="360">
        <f t="shared" si="3"/>
        <v>1832.54</v>
      </c>
      <c r="I22" s="360">
        <f t="shared" si="4"/>
        <v>2264.84</v>
      </c>
    </row>
    <row r="23" spans="1:9" ht="49.5" x14ac:dyDescent="0.25">
      <c r="A23" s="364" t="s">
        <v>17</v>
      </c>
      <c r="B23" s="365">
        <f>SUM(B24:B27)</f>
        <v>4</v>
      </c>
      <c r="C23" s="365"/>
      <c r="D23" s="365"/>
      <c r="E23" s="365">
        <f t="shared" ref="E23:I23" si="5">SUM(E24:E27)</f>
        <v>82.204000000000008</v>
      </c>
      <c r="F23" s="365"/>
      <c r="G23" s="365"/>
      <c r="H23" s="366">
        <f t="shared" si="5"/>
        <v>1172.96</v>
      </c>
      <c r="I23" s="366">
        <f t="shared" si="5"/>
        <v>1449.6599999999999</v>
      </c>
    </row>
    <row r="24" spans="1:9" x14ac:dyDescent="0.25">
      <c r="A24" s="376" t="s">
        <v>617</v>
      </c>
      <c r="B24" s="377">
        <v>1</v>
      </c>
      <c r="C24" s="377">
        <f>D24+E24</f>
        <v>508</v>
      </c>
      <c r="D24" s="438">
        <v>504</v>
      </c>
      <c r="E24" s="377">
        <v>4</v>
      </c>
      <c r="F24" s="360"/>
      <c r="G24" s="360">
        <v>7.54</v>
      </c>
      <c r="H24" s="360">
        <f>ROUND(E24*G24*2,2)</f>
        <v>60.32</v>
      </c>
      <c r="I24" s="360">
        <f t="shared" si="4"/>
        <v>74.55</v>
      </c>
    </row>
    <row r="25" spans="1:9" x14ac:dyDescent="0.25">
      <c r="A25" s="376" t="s">
        <v>618</v>
      </c>
      <c r="B25" s="377">
        <v>1</v>
      </c>
      <c r="C25" s="377">
        <f>D25+E25</f>
        <v>168</v>
      </c>
      <c r="D25" s="438">
        <v>160</v>
      </c>
      <c r="E25" s="377">
        <v>8</v>
      </c>
      <c r="F25" s="360"/>
      <c r="G25" s="360">
        <v>7.54</v>
      </c>
      <c r="H25" s="360">
        <f>ROUND(E25*G25*2,2)</f>
        <v>120.64</v>
      </c>
      <c r="I25" s="360">
        <f t="shared" si="4"/>
        <v>149.1</v>
      </c>
    </row>
    <row r="26" spans="1:9" x14ac:dyDescent="0.25">
      <c r="A26" s="376" t="s">
        <v>618</v>
      </c>
      <c r="B26" s="438">
        <v>1</v>
      </c>
      <c r="C26" s="438">
        <f>D26+E26</f>
        <v>303.20400000000001</v>
      </c>
      <c r="D26" s="438">
        <v>273</v>
      </c>
      <c r="E26" s="438">
        <v>30.204000000000001</v>
      </c>
      <c r="F26" s="439">
        <v>1235</v>
      </c>
      <c r="G26" s="439">
        <f>ROUND(F26*3/(160+160+184),2)</f>
        <v>7.35</v>
      </c>
      <c r="H26" s="360">
        <f>ROUND(E26*G26*2,2)</f>
        <v>444</v>
      </c>
      <c r="I26" s="439">
        <f>ROUND(H26*1.2359,2)</f>
        <v>548.74</v>
      </c>
    </row>
    <row r="27" spans="1:9" x14ac:dyDescent="0.25">
      <c r="A27" s="376" t="s">
        <v>619</v>
      </c>
      <c r="B27" s="377">
        <v>1</v>
      </c>
      <c r="C27" s="377">
        <f>D27+E27</f>
        <v>200</v>
      </c>
      <c r="D27" s="438">
        <v>160</v>
      </c>
      <c r="E27" s="377">
        <v>40</v>
      </c>
      <c r="F27" s="360"/>
      <c r="G27" s="360">
        <v>6.85</v>
      </c>
      <c r="H27" s="360">
        <f>ROUND(E27*G27*2,2)</f>
        <v>548</v>
      </c>
      <c r="I27" s="360">
        <f t="shared" si="4"/>
        <v>677.27</v>
      </c>
    </row>
    <row r="28" spans="1:9" ht="49.5" x14ac:dyDescent="0.25">
      <c r="A28" s="364" t="s">
        <v>18</v>
      </c>
      <c r="B28" s="365">
        <f>SUM(B29:B31)</f>
        <v>3</v>
      </c>
      <c r="C28" s="365"/>
      <c r="D28" s="365"/>
      <c r="E28" s="365">
        <f t="shared" ref="E28:I28" si="6">SUM(E29:E31)</f>
        <v>103</v>
      </c>
      <c r="F28" s="365"/>
      <c r="G28" s="365"/>
      <c r="H28" s="366">
        <f t="shared" si="6"/>
        <v>1046.6599999999999</v>
      </c>
      <c r="I28" s="366">
        <f t="shared" si="6"/>
        <v>1293.56</v>
      </c>
    </row>
    <row r="29" spans="1:9" x14ac:dyDescent="0.25">
      <c r="A29" s="376" t="s">
        <v>620</v>
      </c>
      <c r="B29" s="377">
        <v>1</v>
      </c>
      <c r="C29" s="377">
        <f t="shared" ref="C29:C38" si="7">D29+E29</f>
        <v>552</v>
      </c>
      <c r="D29" s="438">
        <v>504</v>
      </c>
      <c r="E29" s="377">
        <v>48</v>
      </c>
      <c r="F29" s="360"/>
      <c r="G29" s="360">
        <v>4.5199999999999996</v>
      </c>
      <c r="H29" s="360">
        <f>ROUND(E29*G29*2,2)</f>
        <v>433.92</v>
      </c>
      <c r="I29" s="360">
        <f t="shared" si="4"/>
        <v>536.28</v>
      </c>
    </row>
    <row r="30" spans="1:9" x14ac:dyDescent="0.25">
      <c r="A30" s="376" t="s">
        <v>621</v>
      </c>
      <c r="B30" s="377">
        <v>1</v>
      </c>
      <c r="C30" s="377">
        <f t="shared" si="7"/>
        <v>312</v>
      </c>
      <c r="D30" s="438">
        <v>296</v>
      </c>
      <c r="E30" s="377">
        <v>16</v>
      </c>
      <c r="F30" s="360"/>
      <c r="G30" s="360">
        <v>5.62</v>
      </c>
      <c r="H30" s="360">
        <f t="shared" ref="H30:H31" si="8">ROUND(E30*G30*2,2)</f>
        <v>179.84</v>
      </c>
      <c r="I30" s="360">
        <f t="shared" si="4"/>
        <v>222.26</v>
      </c>
    </row>
    <row r="31" spans="1:9" x14ac:dyDescent="0.25">
      <c r="A31" s="376" t="s">
        <v>622</v>
      </c>
      <c r="B31" s="377">
        <v>1</v>
      </c>
      <c r="C31" s="377">
        <f t="shared" si="7"/>
        <v>543</v>
      </c>
      <c r="D31" s="438">
        <v>504</v>
      </c>
      <c r="E31" s="377">
        <v>39</v>
      </c>
      <c r="F31" s="360"/>
      <c r="G31" s="360">
        <v>5.55</v>
      </c>
      <c r="H31" s="360">
        <f t="shared" si="8"/>
        <v>432.9</v>
      </c>
      <c r="I31" s="360">
        <f t="shared" si="4"/>
        <v>535.02</v>
      </c>
    </row>
    <row r="32" spans="1:9" ht="49.5" x14ac:dyDescent="0.25">
      <c r="A32" s="364" t="s">
        <v>19</v>
      </c>
      <c r="B32" s="365">
        <f>SUM(B33:B38)</f>
        <v>6</v>
      </c>
      <c r="C32" s="365"/>
      <c r="D32" s="365"/>
      <c r="E32" s="365">
        <f t="shared" ref="E32:I32" si="9">SUM(E33:E38)</f>
        <v>216</v>
      </c>
      <c r="F32" s="365"/>
      <c r="G32" s="365"/>
      <c r="H32" s="366">
        <f t="shared" si="9"/>
        <v>2017.8000000000002</v>
      </c>
      <c r="I32" s="366">
        <f t="shared" si="9"/>
        <v>2493.79</v>
      </c>
    </row>
    <row r="33" spans="1:9" x14ac:dyDescent="0.25">
      <c r="A33" s="406" t="s">
        <v>623</v>
      </c>
      <c r="B33" s="377">
        <v>1</v>
      </c>
      <c r="C33" s="377">
        <f t="shared" si="7"/>
        <v>531</v>
      </c>
      <c r="D33" s="438">
        <v>504</v>
      </c>
      <c r="E33" s="377">
        <v>27</v>
      </c>
      <c r="F33" s="360"/>
      <c r="G33" s="360">
        <v>4.46</v>
      </c>
      <c r="H33" s="360">
        <f>ROUND(E33*G33*2,2)</f>
        <v>240.84</v>
      </c>
      <c r="I33" s="360">
        <f t="shared" si="4"/>
        <v>297.64999999999998</v>
      </c>
    </row>
    <row r="34" spans="1:9" x14ac:dyDescent="0.25">
      <c r="A34" s="406" t="s">
        <v>624</v>
      </c>
      <c r="B34" s="377">
        <v>1</v>
      </c>
      <c r="C34" s="377">
        <f t="shared" si="7"/>
        <v>497</v>
      </c>
      <c r="D34" s="438">
        <v>440</v>
      </c>
      <c r="E34" s="377">
        <v>57</v>
      </c>
      <c r="F34" s="360"/>
      <c r="G34" s="360">
        <v>4.5199999999999996</v>
      </c>
      <c r="H34" s="360">
        <f t="shared" ref="H34" si="10">ROUND(E34*G34*2,2)</f>
        <v>515.28</v>
      </c>
      <c r="I34" s="360">
        <f t="shared" si="4"/>
        <v>636.83000000000004</v>
      </c>
    </row>
    <row r="35" spans="1:9" x14ac:dyDescent="0.25">
      <c r="A35" s="406" t="s">
        <v>625</v>
      </c>
      <c r="B35" s="377">
        <v>1</v>
      </c>
      <c r="C35" s="377">
        <f t="shared" si="7"/>
        <v>508</v>
      </c>
      <c r="D35" s="438">
        <v>504</v>
      </c>
      <c r="E35" s="377">
        <v>4</v>
      </c>
      <c r="F35" s="360"/>
      <c r="G35" s="360">
        <v>4.46</v>
      </c>
      <c r="H35" s="360">
        <f>ROUND(E35*G35*2,2)</f>
        <v>35.68</v>
      </c>
      <c r="I35" s="360">
        <f t="shared" si="4"/>
        <v>44.1</v>
      </c>
    </row>
    <row r="36" spans="1:9" x14ac:dyDescent="0.25">
      <c r="A36" s="406" t="s">
        <v>626</v>
      </c>
      <c r="B36" s="377">
        <v>1</v>
      </c>
      <c r="C36" s="377">
        <f t="shared" si="7"/>
        <v>412</v>
      </c>
      <c r="D36" s="438">
        <v>400</v>
      </c>
      <c r="E36" s="377">
        <v>12</v>
      </c>
      <c r="F36" s="360"/>
      <c r="G36" s="360">
        <v>7.61</v>
      </c>
      <c r="H36" s="360">
        <f>ROUND(E36*G36*2,2)</f>
        <v>182.64</v>
      </c>
      <c r="I36" s="360">
        <f t="shared" si="4"/>
        <v>225.72</v>
      </c>
    </row>
    <row r="37" spans="1:9" x14ac:dyDescent="0.25">
      <c r="A37" s="406" t="s">
        <v>627</v>
      </c>
      <c r="B37" s="377">
        <v>1</v>
      </c>
      <c r="C37" s="377">
        <f t="shared" si="7"/>
        <v>548</v>
      </c>
      <c r="D37" s="438">
        <v>504</v>
      </c>
      <c r="E37" s="377">
        <v>44</v>
      </c>
      <c r="F37" s="360"/>
      <c r="G37" s="360">
        <v>4.46</v>
      </c>
      <c r="H37" s="360">
        <f>ROUND(E37*G37*2,2)</f>
        <v>392.48</v>
      </c>
      <c r="I37" s="360">
        <f t="shared" si="4"/>
        <v>485.07</v>
      </c>
    </row>
    <row r="38" spans="1:9" x14ac:dyDescent="0.25">
      <c r="A38" s="406" t="s">
        <v>628</v>
      </c>
      <c r="B38" s="377">
        <v>1</v>
      </c>
      <c r="C38" s="377">
        <f t="shared" si="7"/>
        <v>576</v>
      </c>
      <c r="D38" s="438">
        <v>504</v>
      </c>
      <c r="E38" s="377">
        <v>72</v>
      </c>
      <c r="F38" s="360"/>
      <c r="G38" s="360">
        <v>4.5199999999999996</v>
      </c>
      <c r="H38" s="360">
        <f>ROUND(E38*G38*2,2)</f>
        <v>650.88</v>
      </c>
      <c r="I38" s="360">
        <f t="shared" si="4"/>
        <v>804.42</v>
      </c>
    </row>
    <row r="40" spans="1:9" x14ac:dyDescent="0.25">
      <c r="A40" s="47" t="s">
        <v>1</v>
      </c>
      <c r="B40" s="48"/>
      <c r="C40" s="48"/>
      <c r="D40" s="48"/>
      <c r="E40" s="48"/>
      <c r="F40" s="48"/>
      <c r="G40" s="48"/>
      <c r="H40" s="48"/>
      <c r="I40" s="48"/>
    </row>
    <row r="41" spans="1:9" x14ac:dyDescent="0.25">
      <c r="A41" s="576" t="s">
        <v>85</v>
      </c>
      <c r="B41" s="576"/>
      <c r="C41" s="576"/>
      <c r="D41" s="576"/>
      <c r="E41" s="576"/>
      <c r="F41" s="576"/>
      <c r="G41" s="576"/>
      <c r="H41" s="576"/>
      <c r="I41" s="576"/>
    </row>
    <row r="42" spans="1:9" x14ac:dyDescent="0.25">
      <c r="A42" s="49" t="s">
        <v>3</v>
      </c>
      <c r="D42" s="48"/>
      <c r="E42" s="48"/>
      <c r="F42" s="48"/>
      <c r="G42" s="48"/>
      <c r="H42" s="48"/>
      <c r="I42" s="48"/>
    </row>
    <row r="43" spans="1:9" x14ac:dyDescent="0.25">
      <c r="A43" s="48" t="s">
        <v>629</v>
      </c>
      <c r="B43" s="49"/>
      <c r="C43" s="49"/>
      <c r="D43" s="48"/>
      <c r="E43" s="48"/>
      <c r="F43" s="48"/>
      <c r="G43" s="48"/>
      <c r="H43" s="48"/>
      <c r="I43" s="48"/>
    </row>
    <row r="44" spans="1:9" x14ac:dyDescent="0.25">
      <c r="A44" s="48" t="s">
        <v>630</v>
      </c>
      <c r="B44" s="49"/>
      <c r="C44" s="49"/>
      <c r="D44" s="48"/>
      <c r="E44" s="48"/>
      <c r="F44" s="48"/>
      <c r="G44" s="48"/>
      <c r="H44" s="48"/>
      <c r="I44" s="48"/>
    </row>
    <row r="45" spans="1:9" x14ac:dyDescent="0.25">
      <c r="A45" s="48" t="s">
        <v>631</v>
      </c>
      <c r="B45" s="49"/>
      <c r="C45" s="49"/>
      <c r="D45" s="48"/>
      <c r="E45" s="48"/>
      <c r="F45" s="48"/>
      <c r="G45" s="48"/>
      <c r="H45" s="48"/>
      <c r="I45" s="48"/>
    </row>
  </sheetData>
  <mergeCells count="13">
    <mergeCell ref="A41:I41"/>
    <mergeCell ref="H1:I1"/>
    <mergeCell ref="A2:I2"/>
    <mergeCell ref="A7:A9"/>
    <mergeCell ref="B7:B9"/>
    <mergeCell ref="C7:E7"/>
    <mergeCell ref="F7:F9"/>
    <mergeCell ref="G7:G9"/>
    <mergeCell ref="H7:H9"/>
    <mergeCell ref="I7:I9"/>
    <mergeCell ref="C8:C9"/>
    <mergeCell ref="D8:D9"/>
    <mergeCell ref="E8:E9"/>
  </mergeCells>
  <pageMargins left="0.70866141732283472" right="0.70866141732283472" top="0.74803149606299213" bottom="0.74803149606299213" header="0.31496062992125984" footer="0.31496062992125984"/>
  <pageSetup paperSize="9" scale="50" fitToHeight="0" orientation="landscape"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I466"/>
  <sheetViews>
    <sheetView zoomScale="90" zoomScaleNormal="90" workbookViewId="0">
      <pane xSplit="1" topLeftCell="B1" activePane="topRight" state="frozen"/>
      <selection activeCell="A4" sqref="A4"/>
      <selection pane="topRight" activeCell="P17" sqref="P17"/>
    </sheetView>
  </sheetViews>
  <sheetFormatPr defaultColWidth="9.140625" defaultRowHeight="16.5" x14ac:dyDescent="0.25"/>
  <cols>
    <col min="1" max="1" width="44.140625" style="32" customWidth="1"/>
    <col min="2" max="2" width="12" style="32" customWidth="1"/>
    <col min="3" max="3" width="14.5703125" style="32" customWidth="1"/>
    <col min="4" max="4" width="13.28515625" style="98" customWidth="1"/>
    <col min="5" max="5" width="15.85546875" style="98" customWidth="1"/>
    <col min="6" max="6" width="11.28515625" style="32" customWidth="1"/>
    <col min="7" max="7" width="14.28515625" style="32" customWidth="1"/>
    <col min="8" max="8" width="18.140625" style="32" customWidth="1"/>
    <col min="9" max="9" width="15.42578125" style="32" customWidth="1"/>
    <col min="10" max="16384" width="9.140625" style="32"/>
  </cols>
  <sheetData>
    <row r="1" spans="1:9" x14ac:dyDescent="0.25">
      <c r="H1" s="579" t="s">
        <v>920</v>
      </c>
      <c r="I1" s="579"/>
    </row>
    <row r="2" spans="1:9" s="33" customFormat="1" ht="54" customHeight="1" x14ac:dyDescent="0.25">
      <c r="A2" s="521" t="s">
        <v>13</v>
      </c>
      <c r="B2" s="521"/>
      <c r="C2" s="521"/>
      <c r="D2" s="521"/>
      <c r="E2" s="521"/>
      <c r="F2" s="521"/>
      <c r="G2" s="521"/>
      <c r="H2" s="521"/>
      <c r="I2" s="521"/>
    </row>
    <row r="4" spans="1:9" x14ac:dyDescent="0.25">
      <c r="A4" s="32" t="s">
        <v>136</v>
      </c>
    </row>
    <row r="5" spans="1:9" x14ac:dyDescent="0.25">
      <c r="A5" s="32" t="s">
        <v>821</v>
      </c>
    </row>
    <row r="6" spans="1:9" ht="14.45" customHeight="1" x14ac:dyDescent="0.25">
      <c r="B6" s="359"/>
      <c r="C6" s="359"/>
      <c r="D6" s="440"/>
      <c r="E6" s="441"/>
      <c r="F6" s="359"/>
      <c r="G6" s="359"/>
      <c r="H6" s="358"/>
      <c r="I6" s="359"/>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9.45" customHeight="1" x14ac:dyDescent="0.25">
      <c r="A10" s="36">
        <v>1</v>
      </c>
      <c r="B10" s="36">
        <v>6</v>
      </c>
      <c r="C10" s="36" t="s">
        <v>81</v>
      </c>
      <c r="D10" s="100">
        <v>8</v>
      </c>
      <c r="E10" s="100">
        <v>9</v>
      </c>
      <c r="F10" s="36">
        <v>11</v>
      </c>
      <c r="G10" s="36">
        <v>12</v>
      </c>
      <c r="H10" s="36">
        <v>13</v>
      </c>
      <c r="I10" s="36" t="s">
        <v>82</v>
      </c>
    </row>
    <row r="11" spans="1:9" s="33" customFormat="1" x14ac:dyDescent="0.25">
      <c r="A11" s="37" t="s">
        <v>0</v>
      </c>
      <c r="B11" s="38">
        <f>B12+B95</f>
        <v>116</v>
      </c>
      <c r="C11" s="38"/>
      <c r="D11" s="38"/>
      <c r="E11" s="38">
        <f>E12+E95</f>
        <v>2571</v>
      </c>
      <c r="F11" s="38"/>
      <c r="G11" s="38"/>
      <c r="H11" s="39">
        <f>H12+H95</f>
        <v>31735.832000000002</v>
      </c>
      <c r="I11" s="39">
        <f>I12+I95</f>
        <v>39183.270000000004</v>
      </c>
    </row>
    <row r="12" spans="1:9" s="102" customFormat="1" x14ac:dyDescent="0.25">
      <c r="A12" s="442" t="s">
        <v>137</v>
      </c>
      <c r="B12" s="103">
        <f>B13+B17+B56+B91</f>
        <v>78</v>
      </c>
      <c r="C12" s="103"/>
      <c r="D12" s="103"/>
      <c r="E12" s="103">
        <f>E13+E17+E56+E91</f>
        <v>1456</v>
      </c>
      <c r="F12" s="103"/>
      <c r="G12" s="103"/>
      <c r="H12" s="104">
        <f>H13+H17+H56+H91</f>
        <v>18471.822</v>
      </c>
      <c r="I12" s="104">
        <f>I13+I17+I56+I91</f>
        <v>22790.300000000003</v>
      </c>
    </row>
    <row r="13" spans="1:9" s="33" customFormat="1" ht="33" x14ac:dyDescent="0.25">
      <c r="A13" s="105" t="s">
        <v>16</v>
      </c>
      <c r="B13" s="106">
        <f>SUM(B14:B16)</f>
        <v>3</v>
      </c>
      <c r="C13" s="106"/>
      <c r="D13" s="106"/>
      <c r="E13" s="106">
        <f t="shared" ref="E13:I13" si="0">SUM(E14:E16)</f>
        <v>31</v>
      </c>
      <c r="F13" s="106"/>
      <c r="G13" s="106"/>
      <c r="H13" s="106">
        <f t="shared" si="0"/>
        <v>828.60799999999995</v>
      </c>
      <c r="I13" s="106">
        <f t="shared" si="0"/>
        <v>1021.5200000000001</v>
      </c>
    </row>
    <row r="14" spans="1:9" s="102" customFormat="1" x14ac:dyDescent="0.25">
      <c r="A14" s="443" t="s">
        <v>138</v>
      </c>
      <c r="B14" s="76">
        <v>1</v>
      </c>
      <c r="C14" s="76">
        <f>D14+E14</f>
        <v>164</v>
      </c>
      <c r="D14" s="81">
        <v>140</v>
      </c>
      <c r="E14" s="447">
        <v>24</v>
      </c>
      <c r="F14" s="108">
        <v>2001</v>
      </c>
      <c r="G14" s="77">
        <f>ROUND(F14/146.42,3)</f>
        <v>13.666</v>
      </c>
      <c r="H14" s="77">
        <f>ROUND(E14*G14,3)*2</f>
        <v>655.96799999999996</v>
      </c>
      <c r="I14" s="77">
        <f>ROUND(H14*1.2359,2)</f>
        <v>810.71</v>
      </c>
    </row>
    <row r="15" spans="1:9" s="102" customFormat="1" x14ac:dyDescent="0.25">
      <c r="A15" s="444" t="s">
        <v>139</v>
      </c>
      <c r="B15" s="76">
        <v>1</v>
      </c>
      <c r="C15" s="76">
        <f t="shared" ref="C15:C16" si="1">D15+E15</f>
        <v>143</v>
      </c>
      <c r="D15" s="81">
        <v>140</v>
      </c>
      <c r="E15" s="447">
        <v>3</v>
      </c>
      <c r="F15" s="108">
        <v>2001</v>
      </c>
      <c r="G15" s="77">
        <f t="shared" ref="G15:G54" si="2">ROUND(F15/146.42,3)</f>
        <v>13.666</v>
      </c>
      <c r="H15" s="77">
        <f>ROUND(E15*G15,2)*2</f>
        <v>82</v>
      </c>
      <c r="I15" s="77">
        <f t="shared" ref="I15" si="3">ROUND(H15*1.2359,2)</f>
        <v>101.34</v>
      </c>
    </row>
    <row r="16" spans="1:9" s="109" customFormat="1" x14ac:dyDescent="0.25">
      <c r="A16" s="443" t="s">
        <v>140</v>
      </c>
      <c r="B16" s="76">
        <v>1</v>
      </c>
      <c r="C16" s="76">
        <f t="shared" si="1"/>
        <v>144</v>
      </c>
      <c r="D16" s="81">
        <v>140</v>
      </c>
      <c r="E16" s="81">
        <v>4</v>
      </c>
      <c r="F16" s="108">
        <v>1659</v>
      </c>
      <c r="G16" s="77">
        <f t="shared" si="2"/>
        <v>11.33</v>
      </c>
      <c r="H16" s="77">
        <f>ROUND(E16*G16,3)*2</f>
        <v>90.64</v>
      </c>
      <c r="I16" s="77">
        <f>ROUND(H16*1.2077,2)</f>
        <v>109.47</v>
      </c>
    </row>
    <row r="17" spans="1:9" s="33" customFormat="1" ht="49.5" x14ac:dyDescent="0.25">
      <c r="A17" s="105" t="s">
        <v>17</v>
      </c>
      <c r="B17" s="106">
        <f>SUM(B18:B55)</f>
        <v>38</v>
      </c>
      <c r="C17" s="106"/>
      <c r="D17" s="110"/>
      <c r="E17" s="110">
        <f>SUM(E18:E55)</f>
        <v>687</v>
      </c>
      <c r="F17" s="111"/>
      <c r="G17" s="111"/>
      <c r="H17" s="75">
        <f>SUM(H18:H55)</f>
        <v>10084.481999999996</v>
      </c>
      <c r="I17" s="75">
        <f>SUM(I18:I55)</f>
        <v>12450.13</v>
      </c>
    </row>
    <row r="18" spans="1:9" x14ac:dyDescent="0.25">
      <c r="A18" s="445" t="s">
        <v>141</v>
      </c>
      <c r="B18" s="41">
        <v>1</v>
      </c>
      <c r="C18" s="41">
        <f>D18+E18</f>
        <v>164</v>
      </c>
      <c r="D18" s="81">
        <v>140</v>
      </c>
      <c r="E18" s="113">
        <v>24</v>
      </c>
      <c r="F18" s="114">
        <v>1065</v>
      </c>
      <c r="G18" s="77">
        <f t="shared" si="2"/>
        <v>7.274</v>
      </c>
      <c r="H18" s="77">
        <f t="shared" ref="H18:H55" si="4">ROUND(E18*G18,3)*2</f>
        <v>349.15199999999999</v>
      </c>
      <c r="I18" s="77">
        <f t="shared" ref="I18:I55" si="5">ROUND(H18*1.2359,2)</f>
        <v>431.52</v>
      </c>
    </row>
    <row r="19" spans="1:9" x14ac:dyDescent="0.25">
      <c r="A19" s="445" t="s">
        <v>142</v>
      </c>
      <c r="B19" s="41">
        <v>1</v>
      </c>
      <c r="C19" s="41">
        <f t="shared" ref="C19:C55" si="6">D19+E19</f>
        <v>164</v>
      </c>
      <c r="D19" s="81">
        <v>140</v>
      </c>
      <c r="E19" s="113">
        <v>24</v>
      </c>
      <c r="F19" s="114">
        <v>1065</v>
      </c>
      <c r="G19" s="77">
        <f t="shared" si="2"/>
        <v>7.274</v>
      </c>
      <c r="H19" s="77">
        <f t="shared" si="4"/>
        <v>349.15199999999999</v>
      </c>
      <c r="I19" s="77">
        <f t="shared" si="5"/>
        <v>431.52</v>
      </c>
    </row>
    <row r="20" spans="1:9" x14ac:dyDescent="0.25">
      <c r="A20" s="445" t="s">
        <v>143</v>
      </c>
      <c r="B20" s="41">
        <v>1</v>
      </c>
      <c r="C20" s="41">
        <f t="shared" si="6"/>
        <v>164</v>
      </c>
      <c r="D20" s="81">
        <v>140</v>
      </c>
      <c r="E20" s="113">
        <v>24</v>
      </c>
      <c r="F20" s="114">
        <v>1065</v>
      </c>
      <c r="G20" s="77">
        <f t="shared" si="2"/>
        <v>7.274</v>
      </c>
      <c r="H20" s="77">
        <f t="shared" si="4"/>
        <v>349.15199999999999</v>
      </c>
      <c r="I20" s="77">
        <f t="shared" si="5"/>
        <v>431.52</v>
      </c>
    </row>
    <row r="21" spans="1:9" x14ac:dyDescent="0.25">
      <c r="A21" s="445" t="s">
        <v>144</v>
      </c>
      <c r="B21" s="41">
        <v>1</v>
      </c>
      <c r="C21" s="41">
        <f t="shared" si="6"/>
        <v>152</v>
      </c>
      <c r="D21" s="81">
        <v>140</v>
      </c>
      <c r="E21" s="113">
        <v>12</v>
      </c>
      <c r="F21" s="114">
        <v>1065</v>
      </c>
      <c r="G21" s="77">
        <f t="shared" si="2"/>
        <v>7.274</v>
      </c>
      <c r="H21" s="77">
        <f t="shared" si="4"/>
        <v>174.57599999999999</v>
      </c>
      <c r="I21" s="77">
        <f t="shared" si="5"/>
        <v>215.76</v>
      </c>
    </row>
    <row r="22" spans="1:9" x14ac:dyDescent="0.25">
      <c r="A22" s="445" t="s">
        <v>145</v>
      </c>
      <c r="B22" s="41">
        <v>1</v>
      </c>
      <c r="C22" s="41">
        <f t="shared" si="6"/>
        <v>152</v>
      </c>
      <c r="D22" s="81">
        <v>140</v>
      </c>
      <c r="E22" s="113">
        <v>12</v>
      </c>
      <c r="F22" s="114">
        <v>1065</v>
      </c>
      <c r="G22" s="77">
        <f t="shared" si="2"/>
        <v>7.274</v>
      </c>
      <c r="H22" s="77">
        <f t="shared" si="4"/>
        <v>174.57599999999999</v>
      </c>
      <c r="I22" s="77">
        <f t="shared" si="5"/>
        <v>215.76</v>
      </c>
    </row>
    <row r="23" spans="1:9" x14ac:dyDescent="0.25">
      <c r="A23" s="445" t="s">
        <v>146</v>
      </c>
      <c r="B23" s="41">
        <v>1</v>
      </c>
      <c r="C23" s="41">
        <f t="shared" si="6"/>
        <v>152</v>
      </c>
      <c r="D23" s="81">
        <v>140</v>
      </c>
      <c r="E23" s="113">
        <v>12</v>
      </c>
      <c r="F23" s="114">
        <v>1065</v>
      </c>
      <c r="G23" s="77">
        <f t="shared" si="2"/>
        <v>7.274</v>
      </c>
      <c r="H23" s="77">
        <f t="shared" si="4"/>
        <v>174.57599999999999</v>
      </c>
      <c r="I23" s="77">
        <f t="shared" si="5"/>
        <v>215.76</v>
      </c>
    </row>
    <row r="24" spans="1:9" x14ac:dyDescent="0.25">
      <c r="A24" s="445" t="s">
        <v>147</v>
      </c>
      <c r="B24" s="41">
        <v>1</v>
      </c>
      <c r="C24" s="41">
        <f t="shared" si="6"/>
        <v>164</v>
      </c>
      <c r="D24" s="81">
        <v>140</v>
      </c>
      <c r="E24" s="113">
        <v>24</v>
      </c>
      <c r="F24" s="114">
        <v>1065</v>
      </c>
      <c r="G24" s="77">
        <f t="shared" si="2"/>
        <v>7.274</v>
      </c>
      <c r="H24" s="77">
        <f t="shared" si="4"/>
        <v>349.15199999999999</v>
      </c>
      <c r="I24" s="77">
        <f t="shared" si="5"/>
        <v>431.52</v>
      </c>
    </row>
    <row r="25" spans="1:9" x14ac:dyDescent="0.25">
      <c r="A25" s="445" t="s">
        <v>148</v>
      </c>
      <c r="B25" s="41">
        <v>1</v>
      </c>
      <c r="C25" s="41">
        <f t="shared" si="6"/>
        <v>164</v>
      </c>
      <c r="D25" s="81">
        <v>140</v>
      </c>
      <c r="E25" s="113">
        <v>24</v>
      </c>
      <c r="F25" s="114">
        <v>1065</v>
      </c>
      <c r="G25" s="77">
        <f t="shared" si="2"/>
        <v>7.274</v>
      </c>
      <c r="H25" s="77">
        <f t="shared" si="4"/>
        <v>349.15199999999999</v>
      </c>
      <c r="I25" s="77">
        <f t="shared" si="5"/>
        <v>431.52</v>
      </c>
    </row>
    <row r="26" spans="1:9" x14ac:dyDescent="0.25">
      <c r="A26" s="445" t="s">
        <v>149</v>
      </c>
      <c r="B26" s="41">
        <v>1</v>
      </c>
      <c r="C26" s="41">
        <f t="shared" si="6"/>
        <v>164</v>
      </c>
      <c r="D26" s="81">
        <v>140</v>
      </c>
      <c r="E26" s="113">
        <v>24</v>
      </c>
      <c r="F26" s="114">
        <v>1065</v>
      </c>
      <c r="G26" s="77">
        <f t="shared" si="2"/>
        <v>7.274</v>
      </c>
      <c r="H26" s="77">
        <f t="shared" si="4"/>
        <v>349.15199999999999</v>
      </c>
      <c r="I26" s="77">
        <f t="shared" si="5"/>
        <v>431.52</v>
      </c>
    </row>
    <row r="27" spans="1:9" x14ac:dyDescent="0.25">
      <c r="A27" s="445" t="s">
        <v>150</v>
      </c>
      <c r="B27" s="41">
        <v>1</v>
      </c>
      <c r="C27" s="41">
        <f t="shared" si="6"/>
        <v>152</v>
      </c>
      <c r="D27" s="81">
        <v>140</v>
      </c>
      <c r="E27" s="113">
        <v>12</v>
      </c>
      <c r="F27" s="114">
        <v>1081</v>
      </c>
      <c r="G27" s="77">
        <f t="shared" si="2"/>
        <v>7.383</v>
      </c>
      <c r="H27" s="77">
        <f t="shared" si="4"/>
        <v>177.19200000000001</v>
      </c>
      <c r="I27" s="77">
        <f t="shared" si="5"/>
        <v>218.99</v>
      </c>
    </row>
    <row r="28" spans="1:9" x14ac:dyDescent="0.25">
      <c r="A28" s="445" t="s">
        <v>151</v>
      </c>
      <c r="B28" s="41">
        <v>1</v>
      </c>
      <c r="C28" s="41">
        <f t="shared" si="6"/>
        <v>152</v>
      </c>
      <c r="D28" s="81">
        <v>140</v>
      </c>
      <c r="E28" s="113">
        <v>12</v>
      </c>
      <c r="F28" s="42">
        <v>1065</v>
      </c>
      <c r="G28" s="77">
        <f t="shared" si="2"/>
        <v>7.274</v>
      </c>
      <c r="H28" s="77">
        <f t="shared" si="4"/>
        <v>174.57599999999999</v>
      </c>
      <c r="I28" s="77">
        <f t="shared" si="5"/>
        <v>215.76</v>
      </c>
    </row>
    <row r="29" spans="1:9" x14ac:dyDescent="0.25">
      <c r="A29" s="445" t="s">
        <v>152</v>
      </c>
      <c r="B29" s="41">
        <v>1</v>
      </c>
      <c r="C29" s="41">
        <f t="shared" si="6"/>
        <v>152</v>
      </c>
      <c r="D29" s="81">
        <v>140</v>
      </c>
      <c r="E29" s="113">
        <v>12</v>
      </c>
      <c r="F29" s="114">
        <v>1065</v>
      </c>
      <c r="G29" s="77">
        <f t="shared" si="2"/>
        <v>7.274</v>
      </c>
      <c r="H29" s="77">
        <f t="shared" si="4"/>
        <v>174.57599999999999</v>
      </c>
      <c r="I29" s="77">
        <f t="shared" si="5"/>
        <v>215.76</v>
      </c>
    </row>
    <row r="30" spans="1:9" x14ac:dyDescent="0.25">
      <c r="A30" s="445" t="s">
        <v>153</v>
      </c>
      <c r="B30" s="41">
        <v>1</v>
      </c>
      <c r="C30" s="41">
        <f t="shared" si="6"/>
        <v>152</v>
      </c>
      <c r="D30" s="81">
        <v>140</v>
      </c>
      <c r="E30" s="113">
        <v>12</v>
      </c>
      <c r="F30" s="114">
        <v>1065</v>
      </c>
      <c r="G30" s="77">
        <f t="shared" si="2"/>
        <v>7.274</v>
      </c>
      <c r="H30" s="77">
        <f t="shared" si="4"/>
        <v>174.57599999999999</v>
      </c>
      <c r="I30" s="77">
        <f t="shared" si="5"/>
        <v>215.76</v>
      </c>
    </row>
    <row r="31" spans="1:9" x14ac:dyDescent="0.25">
      <c r="A31" s="445" t="s">
        <v>154</v>
      </c>
      <c r="B31" s="41">
        <v>1</v>
      </c>
      <c r="C31" s="41">
        <f t="shared" si="6"/>
        <v>152</v>
      </c>
      <c r="D31" s="81">
        <v>140</v>
      </c>
      <c r="E31" s="113">
        <v>12</v>
      </c>
      <c r="F31" s="42">
        <v>1065</v>
      </c>
      <c r="G31" s="77">
        <f t="shared" si="2"/>
        <v>7.274</v>
      </c>
      <c r="H31" s="77">
        <f t="shared" si="4"/>
        <v>174.57599999999999</v>
      </c>
      <c r="I31" s="77">
        <f t="shared" si="5"/>
        <v>215.76</v>
      </c>
    </row>
    <row r="32" spans="1:9" x14ac:dyDescent="0.25">
      <c r="A32" s="445" t="s">
        <v>155</v>
      </c>
      <c r="B32" s="41">
        <v>1</v>
      </c>
      <c r="C32" s="41">
        <f t="shared" si="6"/>
        <v>163</v>
      </c>
      <c r="D32" s="81">
        <v>140</v>
      </c>
      <c r="E32" s="113">
        <v>23</v>
      </c>
      <c r="F32" s="114">
        <v>1081</v>
      </c>
      <c r="G32" s="77">
        <f t="shared" si="2"/>
        <v>7.383</v>
      </c>
      <c r="H32" s="77">
        <f t="shared" si="4"/>
        <v>339.61799999999999</v>
      </c>
      <c r="I32" s="77">
        <f t="shared" si="5"/>
        <v>419.73</v>
      </c>
    </row>
    <row r="33" spans="1:9" x14ac:dyDescent="0.25">
      <c r="A33" s="445" t="s">
        <v>156</v>
      </c>
      <c r="B33" s="41">
        <v>1</v>
      </c>
      <c r="C33" s="41">
        <f t="shared" si="6"/>
        <v>164</v>
      </c>
      <c r="D33" s="81">
        <v>140</v>
      </c>
      <c r="E33" s="113">
        <v>24</v>
      </c>
      <c r="F33" s="114">
        <v>1081</v>
      </c>
      <c r="G33" s="77">
        <f t="shared" si="2"/>
        <v>7.383</v>
      </c>
      <c r="H33" s="77">
        <f t="shared" si="4"/>
        <v>354.38400000000001</v>
      </c>
      <c r="I33" s="77">
        <f t="shared" si="5"/>
        <v>437.98</v>
      </c>
    </row>
    <row r="34" spans="1:9" x14ac:dyDescent="0.25">
      <c r="A34" s="445" t="s">
        <v>157</v>
      </c>
      <c r="B34" s="41">
        <v>1</v>
      </c>
      <c r="C34" s="41">
        <f t="shared" si="6"/>
        <v>152</v>
      </c>
      <c r="D34" s="81">
        <v>140</v>
      </c>
      <c r="E34" s="113">
        <v>12</v>
      </c>
      <c r="F34" s="114">
        <v>1065</v>
      </c>
      <c r="G34" s="77">
        <f t="shared" si="2"/>
        <v>7.274</v>
      </c>
      <c r="H34" s="77">
        <f t="shared" si="4"/>
        <v>174.57599999999999</v>
      </c>
      <c r="I34" s="77">
        <f t="shared" si="5"/>
        <v>215.76</v>
      </c>
    </row>
    <row r="35" spans="1:9" x14ac:dyDescent="0.25">
      <c r="A35" s="445" t="s">
        <v>158</v>
      </c>
      <c r="B35" s="41">
        <v>1</v>
      </c>
      <c r="C35" s="41">
        <f t="shared" si="6"/>
        <v>162</v>
      </c>
      <c r="D35" s="81">
        <v>140</v>
      </c>
      <c r="E35" s="113">
        <v>22</v>
      </c>
      <c r="F35" s="42">
        <v>1081</v>
      </c>
      <c r="G35" s="77">
        <f t="shared" si="2"/>
        <v>7.383</v>
      </c>
      <c r="H35" s="77">
        <f t="shared" si="4"/>
        <v>324.85199999999998</v>
      </c>
      <c r="I35" s="77">
        <f t="shared" si="5"/>
        <v>401.48</v>
      </c>
    </row>
    <row r="36" spans="1:9" x14ac:dyDescent="0.25">
      <c r="A36" s="445" t="s">
        <v>159</v>
      </c>
      <c r="B36" s="41">
        <v>1</v>
      </c>
      <c r="C36" s="41">
        <f t="shared" si="6"/>
        <v>172</v>
      </c>
      <c r="D36" s="81">
        <v>140</v>
      </c>
      <c r="E36" s="113">
        <v>32</v>
      </c>
      <c r="F36" s="42">
        <v>1081</v>
      </c>
      <c r="G36" s="77">
        <f t="shared" si="2"/>
        <v>7.383</v>
      </c>
      <c r="H36" s="77">
        <f t="shared" si="4"/>
        <v>472.512</v>
      </c>
      <c r="I36" s="77">
        <f>ROUND(H36*1.2077,2)</f>
        <v>570.65</v>
      </c>
    </row>
    <row r="37" spans="1:9" x14ac:dyDescent="0.25">
      <c r="A37" s="445" t="s">
        <v>160</v>
      </c>
      <c r="B37" s="41">
        <v>1</v>
      </c>
      <c r="C37" s="41">
        <f t="shared" si="6"/>
        <v>176</v>
      </c>
      <c r="D37" s="81">
        <v>140</v>
      </c>
      <c r="E37" s="113">
        <v>36</v>
      </c>
      <c r="F37" s="42">
        <v>1065</v>
      </c>
      <c r="G37" s="77">
        <f t="shared" si="2"/>
        <v>7.274</v>
      </c>
      <c r="H37" s="77">
        <f t="shared" si="4"/>
        <v>523.72799999999995</v>
      </c>
      <c r="I37" s="77">
        <f t="shared" si="5"/>
        <v>647.28</v>
      </c>
    </row>
    <row r="38" spans="1:9" x14ac:dyDescent="0.25">
      <c r="A38" s="445" t="s">
        <v>161</v>
      </c>
      <c r="B38" s="41">
        <v>1</v>
      </c>
      <c r="C38" s="41">
        <f t="shared" si="6"/>
        <v>170</v>
      </c>
      <c r="D38" s="81">
        <v>140</v>
      </c>
      <c r="E38" s="113">
        <v>30</v>
      </c>
      <c r="F38" s="114">
        <v>1081</v>
      </c>
      <c r="G38" s="77">
        <f t="shared" si="2"/>
        <v>7.383</v>
      </c>
      <c r="H38" s="77">
        <f t="shared" si="4"/>
        <v>442.98</v>
      </c>
      <c r="I38" s="77">
        <f t="shared" si="5"/>
        <v>547.48</v>
      </c>
    </row>
    <row r="39" spans="1:9" x14ac:dyDescent="0.25">
      <c r="A39" s="445" t="s">
        <v>162</v>
      </c>
      <c r="B39" s="41">
        <v>1</v>
      </c>
      <c r="C39" s="41">
        <f t="shared" si="6"/>
        <v>150</v>
      </c>
      <c r="D39" s="81">
        <v>140</v>
      </c>
      <c r="E39" s="113">
        <v>10</v>
      </c>
      <c r="F39" s="42">
        <v>1009</v>
      </c>
      <c r="G39" s="77">
        <f t="shared" si="2"/>
        <v>6.891</v>
      </c>
      <c r="H39" s="77">
        <f t="shared" si="4"/>
        <v>137.82</v>
      </c>
      <c r="I39" s="77">
        <f t="shared" si="5"/>
        <v>170.33</v>
      </c>
    </row>
    <row r="40" spans="1:9" x14ac:dyDescent="0.25">
      <c r="A40" s="445" t="s">
        <v>163</v>
      </c>
      <c r="B40" s="41">
        <v>1</v>
      </c>
      <c r="C40" s="41">
        <f t="shared" si="6"/>
        <v>164</v>
      </c>
      <c r="D40" s="81">
        <v>140</v>
      </c>
      <c r="E40" s="113">
        <v>24</v>
      </c>
      <c r="F40" s="114">
        <v>1065</v>
      </c>
      <c r="G40" s="77">
        <f t="shared" si="2"/>
        <v>7.274</v>
      </c>
      <c r="H40" s="77">
        <f t="shared" si="4"/>
        <v>349.15199999999999</v>
      </c>
      <c r="I40" s="77">
        <f t="shared" si="5"/>
        <v>431.52</v>
      </c>
    </row>
    <row r="41" spans="1:9" x14ac:dyDescent="0.25">
      <c r="A41" s="445" t="s">
        <v>164</v>
      </c>
      <c r="B41" s="41">
        <v>1</v>
      </c>
      <c r="C41" s="41">
        <f t="shared" si="6"/>
        <v>146</v>
      </c>
      <c r="D41" s="81">
        <v>140</v>
      </c>
      <c r="E41" s="113">
        <v>6</v>
      </c>
      <c r="F41" s="114">
        <v>1065</v>
      </c>
      <c r="G41" s="77">
        <f t="shared" si="2"/>
        <v>7.274</v>
      </c>
      <c r="H41" s="77">
        <f t="shared" si="4"/>
        <v>87.287999999999997</v>
      </c>
      <c r="I41" s="77">
        <f t="shared" si="5"/>
        <v>107.88</v>
      </c>
    </row>
    <row r="42" spans="1:9" x14ac:dyDescent="0.25">
      <c r="A42" s="445" t="s">
        <v>165</v>
      </c>
      <c r="B42" s="41">
        <v>1</v>
      </c>
      <c r="C42" s="41">
        <f t="shared" si="6"/>
        <v>170</v>
      </c>
      <c r="D42" s="81">
        <v>140</v>
      </c>
      <c r="E42" s="113">
        <v>30</v>
      </c>
      <c r="F42" s="114">
        <v>1065</v>
      </c>
      <c r="G42" s="77">
        <f t="shared" si="2"/>
        <v>7.274</v>
      </c>
      <c r="H42" s="77">
        <f t="shared" si="4"/>
        <v>436.44</v>
      </c>
      <c r="I42" s="77">
        <f t="shared" si="5"/>
        <v>539.4</v>
      </c>
    </row>
    <row r="43" spans="1:9" x14ac:dyDescent="0.25">
      <c r="A43" s="445" t="s">
        <v>166</v>
      </c>
      <c r="B43" s="41">
        <v>1</v>
      </c>
      <c r="C43" s="41">
        <f t="shared" si="6"/>
        <v>152</v>
      </c>
      <c r="D43" s="81">
        <v>140</v>
      </c>
      <c r="E43" s="113">
        <v>12</v>
      </c>
      <c r="F43" s="114">
        <v>1065</v>
      </c>
      <c r="G43" s="77">
        <f t="shared" si="2"/>
        <v>7.274</v>
      </c>
      <c r="H43" s="77">
        <f t="shared" si="4"/>
        <v>174.57599999999999</v>
      </c>
      <c r="I43" s="77">
        <f t="shared" si="5"/>
        <v>215.76</v>
      </c>
    </row>
    <row r="44" spans="1:9" x14ac:dyDescent="0.25">
      <c r="A44" s="445" t="s">
        <v>167</v>
      </c>
      <c r="B44" s="41">
        <v>1</v>
      </c>
      <c r="C44" s="41">
        <f t="shared" si="6"/>
        <v>152</v>
      </c>
      <c r="D44" s="81">
        <v>140</v>
      </c>
      <c r="E44" s="113">
        <v>12</v>
      </c>
      <c r="F44" s="42">
        <v>1065</v>
      </c>
      <c r="G44" s="77">
        <f t="shared" si="2"/>
        <v>7.274</v>
      </c>
      <c r="H44" s="77">
        <f t="shared" si="4"/>
        <v>174.57599999999999</v>
      </c>
      <c r="I44" s="77">
        <f t="shared" si="5"/>
        <v>215.76</v>
      </c>
    </row>
    <row r="45" spans="1:9" x14ac:dyDescent="0.25">
      <c r="A45" s="445" t="s">
        <v>168</v>
      </c>
      <c r="B45" s="41">
        <v>1</v>
      </c>
      <c r="C45" s="41">
        <f t="shared" si="6"/>
        <v>146</v>
      </c>
      <c r="D45" s="81">
        <v>140</v>
      </c>
      <c r="E45" s="113">
        <v>6</v>
      </c>
      <c r="F45" s="42">
        <v>1081</v>
      </c>
      <c r="G45" s="77">
        <f t="shared" si="2"/>
        <v>7.383</v>
      </c>
      <c r="H45" s="77">
        <f t="shared" si="4"/>
        <v>88.596000000000004</v>
      </c>
      <c r="I45" s="77">
        <f t="shared" si="5"/>
        <v>109.5</v>
      </c>
    </row>
    <row r="46" spans="1:9" x14ac:dyDescent="0.25">
      <c r="A46" s="445" t="s">
        <v>169</v>
      </c>
      <c r="B46" s="41">
        <v>1</v>
      </c>
      <c r="C46" s="41">
        <f t="shared" si="6"/>
        <v>152</v>
      </c>
      <c r="D46" s="81">
        <v>140</v>
      </c>
      <c r="E46" s="113">
        <v>12</v>
      </c>
      <c r="F46" s="114">
        <v>1065</v>
      </c>
      <c r="G46" s="77">
        <f t="shared" si="2"/>
        <v>7.274</v>
      </c>
      <c r="H46" s="77">
        <f t="shared" si="4"/>
        <v>174.57599999999999</v>
      </c>
      <c r="I46" s="77">
        <f t="shared" si="5"/>
        <v>215.76</v>
      </c>
    </row>
    <row r="47" spans="1:9" x14ac:dyDescent="0.25">
      <c r="A47" s="445" t="s">
        <v>170</v>
      </c>
      <c r="B47" s="41">
        <v>1</v>
      </c>
      <c r="C47" s="41">
        <f t="shared" si="6"/>
        <v>164</v>
      </c>
      <c r="D47" s="81">
        <v>140</v>
      </c>
      <c r="E47" s="113">
        <v>24</v>
      </c>
      <c r="F47" s="42">
        <v>1065</v>
      </c>
      <c r="G47" s="77">
        <f t="shared" si="2"/>
        <v>7.274</v>
      </c>
      <c r="H47" s="77">
        <f t="shared" si="4"/>
        <v>349.15199999999999</v>
      </c>
      <c r="I47" s="77">
        <f t="shared" si="5"/>
        <v>431.52</v>
      </c>
    </row>
    <row r="48" spans="1:9" x14ac:dyDescent="0.25">
      <c r="A48" s="445" t="s">
        <v>171</v>
      </c>
      <c r="B48" s="41">
        <v>1</v>
      </c>
      <c r="C48" s="41">
        <f t="shared" si="6"/>
        <v>152</v>
      </c>
      <c r="D48" s="81">
        <v>140</v>
      </c>
      <c r="E48" s="113">
        <v>12</v>
      </c>
      <c r="F48" s="42">
        <v>1065</v>
      </c>
      <c r="G48" s="77">
        <f t="shared" si="2"/>
        <v>7.274</v>
      </c>
      <c r="H48" s="77">
        <f t="shared" si="4"/>
        <v>174.57599999999999</v>
      </c>
      <c r="I48" s="77">
        <f t="shared" si="5"/>
        <v>215.76</v>
      </c>
    </row>
    <row r="49" spans="1:9" x14ac:dyDescent="0.25">
      <c r="A49" s="445" t="s">
        <v>172</v>
      </c>
      <c r="B49" s="41">
        <v>1</v>
      </c>
      <c r="C49" s="41">
        <f t="shared" si="6"/>
        <v>152</v>
      </c>
      <c r="D49" s="81">
        <v>140</v>
      </c>
      <c r="E49" s="113">
        <v>12</v>
      </c>
      <c r="F49" s="114">
        <v>1065</v>
      </c>
      <c r="G49" s="77">
        <f t="shared" si="2"/>
        <v>7.274</v>
      </c>
      <c r="H49" s="77">
        <f t="shared" si="4"/>
        <v>174.57599999999999</v>
      </c>
      <c r="I49" s="77">
        <f t="shared" si="5"/>
        <v>215.76</v>
      </c>
    </row>
    <row r="50" spans="1:9" x14ac:dyDescent="0.25">
      <c r="A50" s="445" t="s">
        <v>173</v>
      </c>
      <c r="B50" s="41">
        <v>1</v>
      </c>
      <c r="C50" s="41">
        <f t="shared" si="6"/>
        <v>152</v>
      </c>
      <c r="D50" s="81">
        <v>140</v>
      </c>
      <c r="E50" s="113">
        <v>12</v>
      </c>
      <c r="F50" s="42">
        <v>1081</v>
      </c>
      <c r="G50" s="77">
        <f t="shared" si="2"/>
        <v>7.383</v>
      </c>
      <c r="H50" s="77">
        <f t="shared" si="4"/>
        <v>177.19200000000001</v>
      </c>
      <c r="I50" s="77">
        <f t="shared" si="5"/>
        <v>218.99</v>
      </c>
    </row>
    <row r="51" spans="1:9" x14ac:dyDescent="0.25">
      <c r="A51" s="445" t="s">
        <v>174</v>
      </c>
      <c r="B51" s="41">
        <v>1</v>
      </c>
      <c r="C51" s="41">
        <f t="shared" si="6"/>
        <v>152</v>
      </c>
      <c r="D51" s="81">
        <v>140</v>
      </c>
      <c r="E51" s="113">
        <v>12</v>
      </c>
      <c r="F51" s="114">
        <v>1065</v>
      </c>
      <c r="G51" s="77">
        <f t="shared" si="2"/>
        <v>7.274</v>
      </c>
      <c r="H51" s="77">
        <f t="shared" si="4"/>
        <v>174.57599999999999</v>
      </c>
      <c r="I51" s="77">
        <f t="shared" si="5"/>
        <v>215.76</v>
      </c>
    </row>
    <row r="52" spans="1:9" x14ac:dyDescent="0.25">
      <c r="A52" s="445" t="s">
        <v>175</v>
      </c>
      <c r="B52" s="41">
        <v>1</v>
      </c>
      <c r="C52" s="41">
        <f t="shared" si="6"/>
        <v>152</v>
      </c>
      <c r="D52" s="81">
        <v>140</v>
      </c>
      <c r="E52" s="113">
        <v>12</v>
      </c>
      <c r="F52" s="42">
        <v>1081</v>
      </c>
      <c r="G52" s="77">
        <f t="shared" si="2"/>
        <v>7.383</v>
      </c>
      <c r="H52" s="77">
        <f t="shared" si="4"/>
        <v>177.19200000000001</v>
      </c>
      <c r="I52" s="77">
        <f t="shared" si="5"/>
        <v>218.99</v>
      </c>
    </row>
    <row r="53" spans="1:9" x14ac:dyDescent="0.25">
      <c r="A53" s="445" t="s">
        <v>176</v>
      </c>
      <c r="B53" s="41">
        <v>1</v>
      </c>
      <c r="C53" s="41">
        <f t="shared" si="6"/>
        <v>164</v>
      </c>
      <c r="D53" s="81">
        <v>140</v>
      </c>
      <c r="E53" s="113">
        <v>24</v>
      </c>
      <c r="F53" s="42">
        <v>1081</v>
      </c>
      <c r="G53" s="77">
        <f t="shared" si="2"/>
        <v>7.383</v>
      </c>
      <c r="H53" s="77">
        <f t="shared" si="4"/>
        <v>354.38400000000001</v>
      </c>
      <c r="I53" s="77">
        <f t="shared" si="5"/>
        <v>437.98</v>
      </c>
    </row>
    <row r="54" spans="1:9" x14ac:dyDescent="0.25">
      <c r="A54" s="445" t="s">
        <v>177</v>
      </c>
      <c r="B54" s="41">
        <v>1</v>
      </c>
      <c r="C54" s="41">
        <f t="shared" si="6"/>
        <v>164</v>
      </c>
      <c r="D54" s="81">
        <v>140</v>
      </c>
      <c r="E54" s="113">
        <v>24</v>
      </c>
      <c r="F54" s="114">
        <v>1065</v>
      </c>
      <c r="G54" s="77">
        <f t="shared" si="2"/>
        <v>7.274</v>
      </c>
      <c r="H54" s="77">
        <f t="shared" si="4"/>
        <v>349.15199999999999</v>
      </c>
      <c r="I54" s="77">
        <f t="shared" si="5"/>
        <v>431.52</v>
      </c>
    </row>
    <row r="55" spans="1:9" x14ac:dyDescent="0.25">
      <c r="A55" s="445" t="s">
        <v>178</v>
      </c>
      <c r="B55" s="41">
        <v>1</v>
      </c>
      <c r="C55" s="41">
        <f t="shared" si="6"/>
        <v>164</v>
      </c>
      <c r="D55" s="81">
        <v>140</v>
      </c>
      <c r="E55" s="113">
        <v>24</v>
      </c>
      <c r="F55" s="42">
        <v>1232</v>
      </c>
      <c r="G55" s="77">
        <f>ROUND(F55/146.42,3)</f>
        <v>8.4139999999999997</v>
      </c>
      <c r="H55" s="77">
        <f t="shared" si="4"/>
        <v>403.87200000000001</v>
      </c>
      <c r="I55" s="77">
        <f t="shared" si="5"/>
        <v>499.15</v>
      </c>
    </row>
    <row r="56" spans="1:9" s="33" customFormat="1" ht="49.5" x14ac:dyDescent="0.25">
      <c r="A56" s="105" t="s">
        <v>18</v>
      </c>
      <c r="B56" s="106">
        <f>SUM(B57:B90)</f>
        <v>34</v>
      </c>
      <c r="C56" s="106"/>
      <c r="D56" s="110"/>
      <c r="E56" s="110">
        <f>SUM(E57:E90)</f>
        <v>690</v>
      </c>
      <c r="F56" s="111"/>
      <c r="G56" s="111"/>
      <c r="H56" s="75">
        <f>SUM(H57:H90)</f>
        <v>7124.9400000000014</v>
      </c>
      <c r="I56" s="75">
        <f>SUM(I57:I90)</f>
        <v>8785.61</v>
      </c>
    </row>
    <row r="57" spans="1:9" x14ac:dyDescent="0.25">
      <c r="A57" s="445" t="s">
        <v>179</v>
      </c>
      <c r="B57" s="41">
        <v>1</v>
      </c>
      <c r="C57" s="41">
        <f>D57+E57</f>
        <v>152</v>
      </c>
      <c r="D57" s="81">
        <v>140</v>
      </c>
      <c r="E57" s="113">
        <v>12</v>
      </c>
      <c r="F57" s="114">
        <v>756</v>
      </c>
      <c r="G57" s="77">
        <f t="shared" ref="G57:G90" si="7">ROUND(F57/146.42,3)</f>
        <v>5.1630000000000003</v>
      </c>
      <c r="H57" s="77">
        <f>ROUND(E57*G57,3)*2</f>
        <v>123.91200000000001</v>
      </c>
      <c r="I57" s="77">
        <f t="shared" ref="I57:I90" si="8">ROUND(H57*1.2359,2)</f>
        <v>153.13999999999999</v>
      </c>
    </row>
    <row r="58" spans="1:9" x14ac:dyDescent="0.25">
      <c r="A58" s="445" t="s">
        <v>180</v>
      </c>
      <c r="B58" s="41">
        <v>1</v>
      </c>
      <c r="C58" s="41">
        <f t="shared" ref="C58:C90" si="9">D58+E58</f>
        <v>152</v>
      </c>
      <c r="D58" s="81">
        <v>140</v>
      </c>
      <c r="E58" s="113">
        <v>12</v>
      </c>
      <c r="F58" s="114">
        <v>756</v>
      </c>
      <c r="G58" s="77">
        <f t="shared" si="7"/>
        <v>5.1630000000000003</v>
      </c>
      <c r="H58" s="77">
        <f t="shared" ref="H58:H90" si="10">ROUND(E58*G58,3)*2</f>
        <v>123.91200000000001</v>
      </c>
      <c r="I58" s="77">
        <f t="shared" si="8"/>
        <v>153.13999999999999</v>
      </c>
    </row>
    <row r="59" spans="1:9" x14ac:dyDescent="0.25">
      <c r="A59" s="445" t="s">
        <v>181</v>
      </c>
      <c r="B59" s="41">
        <v>1</v>
      </c>
      <c r="C59" s="41">
        <f t="shared" si="9"/>
        <v>152</v>
      </c>
      <c r="D59" s="81">
        <v>140</v>
      </c>
      <c r="E59" s="113">
        <v>12</v>
      </c>
      <c r="F59" s="114">
        <v>756</v>
      </c>
      <c r="G59" s="77">
        <f t="shared" si="7"/>
        <v>5.1630000000000003</v>
      </c>
      <c r="H59" s="77">
        <f t="shared" si="10"/>
        <v>123.91200000000001</v>
      </c>
      <c r="I59" s="77">
        <f t="shared" si="8"/>
        <v>153.13999999999999</v>
      </c>
    </row>
    <row r="60" spans="1:9" x14ac:dyDescent="0.25">
      <c r="A60" s="445" t="s">
        <v>182</v>
      </c>
      <c r="B60" s="41">
        <v>1</v>
      </c>
      <c r="C60" s="41">
        <f t="shared" si="9"/>
        <v>164</v>
      </c>
      <c r="D60" s="81">
        <v>140</v>
      </c>
      <c r="E60" s="113">
        <v>24</v>
      </c>
      <c r="F60" s="114">
        <v>756</v>
      </c>
      <c r="G60" s="77">
        <f t="shared" si="7"/>
        <v>5.1630000000000003</v>
      </c>
      <c r="H60" s="77">
        <f t="shared" si="10"/>
        <v>247.82400000000001</v>
      </c>
      <c r="I60" s="77">
        <f>ROUND(H60*1.2077,2)</f>
        <v>299.3</v>
      </c>
    </row>
    <row r="61" spans="1:9" x14ac:dyDescent="0.25">
      <c r="A61" s="445" t="s">
        <v>183</v>
      </c>
      <c r="B61" s="41">
        <v>1</v>
      </c>
      <c r="C61" s="41">
        <f t="shared" si="9"/>
        <v>152</v>
      </c>
      <c r="D61" s="81">
        <v>140</v>
      </c>
      <c r="E61" s="113">
        <v>12</v>
      </c>
      <c r="F61" s="114">
        <v>756</v>
      </c>
      <c r="G61" s="77">
        <f t="shared" si="7"/>
        <v>5.1630000000000003</v>
      </c>
      <c r="H61" s="77">
        <f t="shared" si="10"/>
        <v>123.91200000000001</v>
      </c>
      <c r="I61" s="77">
        <f>ROUND(H61*1.2077,2)</f>
        <v>149.65</v>
      </c>
    </row>
    <row r="62" spans="1:9" x14ac:dyDescent="0.25">
      <c r="A62" s="445" t="s">
        <v>184</v>
      </c>
      <c r="B62" s="41">
        <v>1</v>
      </c>
      <c r="C62" s="41">
        <f t="shared" si="9"/>
        <v>152</v>
      </c>
      <c r="D62" s="81">
        <v>140</v>
      </c>
      <c r="E62" s="113">
        <v>12</v>
      </c>
      <c r="F62" s="114">
        <v>756</v>
      </c>
      <c r="G62" s="77">
        <f t="shared" si="7"/>
        <v>5.1630000000000003</v>
      </c>
      <c r="H62" s="77">
        <f t="shared" si="10"/>
        <v>123.91200000000001</v>
      </c>
      <c r="I62" s="77">
        <f>ROUND(H62*1.2077,2)</f>
        <v>149.65</v>
      </c>
    </row>
    <row r="63" spans="1:9" x14ac:dyDescent="0.25">
      <c r="A63" s="445" t="s">
        <v>185</v>
      </c>
      <c r="B63" s="41">
        <v>1</v>
      </c>
      <c r="C63" s="41">
        <f t="shared" si="9"/>
        <v>152</v>
      </c>
      <c r="D63" s="81">
        <v>140</v>
      </c>
      <c r="E63" s="113">
        <v>12</v>
      </c>
      <c r="F63" s="114">
        <v>756</v>
      </c>
      <c r="G63" s="77">
        <f t="shared" si="7"/>
        <v>5.1630000000000003</v>
      </c>
      <c r="H63" s="77">
        <f t="shared" si="10"/>
        <v>123.91200000000001</v>
      </c>
      <c r="I63" s="77">
        <f t="shared" si="8"/>
        <v>153.13999999999999</v>
      </c>
    </row>
    <row r="64" spans="1:9" x14ac:dyDescent="0.25">
      <c r="A64" s="445" t="s">
        <v>186</v>
      </c>
      <c r="B64" s="41">
        <v>1</v>
      </c>
      <c r="C64" s="41">
        <f t="shared" si="9"/>
        <v>176</v>
      </c>
      <c r="D64" s="81">
        <v>140</v>
      </c>
      <c r="E64" s="113">
        <v>36</v>
      </c>
      <c r="F64" s="114">
        <v>756</v>
      </c>
      <c r="G64" s="77">
        <f t="shared" si="7"/>
        <v>5.1630000000000003</v>
      </c>
      <c r="H64" s="77">
        <f t="shared" si="10"/>
        <v>371.73599999999999</v>
      </c>
      <c r="I64" s="77">
        <f t="shared" si="8"/>
        <v>459.43</v>
      </c>
    </row>
    <row r="65" spans="1:9" x14ac:dyDescent="0.25">
      <c r="A65" s="445" t="s">
        <v>187</v>
      </c>
      <c r="B65" s="41">
        <v>1</v>
      </c>
      <c r="C65" s="41">
        <f t="shared" si="9"/>
        <v>188</v>
      </c>
      <c r="D65" s="81">
        <v>140</v>
      </c>
      <c r="E65" s="113">
        <v>48</v>
      </c>
      <c r="F65" s="114">
        <v>756</v>
      </c>
      <c r="G65" s="77">
        <f t="shared" si="7"/>
        <v>5.1630000000000003</v>
      </c>
      <c r="H65" s="77">
        <f t="shared" si="10"/>
        <v>495.64800000000002</v>
      </c>
      <c r="I65" s="77">
        <f t="shared" si="8"/>
        <v>612.57000000000005</v>
      </c>
    </row>
    <row r="66" spans="1:9" x14ac:dyDescent="0.25">
      <c r="A66" s="445" t="s">
        <v>188</v>
      </c>
      <c r="B66" s="41">
        <v>1</v>
      </c>
      <c r="C66" s="41">
        <f t="shared" si="9"/>
        <v>164</v>
      </c>
      <c r="D66" s="81">
        <v>140</v>
      </c>
      <c r="E66" s="113">
        <v>24</v>
      </c>
      <c r="F66" s="114">
        <v>756</v>
      </c>
      <c r="G66" s="77">
        <f t="shared" si="7"/>
        <v>5.1630000000000003</v>
      </c>
      <c r="H66" s="77">
        <f t="shared" si="10"/>
        <v>247.82400000000001</v>
      </c>
      <c r="I66" s="77">
        <f t="shared" si="8"/>
        <v>306.29000000000002</v>
      </c>
    </row>
    <row r="67" spans="1:9" x14ac:dyDescent="0.25">
      <c r="A67" s="445" t="s">
        <v>189</v>
      </c>
      <c r="B67" s="41">
        <v>1</v>
      </c>
      <c r="C67" s="41">
        <f t="shared" si="9"/>
        <v>164</v>
      </c>
      <c r="D67" s="81">
        <v>140</v>
      </c>
      <c r="E67" s="113">
        <v>24</v>
      </c>
      <c r="F67" s="114">
        <v>756</v>
      </c>
      <c r="G67" s="77">
        <f t="shared" si="7"/>
        <v>5.1630000000000003</v>
      </c>
      <c r="H67" s="77">
        <f t="shared" si="10"/>
        <v>247.82400000000001</v>
      </c>
      <c r="I67" s="77">
        <f>ROUND(H67*1.2194,2)</f>
        <v>302.2</v>
      </c>
    </row>
    <row r="68" spans="1:9" x14ac:dyDescent="0.25">
      <c r="A68" s="445" t="s">
        <v>190</v>
      </c>
      <c r="B68" s="41">
        <v>1</v>
      </c>
      <c r="C68" s="41">
        <f t="shared" si="9"/>
        <v>176</v>
      </c>
      <c r="D68" s="81">
        <v>140</v>
      </c>
      <c r="E68" s="113">
        <v>36</v>
      </c>
      <c r="F68" s="114">
        <v>756</v>
      </c>
      <c r="G68" s="77">
        <f t="shared" si="7"/>
        <v>5.1630000000000003</v>
      </c>
      <c r="H68" s="77">
        <f t="shared" si="10"/>
        <v>371.73599999999999</v>
      </c>
      <c r="I68" s="77">
        <f t="shared" si="8"/>
        <v>459.43</v>
      </c>
    </row>
    <row r="69" spans="1:9" x14ac:dyDescent="0.25">
      <c r="A69" s="445" t="s">
        <v>191</v>
      </c>
      <c r="B69" s="41">
        <v>1</v>
      </c>
      <c r="C69" s="41">
        <f t="shared" si="9"/>
        <v>160</v>
      </c>
      <c r="D69" s="81">
        <v>140</v>
      </c>
      <c r="E69" s="113">
        <v>20</v>
      </c>
      <c r="F69" s="114">
        <v>756</v>
      </c>
      <c r="G69" s="77">
        <f t="shared" si="7"/>
        <v>5.1630000000000003</v>
      </c>
      <c r="H69" s="77">
        <f t="shared" si="10"/>
        <v>206.52</v>
      </c>
      <c r="I69" s="77">
        <f t="shared" si="8"/>
        <v>255.24</v>
      </c>
    </row>
    <row r="70" spans="1:9" x14ac:dyDescent="0.25">
      <c r="A70" s="445" t="s">
        <v>192</v>
      </c>
      <c r="B70" s="41">
        <v>1</v>
      </c>
      <c r="C70" s="41">
        <f t="shared" si="9"/>
        <v>158</v>
      </c>
      <c r="D70" s="81">
        <v>140</v>
      </c>
      <c r="E70" s="113">
        <v>18</v>
      </c>
      <c r="F70" s="114">
        <v>756</v>
      </c>
      <c r="G70" s="77">
        <f t="shared" si="7"/>
        <v>5.1630000000000003</v>
      </c>
      <c r="H70" s="77">
        <f t="shared" si="10"/>
        <v>185.86799999999999</v>
      </c>
      <c r="I70" s="77">
        <f t="shared" si="8"/>
        <v>229.71</v>
      </c>
    </row>
    <row r="71" spans="1:9" x14ac:dyDescent="0.25">
      <c r="A71" s="445" t="s">
        <v>193</v>
      </c>
      <c r="B71" s="41">
        <v>1</v>
      </c>
      <c r="C71" s="41">
        <f t="shared" si="9"/>
        <v>164</v>
      </c>
      <c r="D71" s="81">
        <v>140</v>
      </c>
      <c r="E71" s="113">
        <v>24</v>
      </c>
      <c r="F71" s="114">
        <v>756</v>
      </c>
      <c r="G71" s="77">
        <f t="shared" si="7"/>
        <v>5.1630000000000003</v>
      </c>
      <c r="H71" s="77">
        <f t="shared" si="10"/>
        <v>247.82400000000001</v>
      </c>
      <c r="I71" s="77">
        <f t="shared" si="8"/>
        <v>306.29000000000002</v>
      </c>
    </row>
    <row r="72" spans="1:9" x14ac:dyDescent="0.25">
      <c r="A72" s="445" t="s">
        <v>194</v>
      </c>
      <c r="B72" s="41">
        <v>1</v>
      </c>
      <c r="C72" s="41">
        <f t="shared" si="9"/>
        <v>176</v>
      </c>
      <c r="D72" s="81">
        <v>140</v>
      </c>
      <c r="E72" s="113">
        <v>36</v>
      </c>
      <c r="F72" s="114">
        <v>756</v>
      </c>
      <c r="G72" s="77">
        <f t="shared" si="7"/>
        <v>5.1630000000000003</v>
      </c>
      <c r="H72" s="77">
        <f t="shared" si="10"/>
        <v>371.73599999999999</v>
      </c>
      <c r="I72" s="77">
        <f t="shared" si="8"/>
        <v>459.43</v>
      </c>
    </row>
    <row r="73" spans="1:9" x14ac:dyDescent="0.25">
      <c r="A73" s="445" t="s">
        <v>195</v>
      </c>
      <c r="B73" s="41">
        <v>1</v>
      </c>
      <c r="C73" s="41">
        <f t="shared" si="9"/>
        <v>160</v>
      </c>
      <c r="D73" s="81">
        <v>140</v>
      </c>
      <c r="E73" s="113">
        <v>20</v>
      </c>
      <c r="F73" s="114">
        <v>756</v>
      </c>
      <c r="G73" s="77">
        <f t="shared" si="7"/>
        <v>5.1630000000000003</v>
      </c>
      <c r="H73" s="77">
        <f t="shared" si="10"/>
        <v>206.52</v>
      </c>
      <c r="I73" s="77">
        <f t="shared" si="8"/>
        <v>255.24</v>
      </c>
    </row>
    <row r="74" spans="1:9" x14ac:dyDescent="0.25">
      <c r="A74" s="445" t="s">
        <v>196</v>
      </c>
      <c r="B74" s="41">
        <v>1</v>
      </c>
      <c r="C74" s="41">
        <f t="shared" si="9"/>
        <v>164</v>
      </c>
      <c r="D74" s="81">
        <v>140</v>
      </c>
      <c r="E74" s="113">
        <v>24</v>
      </c>
      <c r="F74" s="114">
        <v>756</v>
      </c>
      <c r="G74" s="77">
        <f t="shared" si="7"/>
        <v>5.1630000000000003</v>
      </c>
      <c r="H74" s="77">
        <f t="shared" si="10"/>
        <v>247.82400000000001</v>
      </c>
      <c r="I74" s="77">
        <f t="shared" si="8"/>
        <v>306.29000000000002</v>
      </c>
    </row>
    <row r="75" spans="1:9" x14ac:dyDescent="0.25">
      <c r="A75" s="445" t="s">
        <v>197</v>
      </c>
      <c r="B75" s="41">
        <v>1</v>
      </c>
      <c r="C75" s="41">
        <f t="shared" si="9"/>
        <v>152</v>
      </c>
      <c r="D75" s="81">
        <v>140</v>
      </c>
      <c r="E75" s="113">
        <v>12</v>
      </c>
      <c r="F75" s="114">
        <v>756</v>
      </c>
      <c r="G75" s="77">
        <f t="shared" si="7"/>
        <v>5.1630000000000003</v>
      </c>
      <c r="H75" s="77">
        <f t="shared" si="10"/>
        <v>123.91200000000001</v>
      </c>
      <c r="I75" s="77">
        <f t="shared" si="8"/>
        <v>153.13999999999999</v>
      </c>
    </row>
    <row r="76" spans="1:9" x14ac:dyDescent="0.25">
      <c r="A76" s="445" t="s">
        <v>198</v>
      </c>
      <c r="B76" s="41">
        <v>1</v>
      </c>
      <c r="C76" s="41">
        <f t="shared" si="9"/>
        <v>176</v>
      </c>
      <c r="D76" s="81">
        <v>140</v>
      </c>
      <c r="E76" s="113">
        <v>36</v>
      </c>
      <c r="F76" s="114">
        <v>756</v>
      </c>
      <c r="G76" s="77">
        <f t="shared" si="7"/>
        <v>5.1630000000000003</v>
      </c>
      <c r="H76" s="77">
        <f t="shared" si="10"/>
        <v>371.73599999999999</v>
      </c>
      <c r="I76" s="77">
        <f t="shared" si="8"/>
        <v>459.43</v>
      </c>
    </row>
    <row r="77" spans="1:9" x14ac:dyDescent="0.25">
      <c r="A77" s="445" t="s">
        <v>199</v>
      </c>
      <c r="B77" s="41">
        <v>1</v>
      </c>
      <c r="C77" s="41">
        <f t="shared" si="9"/>
        <v>152</v>
      </c>
      <c r="D77" s="81">
        <v>140</v>
      </c>
      <c r="E77" s="113">
        <v>12</v>
      </c>
      <c r="F77" s="114">
        <v>756</v>
      </c>
      <c r="G77" s="77">
        <f t="shared" si="7"/>
        <v>5.1630000000000003</v>
      </c>
      <c r="H77" s="77">
        <f t="shared" si="10"/>
        <v>123.91200000000001</v>
      </c>
      <c r="I77" s="77">
        <f t="shared" si="8"/>
        <v>153.13999999999999</v>
      </c>
    </row>
    <row r="78" spans="1:9" x14ac:dyDescent="0.25">
      <c r="A78" s="445" t="s">
        <v>200</v>
      </c>
      <c r="B78" s="41">
        <v>1</v>
      </c>
      <c r="C78" s="41">
        <f t="shared" si="9"/>
        <v>164</v>
      </c>
      <c r="D78" s="81">
        <v>140</v>
      </c>
      <c r="E78" s="113">
        <v>24</v>
      </c>
      <c r="F78" s="114">
        <v>756</v>
      </c>
      <c r="G78" s="77">
        <f t="shared" si="7"/>
        <v>5.1630000000000003</v>
      </c>
      <c r="H78" s="77">
        <f t="shared" si="10"/>
        <v>247.82400000000001</v>
      </c>
      <c r="I78" s="77">
        <f t="shared" si="8"/>
        <v>306.29000000000002</v>
      </c>
    </row>
    <row r="79" spans="1:9" x14ac:dyDescent="0.25">
      <c r="A79" s="445" t="s">
        <v>201</v>
      </c>
      <c r="B79" s="41">
        <v>1</v>
      </c>
      <c r="C79" s="41">
        <f t="shared" si="9"/>
        <v>176</v>
      </c>
      <c r="D79" s="81">
        <v>140</v>
      </c>
      <c r="E79" s="113">
        <v>36</v>
      </c>
      <c r="F79" s="114">
        <v>756</v>
      </c>
      <c r="G79" s="77">
        <f t="shared" si="7"/>
        <v>5.1630000000000003</v>
      </c>
      <c r="H79" s="77">
        <f t="shared" si="10"/>
        <v>371.73599999999999</v>
      </c>
      <c r="I79" s="77">
        <f t="shared" si="8"/>
        <v>459.43</v>
      </c>
    </row>
    <row r="80" spans="1:9" x14ac:dyDescent="0.25">
      <c r="A80" s="445" t="s">
        <v>202</v>
      </c>
      <c r="B80" s="41">
        <v>1</v>
      </c>
      <c r="C80" s="41">
        <f t="shared" si="9"/>
        <v>164</v>
      </c>
      <c r="D80" s="81">
        <v>140</v>
      </c>
      <c r="E80" s="113">
        <v>24</v>
      </c>
      <c r="F80" s="114">
        <v>756</v>
      </c>
      <c r="G80" s="77">
        <f t="shared" si="7"/>
        <v>5.1630000000000003</v>
      </c>
      <c r="H80" s="77">
        <f t="shared" si="10"/>
        <v>247.82400000000001</v>
      </c>
      <c r="I80" s="77">
        <f t="shared" si="8"/>
        <v>306.29000000000002</v>
      </c>
    </row>
    <row r="81" spans="1:9" x14ac:dyDescent="0.25">
      <c r="A81" s="445" t="s">
        <v>203</v>
      </c>
      <c r="B81" s="41">
        <v>1</v>
      </c>
      <c r="C81" s="41">
        <f t="shared" si="9"/>
        <v>164</v>
      </c>
      <c r="D81" s="81">
        <v>140</v>
      </c>
      <c r="E81" s="113">
        <v>24</v>
      </c>
      <c r="F81" s="114">
        <v>756</v>
      </c>
      <c r="G81" s="77">
        <f t="shared" si="7"/>
        <v>5.1630000000000003</v>
      </c>
      <c r="H81" s="77">
        <f t="shared" si="10"/>
        <v>247.82400000000001</v>
      </c>
      <c r="I81" s="77">
        <f t="shared" si="8"/>
        <v>306.29000000000002</v>
      </c>
    </row>
    <row r="82" spans="1:9" x14ac:dyDescent="0.25">
      <c r="A82" s="445" t="s">
        <v>204</v>
      </c>
      <c r="B82" s="41">
        <v>1</v>
      </c>
      <c r="C82" s="41">
        <f t="shared" si="9"/>
        <v>160</v>
      </c>
      <c r="D82" s="81">
        <v>140</v>
      </c>
      <c r="E82" s="113">
        <v>20</v>
      </c>
      <c r="F82" s="114">
        <v>756</v>
      </c>
      <c r="G82" s="77">
        <f t="shared" si="7"/>
        <v>5.1630000000000003</v>
      </c>
      <c r="H82" s="77">
        <f t="shared" si="10"/>
        <v>206.52</v>
      </c>
      <c r="I82" s="77">
        <f t="shared" si="8"/>
        <v>255.24</v>
      </c>
    </row>
    <row r="83" spans="1:9" x14ac:dyDescent="0.25">
      <c r="A83" s="445" t="s">
        <v>205</v>
      </c>
      <c r="B83" s="41">
        <v>1</v>
      </c>
      <c r="C83" s="41">
        <f t="shared" si="9"/>
        <v>152</v>
      </c>
      <c r="D83" s="81">
        <v>140</v>
      </c>
      <c r="E83" s="113">
        <v>12</v>
      </c>
      <c r="F83" s="114">
        <v>756</v>
      </c>
      <c r="G83" s="77">
        <f t="shared" si="7"/>
        <v>5.1630000000000003</v>
      </c>
      <c r="H83" s="77">
        <f t="shared" si="10"/>
        <v>123.91200000000001</v>
      </c>
      <c r="I83" s="77">
        <f t="shared" si="8"/>
        <v>153.13999999999999</v>
      </c>
    </row>
    <row r="84" spans="1:9" x14ac:dyDescent="0.25">
      <c r="A84" s="445" t="s">
        <v>206</v>
      </c>
      <c r="B84" s="41">
        <v>1</v>
      </c>
      <c r="C84" s="41">
        <f t="shared" si="9"/>
        <v>152</v>
      </c>
      <c r="D84" s="81">
        <v>140</v>
      </c>
      <c r="E84" s="113">
        <v>12</v>
      </c>
      <c r="F84" s="114">
        <v>756</v>
      </c>
      <c r="G84" s="77">
        <f t="shared" si="7"/>
        <v>5.1630000000000003</v>
      </c>
      <c r="H84" s="77">
        <f t="shared" si="10"/>
        <v>123.91200000000001</v>
      </c>
      <c r="I84" s="77">
        <f t="shared" si="8"/>
        <v>153.13999999999999</v>
      </c>
    </row>
    <row r="85" spans="1:9" x14ac:dyDescent="0.25">
      <c r="A85" s="445" t="s">
        <v>207</v>
      </c>
      <c r="B85" s="41">
        <v>1</v>
      </c>
      <c r="C85" s="41">
        <f t="shared" si="9"/>
        <v>152</v>
      </c>
      <c r="D85" s="81">
        <v>140</v>
      </c>
      <c r="E85" s="113">
        <v>12</v>
      </c>
      <c r="F85" s="114">
        <v>756</v>
      </c>
      <c r="G85" s="77">
        <f t="shared" si="7"/>
        <v>5.1630000000000003</v>
      </c>
      <c r="H85" s="77">
        <f t="shared" si="10"/>
        <v>123.91200000000001</v>
      </c>
      <c r="I85" s="77">
        <f>ROUND(H85*1.2194,2)</f>
        <v>151.1</v>
      </c>
    </row>
    <row r="86" spans="1:9" x14ac:dyDescent="0.25">
      <c r="A86" s="445" t="s">
        <v>208</v>
      </c>
      <c r="B86" s="41">
        <v>1</v>
      </c>
      <c r="C86" s="41">
        <f t="shared" si="9"/>
        <v>152</v>
      </c>
      <c r="D86" s="81">
        <v>140</v>
      </c>
      <c r="E86" s="113">
        <v>12</v>
      </c>
      <c r="F86" s="114">
        <v>756</v>
      </c>
      <c r="G86" s="77">
        <f t="shared" si="7"/>
        <v>5.1630000000000003</v>
      </c>
      <c r="H86" s="77">
        <f t="shared" si="10"/>
        <v>123.91200000000001</v>
      </c>
      <c r="I86" s="77">
        <f t="shared" si="8"/>
        <v>153.13999999999999</v>
      </c>
    </row>
    <row r="87" spans="1:9" x14ac:dyDescent="0.25">
      <c r="A87" s="445" t="s">
        <v>209</v>
      </c>
      <c r="B87" s="41">
        <v>1</v>
      </c>
      <c r="C87" s="41">
        <f t="shared" si="9"/>
        <v>152</v>
      </c>
      <c r="D87" s="81">
        <v>140</v>
      </c>
      <c r="E87" s="113">
        <v>12</v>
      </c>
      <c r="F87" s="114">
        <v>756</v>
      </c>
      <c r="G87" s="77">
        <f t="shared" si="7"/>
        <v>5.1630000000000003</v>
      </c>
      <c r="H87" s="77">
        <f t="shared" si="10"/>
        <v>123.91200000000001</v>
      </c>
      <c r="I87" s="77">
        <f t="shared" si="8"/>
        <v>153.13999999999999</v>
      </c>
    </row>
    <row r="88" spans="1:9" x14ac:dyDescent="0.25">
      <c r="A88" s="445" t="s">
        <v>210</v>
      </c>
      <c r="B88" s="41">
        <v>1</v>
      </c>
      <c r="C88" s="41">
        <f t="shared" si="9"/>
        <v>152</v>
      </c>
      <c r="D88" s="81">
        <v>140</v>
      </c>
      <c r="E88" s="113">
        <v>12</v>
      </c>
      <c r="F88" s="114">
        <v>756</v>
      </c>
      <c r="G88" s="77">
        <f t="shared" si="7"/>
        <v>5.1630000000000003</v>
      </c>
      <c r="H88" s="77">
        <f t="shared" si="10"/>
        <v>123.91200000000001</v>
      </c>
      <c r="I88" s="77">
        <f t="shared" si="8"/>
        <v>153.13999999999999</v>
      </c>
    </row>
    <row r="89" spans="1:9" x14ac:dyDescent="0.25">
      <c r="A89" s="445" t="s">
        <v>211</v>
      </c>
      <c r="B89" s="41">
        <v>1</v>
      </c>
      <c r="C89" s="41">
        <f t="shared" si="9"/>
        <v>152</v>
      </c>
      <c r="D89" s="81">
        <v>140</v>
      </c>
      <c r="E89" s="113">
        <v>12</v>
      </c>
      <c r="F89" s="114">
        <v>756</v>
      </c>
      <c r="G89" s="77">
        <f t="shared" si="7"/>
        <v>5.1630000000000003</v>
      </c>
      <c r="H89" s="77">
        <f t="shared" si="10"/>
        <v>123.91200000000001</v>
      </c>
      <c r="I89" s="77">
        <f t="shared" si="8"/>
        <v>153.13999999999999</v>
      </c>
    </row>
    <row r="90" spans="1:9" x14ac:dyDescent="0.25">
      <c r="A90" s="445" t="s">
        <v>212</v>
      </c>
      <c r="B90" s="41">
        <v>1</v>
      </c>
      <c r="C90" s="41">
        <f t="shared" si="9"/>
        <v>152</v>
      </c>
      <c r="D90" s="81">
        <v>140</v>
      </c>
      <c r="E90" s="113">
        <v>12</v>
      </c>
      <c r="F90" s="114">
        <v>756</v>
      </c>
      <c r="G90" s="77">
        <f t="shared" si="7"/>
        <v>5.1630000000000003</v>
      </c>
      <c r="H90" s="77">
        <f t="shared" si="10"/>
        <v>123.91200000000001</v>
      </c>
      <c r="I90" s="77">
        <f t="shared" si="8"/>
        <v>153.13999999999999</v>
      </c>
    </row>
    <row r="91" spans="1:9" ht="36" customHeight="1" x14ac:dyDescent="0.25">
      <c r="A91" s="105" t="s">
        <v>19</v>
      </c>
      <c r="B91" s="106">
        <f>SUM(B92:B94)</f>
        <v>3</v>
      </c>
      <c r="C91" s="106"/>
      <c r="D91" s="110"/>
      <c r="E91" s="110">
        <f t="shared" ref="E91" si="11">SUM(E92:E94)</f>
        <v>48</v>
      </c>
      <c r="F91" s="106"/>
      <c r="G91" s="106"/>
      <c r="H91" s="75">
        <f t="shared" ref="H91:I91" si="12">SUM(H92:H94)</f>
        <v>433.79199999999997</v>
      </c>
      <c r="I91" s="75">
        <f t="shared" si="12"/>
        <v>533.04</v>
      </c>
    </row>
    <row r="92" spans="1:9" x14ac:dyDescent="0.25">
      <c r="A92" s="445" t="s">
        <v>213</v>
      </c>
      <c r="B92" s="41">
        <v>1</v>
      </c>
      <c r="C92" s="41">
        <f t="shared" ref="C92:C94" si="13">D92+E92</f>
        <v>164</v>
      </c>
      <c r="D92" s="81">
        <v>140</v>
      </c>
      <c r="E92" s="113">
        <v>24</v>
      </c>
      <c r="F92" s="41">
        <v>570</v>
      </c>
      <c r="G92" s="77">
        <f t="shared" ref="G92:G93" si="14">ROUND(F92/146.42,3)</f>
        <v>3.8929999999999998</v>
      </c>
      <c r="H92" s="77">
        <f t="shared" ref="H92:H94" si="15">ROUND(E92*G92,3)*2</f>
        <v>186.864</v>
      </c>
      <c r="I92" s="77">
        <f>ROUND(H92*1.2194,2)</f>
        <v>227.86</v>
      </c>
    </row>
    <row r="93" spans="1:9" x14ac:dyDescent="0.25">
      <c r="A93" s="445" t="s">
        <v>214</v>
      </c>
      <c r="B93" s="41">
        <v>1</v>
      </c>
      <c r="C93" s="41">
        <f t="shared" si="13"/>
        <v>148</v>
      </c>
      <c r="D93" s="81">
        <v>140</v>
      </c>
      <c r="E93" s="113">
        <v>8</v>
      </c>
      <c r="F93" s="41">
        <v>570</v>
      </c>
      <c r="G93" s="77">
        <f t="shared" si="14"/>
        <v>3.8929999999999998</v>
      </c>
      <c r="H93" s="77">
        <f t="shared" si="15"/>
        <v>62.287999999999997</v>
      </c>
      <c r="I93" s="77">
        <f t="shared" ref="I93:I94" si="16">ROUND(H93*1.2359,2)</f>
        <v>76.98</v>
      </c>
    </row>
    <row r="94" spans="1:9" x14ac:dyDescent="0.25">
      <c r="A94" s="445" t="s">
        <v>215</v>
      </c>
      <c r="B94" s="41">
        <v>1</v>
      </c>
      <c r="C94" s="41">
        <f t="shared" si="13"/>
        <v>176</v>
      </c>
      <c r="D94" s="81">
        <v>160</v>
      </c>
      <c r="E94" s="110">
        <v>16</v>
      </c>
      <c r="F94" s="106">
        <v>966</v>
      </c>
      <c r="G94" s="77">
        <f>ROUND(F94/167.42,3)</f>
        <v>5.77</v>
      </c>
      <c r="H94" s="77">
        <f t="shared" si="15"/>
        <v>184.64</v>
      </c>
      <c r="I94" s="77">
        <f t="shared" si="16"/>
        <v>228.2</v>
      </c>
    </row>
    <row r="95" spans="1:9" x14ac:dyDescent="0.25">
      <c r="A95" s="446" t="s">
        <v>216</v>
      </c>
      <c r="B95" s="103">
        <f>B96+B111+B127</f>
        <v>38</v>
      </c>
      <c r="C95" s="103"/>
      <c r="D95" s="103"/>
      <c r="E95" s="103">
        <f>E96+E111+E127</f>
        <v>1115</v>
      </c>
      <c r="F95" s="103"/>
      <c r="G95" s="103"/>
      <c r="H95" s="104">
        <f>H96+H111+H127</f>
        <v>13264.010000000002</v>
      </c>
      <c r="I95" s="104">
        <f>I96+I111+I127</f>
        <v>16392.97</v>
      </c>
    </row>
    <row r="96" spans="1:9" ht="49.5" x14ac:dyDescent="0.25">
      <c r="A96" s="105" t="s">
        <v>17</v>
      </c>
      <c r="B96" s="106">
        <f>SUM(B97:B110)</f>
        <v>14</v>
      </c>
      <c r="C96" s="106"/>
      <c r="D96" s="106"/>
      <c r="E96" s="106">
        <f>SUM(E97:E110)</f>
        <v>506</v>
      </c>
      <c r="F96" s="116"/>
      <c r="G96" s="117"/>
      <c r="H96" s="106">
        <f>SUM(H97:H110)</f>
        <v>7578.6500000000005</v>
      </c>
      <c r="I96" s="106">
        <f>SUM(I97:I110)</f>
        <v>9366.43</v>
      </c>
    </row>
    <row r="97" spans="1:9" x14ac:dyDescent="0.25">
      <c r="A97" s="44" t="s">
        <v>218</v>
      </c>
      <c r="B97" s="41">
        <v>1</v>
      </c>
      <c r="C97" s="41">
        <f t="shared" ref="C97:C110" si="17">D97+E97</f>
        <v>144</v>
      </c>
      <c r="D97" s="41">
        <v>140</v>
      </c>
      <c r="E97" s="41">
        <v>4</v>
      </c>
      <c r="F97" s="42">
        <v>1513</v>
      </c>
      <c r="G97" s="42">
        <f t="shared" ref="G97:G126" si="18">ROUND(F97/146.42,3)</f>
        <v>10.333</v>
      </c>
      <c r="H97" s="42">
        <f t="shared" ref="H97:H110" si="19">ROUND(E97*G97*2,2)</f>
        <v>82.66</v>
      </c>
      <c r="I97" s="43">
        <f>ROUND(H97*1.2359,2)</f>
        <v>102.16</v>
      </c>
    </row>
    <row r="98" spans="1:9" s="109" customFormat="1" x14ac:dyDescent="0.25">
      <c r="A98" s="201" t="s">
        <v>127</v>
      </c>
      <c r="B98" s="76">
        <v>1</v>
      </c>
      <c r="C98" s="76">
        <f t="shared" si="17"/>
        <v>192</v>
      </c>
      <c r="D98" s="76">
        <v>140</v>
      </c>
      <c r="E98" s="76">
        <v>52</v>
      </c>
      <c r="F98" s="77">
        <v>961</v>
      </c>
      <c r="G98" s="42">
        <f t="shared" si="18"/>
        <v>6.5629999999999997</v>
      </c>
      <c r="H98" s="42">
        <f t="shared" si="19"/>
        <v>682.55</v>
      </c>
      <c r="I98" s="77">
        <f>ROUND(H98*1.2359,2)</f>
        <v>843.56</v>
      </c>
    </row>
    <row r="99" spans="1:9" x14ac:dyDescent="0.25">
      <c r="A99" s="44" t="s">
        <v>219</v>
      </c>
      <c r="B99" s="41">
        <v>1</v>
      </c>
      <c r="C99" s="41">
        <f t="shared" si="17"/>
        <v>168</v>
      </c>
      <c r="D99" s="41">
        <v>116</v>
      </c>
      <c r="E99" s="41">
        <v>52</v>
      </c>
      <c r="F99" s="42">
        <v>1081</v>
      </c>
      <c r="G99" s="42">
        <f t="shared" si="18"/>
        <v>7.383</v>
      </c>
      <c r="H99" s="42">
        <f t="shared" si="19"/>
        <v>767.83</v>
      </c>
      <c r="I99" s="43">
        <f t="shared" ref="I99:I110" si="20">ROUND(H99*1.2359,2)</f>
        <v>948.96</v>
      </c>
    </row>
    <row r="100" spans="1:9" x14ac:dyDescent="0.25">
      <c r="A100" s="44" t="s">
        <v>220</v>
      </c>
      <c r="B100" s="41">
        <v>1</v>
      </c>
      <c r="C100" s="41">
        <f t="shared" si="17"/>
        <v>129</v>
      </c>
      <c r="D100" s="41">
        <v>101</v>
      </c>
      <c r="E100" s="41">
        <v>28</v>
      </c>
      <c r="F100" s="42">
        <v>1126</v>
      </c>
      <c r="G100" s="42">
        <f t="shared" si="18"/>
        <v>7.69</v>
      </c>
      <c r="H100" s="42">
        <f t="shared" si="19"/>
        <v>430.64</v>
      </c>
      <c r="I100" s="43">
        <f t="shared" si="20"/>
        <v>532.23</v>
      </c>
    </row>
    <row r="101" spans="1:9" x14ac:dyDescent="0.25">
      <c r="A101" s="44" t="s">
        <v>221</v>
      </c>
      <c r="B101" s="41">
        <v>1</v>
      </c>
      <c r="C101" s="41">
        <f t="shared" si="17"/>
        <v>168</v>
      </c>
      <c r="D101" s="41">
        <v>140</v>
      </c>
      <c r="E101" s="41">
        <v>28</v>
      </c>
      <c r="F101" s="42">
        <v>1065</v>
      </c>
      <c r="G101" s="42">
        <f t="shared" si="18"/>
        <v>7.274</v>
      </c>
      <c r="H101" s="42">
        <f t="shared" si="19"/>
        <v>407.34</v>
      </c>
      <c r="I101" s="43">
        <f t="shared" si="20"/>
        <v>503.43</v>
      </c>
    </row>
    <row r="102" spans="1:9" x14ac:dyDescent="0.25">
      <c r="A102" s="44" t="s">
        <v>222</v>
      </c>
      <c r="B102" s="41">
        <v>1</v>
      </c>
      <c r="C102" s="41">
        <f t="shared" si="17"/>
        <v>96</v>
      </c>
      <c r="D102" s="41">
        <v>60</v>
      </c>
      <c r="E102" s="41">
        <v>36</v>
      </c>
      <c r="F102" s="42">
        <v>1065</v>
      </c>
      <c r="G102" s="42">
        <f t="shared" si="18"/>
        <v>7.274</v>
      </c>
      <c r="H102" s="42">
        <f t="shared" si="19"/>
        <v>523.73</v>
      </c>
      <c r="I102" s="43">
        <f t="shared" si="20"/>
        <v>647.28</v>
      </c>
    </row>
    <row r="103" spans="1:9" x14ac:dyDescent="0.25">
      <c r="A103" s="44" t="s">
        <v>223</v>
      </c>
      <c r="B103" s="41">
        <v>1</v>
      </c>
      <c r="C103" s="41">
        <f t="shared" si="17"/>
        <v>152</v>
      </c>
      <c r="D103" s="41">
        <v>140</v>
      </c>
      <c r="E103" s="41">
        <v>12</v>
      </c>
      <c r="F103" s="42">
        <v>1469</v>
      </c>
      <c r="G103" s="42">
        <f t="shared" si="18"/>
        <v>10.032999999999999</v>
      </c>
      <c r="H103" s="42">
        <f t="shared" si="19"/>
        <v>240.79</v>
      </c>
      <c r="I103" s="43">
        <f t="shared" si="20"/>
        <v>297.58999999999997</v>
      </c>
    </row>
    <row r="104" spans="1:9" x14ac:dyDescent="0.25">
      <c r="A104" s="44" t="s">
        <v>224</v>
      </c>
      <c r="B104" s="41">
        <v>1</v>
      </c>
      <c r="C104" s="41">
        <f t="shared" si="17"/>
        <v>154</v>
      </c>
      <c r="D104" s="41">
        <v>106</v>
      </c>
      <c r="E104" s="41">
        <v>48</v>
      </c>
      <c r="F104" s="42">
        <v>1081</v>
      </c>
      <c r="G104" s="42">
        <f t="shared" si="18"/>
        <v>7.383</v>
      </c>
      <c r="H104" s="42">
        <f t="shared" si="19"/>
        <v>708.77</v>
      </c>
      <c r="I104" s="43">
        <f t="shared" si="20"/>
        <v>875.97</v>
      </c>
    </row>
    <row r="105" spans="1:9" x14ac:dyDescent="0.25">
      <c r="A105" s="44" t="s">
        <v>225</v>
      </c>
      <c r="B105" s="41">
        <v>1</v>
      </c>
      <c r="C105" s="41">
        <f t="shared" si="17"/>
        <v>116</v>
      </c>
      <c r="D105" s="41">
        <v>92</v>
      </c>
      <c r="E105" s="41">
        <v>24</v>
      </c>
      <c r="F105" s="42">
        <v>1065</v>
      </c>
      <c r="G105" s="42">
        <f t="shared" si="18"/>
        <v>7.274</v>
      </c>
      <c r="H105" s="42">
        <f t="shared" si="19"/>
        <v>349.15</v>
      </c>
      <c r="I105" s="43">
        <f t="shared" si="20"/>
        <v>431.51</v>
      </c>
    </row>
    <row r="106" spans="1:9" x14ac:dyDescent="0.25">
      <c r="A106" s="44" t="s">
        <v>226</v>
      </c>
      <c r="B106" s="41">
        <v>1</v>
      </c>
      <c r="C106" s="41">
        <f t="shared" si="17"/>
        <v>192</v>
      </c>
      <c r="D106" s="41">
        <v>126</v>
      </c>
      <c r="E106" s="41">
        <v>66</v>
      </c>
      <c r="F106" s="42">
        <v>1065</v>
      </c>
      <c r="G106" s="42">
        <f t="shared" si="18"/>
        <v>7.274</v>
      </c>
      <c r="H106" s="42">
        <f t="shared" si="19"/>
        <v>960.17</v>
      </c>
      <c r="I106" s="43">
        <f t="shared" si="20"/>
        <v>1186.67</v>
      </c>
    </row>
    <row r="107" spans="1:9" x14ac:dyDescent="0.25">
      <c r="A107" s="44" t="s">
        <v>227</v>
      </c>
      <c r="B107" s="41">
        <v>1</v>
      </c>
      <c r="C107" s="41">
        <f t="shared" si="17"/>
        <v>132</v>
      </c>
      <c r="D107" s="41">
        <v>77</v>
      </c>
      <c r="E107" s="41">
        <v>55</v>
      </c>
      <c r="F107" s="42">
        <v>1065</v>
      </c>
      <c r="G107" s="42">
        <f t="shared" si="18"/>
        <v>7.274</v>
      </c>
      <c r="H107" s="42">
        <f t="shared" si="19"/>
        <v>800.14</v>
      </c>
      <c r="I107" s="43">
        <f t="shared" si="20"/>
        <v>988.89</v>
      </c>
    </row>
    <row r="108" spans="1:9" x14ac:dyDescent="0.25">
      <c r="A108" s="44" t="s">
        <v>228</v>
      </c>
      <c r="B108" s="41">
        <v>1</v>
      </c>
      <c r="C108" s="41">
        <f t="shared" si="17"/>
        <v>120</v>
      </c>
      <c r="D108" s="41">
        <v>96</v>
      </c>
      <c r="E108" s="41">
        <v>24</v>
      </c>
      <c r="F108" s="42">
        <v>1065</v>
      </c>
      <c r="G108" s="42">
        <f t="shared" si="18"/>
        <v>7.274</v>
      </c>
      <c r="H108" s="42">
        <f t="shared" si="19"/>
        <v>349.15</v>
      </c>
      <c r="I108" s="43">
        <f t="shared" si="20"/>
        <v>431.51</v>
      </c>
    </row>
    <row r="109" spans="1:9" x14ac:dyDescent="0.25">
      <c r="A109" s="44" t="s">
        <v>229</v>
      </c>
      <c r="B109" s="41">
        <v>1</v>
      </c>
      <c r="C109" s="41">
        <f t="shared" si="17"/>
        <v>140</v>
      </c>
      <c r="D109" s="41">
        <v>122</v>
      </c>
      <c r="E109" s="41">
        <v>18</v>
      </c>
      <c r="F109" s="42">
        <v>1213</v>
      </c>
      <c r="G109" s="42">
        <f t="shared" si="18"/>
        <v>8.2840000000000007</v>
      </c>
      <c r="H109" s="42">
        <f t="shared" si="19"/>
        <v>298.22000000000003</v>
      </c>
      <c r="I109" s="43">
        <f t="shared" si="20"/>
        <v>368.57</v>
      </c>
    </row>
    <row r="110" spans="1:9" x14ac:dyDescent="0.25">
      <c r="A110" s="44" t="s">
        <v>230</v>
      </c>
      <c r="B110" s="41">
        <v>1</v>
      </c>
      <c r="C110" s="41">
        <f t="shared" si="17"/>
        <v>199</v>
      </c>
      <c r="D110" s="41">
        <v>140</v>
      </c>
      <c r="E110" s="41">
        <v>59</v>
      </c>
      <c r="F110" s="42">
        <v>1213</v>
      </c>
      <c r="G110" s="42">
        <f t="shared" si="18"/>
        <v>8.2840000000000007</v>
      </c>
      <c r="H110" s="42">
        <f t="shared" si="19"/>
        <v>977.51</v>
      </c>
      <c r="I110" s="43">
        <f t="shared" si="20"/>
        <v>1208.0999999999999</v>
      </c>
    </row>
    <row r="111" spans="1:9" ht="47.45" customHeight="1" x14ac:dyDescent="0.25">
      <c r="A111" s="105" t="s">
        <v>18</v>
      </c>
      <c r="B111" s="106">
        <f>SUM(B112:B126)</f>
        <v>15</v>
      </c>
      <c r="C111" s="106"/>
      <c r="D111" s="106"/>
      <c r="E111" s="106">
        <f t="shared" ref="E111" si="21">SUM(E112:E126)</f>
        <v>407</v>
      </c>
      <c r="F111" s="116"/>
      <c r="G111" s="116"/>
      <c r="H111" s="106">
        <f t="shared" ref="H111:I111" si="22">SUM(H112:H126)</f>
        <v>4202.66</v>
      </c>
      <c r="I111" s="106">
        <f t="shared" si="22"/>
        <v>5194.0699999999988</v>
      </c>
    </row>
    <row r="112" spans="1:9" ht="18" customHeight="1" x14ac:dyDescent="0.25">
      <c r="A112" s="44" t="s">
        <v>231</v>
      </c>
      <c r="B112" s="41">
        <v>1</v>
      </c>
      <c r="C112" s="41">
        <f t="shared" ref="C112:C126" si="23">D112+E112</f>
        <v>166</v>
      </c>
      <c r="D112" s="41">
        <v>140</v>
      </c>
      <c r="E112" s="41">
        <v>26</v>
      </c>
      <c r="F112" s="42">
        <v>756</v>
      </c>
      <c r="G112" s="42">
        <f t="shared" si="18"/>
        <v>5.1630000000000003</v>
      </c>
      <c r="H112" s="42">
        <f t="shared" ref="H112:H126" si="24">ROUND(E112*G112*2,2)</f>
        <v>268.48</v>
      </c>
      <c r="I112" s="43">
        <f>ROUND(H112*1.2359,2)</f>
        <v>331.81</v>
      </c>
    </row>
    <row r="113" spans="1:9" ht="18" customHeight="1" x14ac:dyDescent="0.25">
      <c r="A113" s="44" t="s">
        <v>180</v>
      </c>
      <c r="B113" s="41">
        <v>1</v>
      </c>
      <c r="C113" s="41">
        <f t="shared" si="23"/>
        <v>116</v>
      </c>
      <c r="D113" s="41">
        <v>92</v>
      </c>
      <c r="E113" s="41">
        <v>24</v>
      </c>
      <c r="F113" s="42">
        <v>756</v>
      </c>
      <c r="G113" s="42">
        <f t="shared" si="18"/>
        <v>5.1630000000000003</v>
      </c>
      <c r="H113" s="42">
        <f t="shared" si="24"/>
        <v>247.82</v>
      </c>
      <c r="I113" s="43">
        <f t="shared" ref="I113:I126" si="25">ROUND(H113*1.2359,2)</f>
        <v>306.27999999999997</v>
      </c>
    </row>
    <row r="114" spans="1:9" ht="18" customHeight="1" x14ac:dyDescent="0.25">
      <c r="A114" s="44" t="s">
        <v>181</v>
      </c>
      <c r="B114" s="41">
        <v>1</v>
      </c>
      <c r="C114" s="41">
        <f t="shared" si="23"/>
        <v>180</v>
      </c>
      <c r="D114" s="41">
        <v>140</v>
      </c>
      <c r="E114" s="41">
        <v>40</v>
      </c>
      <c r="F114" s="42">
        <v>756</v>
      </c>
      <c r="G114" s="42">
        <f t="shared" si="18"/>
        <v>5.1630000000000003</v>
      </c>
      <c r="H114" s="42">
        <f t="shared" si="24"/>
        <v>413.04</v>
      </c>
      <c r="I114" s="43">
        <f t="shared" si="25"/>
        <v>510.48</v>
      </c>
    </row>
    <row r="115" spans="1:9" ht="18" customHeight="1" x14ac:dyDescent="0.25">
      <c r="A115" s="44" t="s">
        <v>182</v>
      </c>
      <c r="B115" s="41">
        <v>1</v>
      </c>
      <c r="C115" s="41">
        <f t="shared" si="23"/>
        <v>180</v>
      </c>
      <c r="D115" s="41">
        <v>140</v>
      </c>
      <c r="E115" s="41">
        <v>40</v>
      </c>
      <c r="F115" s="42">
        <v>756</v>
      </c>
      <c r="G115" s="42">
        <f t="shared" si="18"/>
        <v>5.1630000000000003</v>
      </c>
      <c r="H115" s="42">
        <f t="shared" si="24"/>
        <v>413.04</v>
      </c>
      <c r="I115" s="43">
        <f t="shared" si="25"/>
        <v>510.48</v>
      </c>
    </row>
    <row r="116" spans="1:9" ht="18" customHeight="1" x14ac:dyDescent="0.25">
      <c r="A116" s="44" t="s">
        <v>183</v>
      </c>
      <c r="B116" s="41">
        <v>1</v>
      </c>
      <c r="C116" s="41">
        <f t="shared" si="23"/>
        <v>72</v>
      </c>
      <c r="D116" s="41">
        <v>70</v>
      </c>
      <c r="E116" s="41">
        <v>2</v>
      </c>
      <c r="F116" s="42">
        <v>756</v>
      </c>
      <c r="G116" s="42">
        <f t="shared" si="18"/>
        <v>5.1630000000000003</v>
      </c>
      <c r="H116" s="42">
        <f t="shared" si="24"/>
        <v>20.65</v>
      </c>
      <c r="I116" s="43">
        <f t="shared" si="25"/>
        <v>25.52</v>
      </c>
    </row>
    <row r="117" spans="1:9" ht="18" customHeight="1" x14ac:dyDescent="0.25">
      <c r="A117" s="44" t="s">
        <v>184</v>
      </c>
      <c r="B117" s="41">
        <v>1</v>
      </c>
      <c r="C117" s="41">
        <f t="shared" si="23"/>
        <v>84</v>
      </c>
      <c r="D117" s="41">
        <v>60</v>
      </c>
      <c r="E117" s="41">
        <v>24</v>
      </c>
      <c r="F117" s="42">
        <v>756</v>
      </c>
      <c r="G117" s="42">
        <f t="shared" si="18"/>
        <v>5.1630000000000003</v>
      </c>
      <c r="H117" s="42">
        <f t="shared" si="24"/>
        <v>247.82</v>
      </c>
      <c r="I117" s="43">
        <f t="shared" si="25"/>
        <v>306.27999999999997</v>
      </c>
    </row>
    <row r="118" spans="1:9" ht="18" customHeight="1" x14ac:dyDescent="0.25">
      <c r="A118" s="44" t="s">
        <v>185</v>
      </c>
      <c r="B118" s="41">
        <v>1</v>
      </c>
      <c r="C118" s="41">
        <f t="shared" si="23"/>
        <v>109</v>
      </c>
      <c r="D118" s="41">
        <v>70</v>
      </c>
      <c r="E118" s="41">
        <v>39</v>
      </c>
      <c r="F118" s="42">
        <v>756</v>
      </c>
      <c r="G118" s="42">
        <f t="shared" si="18"/>
        <v>5.1630000000000003</v>
      </c>
      <c r="H118" s="42">
        <f t="shared" si="24"/>
        <v>402.71</v>
      </c>
      <c r="I118" s="43">
        <f t="shared" si="25"/>
        <v>497.71</v>
      </c>
    </row>
    <row r="119" spans="1:9" s="109" customFormat="1" ht="18" customHeight="1" x14ac:dyDescent="0.25">
      <c r="A119" s="201" t="s">
        <v>186</v>
      </c>
      <c r="B119" s="76">
        <v>1</v>
      </c>
      <c r="C119" s="76">
        <f t="shared" si="23"/>
        <v>164</v>
      </c>
      <c r="D119" s="76">
        <v>140</v>
      </c>
      <c r="E119" s="76">
        <v>24</v>
      </c>
      <c r="F119" s="77">
        <v>756</v>
      </c>
      <c r="G119" s="42">
        <f t="shared" si="18"/>
        <v>5.1630000000000003</v>
      </c>
      <c r="H119" s="77">
        <f t="shared" si="24"/>
        <v>247.82</v>
      </c>
      <c r="I119" s="77">
        <f t="shared" si="25"/>
        <v>306.27999999999997</v>
      </c>
    </row>
    <row r="120" spans="1:9" ht="18" customHeight="1" x14ac:dyDescent="0.25">
      <c r="A120" s="44" t="s">
        <v>187</v>
      </c>
      <c r="B120" s="41">
        <v>1</v>
      </c>
      <c r="C120" s="41">
        <f t="shared" si="23"/>
        <v>89</v>
      </c>
      <c r="D120" s="41">
        <v>70</v>
      </c>
      <c r="E120" s="41">
        <v>19</v>
      </c>
      <c r="F120" s="42">
        <v>756</v>
      </c>
      <c r="G120" s="42">
        <f t="shared" si="18"/>
        <v>5.1630000000000003</v>
      </c>
      <c r="H120" s="42">
        <f t="shared" si="24"/>
        <v>196.19</v>
      </c>
      <c r="I120" s="43">
        <f t="shared" si="25"/>
        <v>242.47</v>
      </c>
    </row>
    <row r="121" spans="1:9" ht="18" customHeight="1" x14ac:dyDescent="0.25">
      <c r="A121" s="44" t="s">
        <v>188</v>
      </c>
      <c r="B121" s="41">
        <v>1</v>
      </c>
      <c r="C121" s="41">
        <f t="shared" si="23"/>
        <v>177</v>
      </c>
      <c r="D121" s="41">
        <v>140</v>
      </c>
      <c r="E121" s="41">
        <v>37</v>
      </c>
      <c r="F121" s="42">
        <v>756</v>
      </c>
      <c r="G121" s="42">
        <f t="shared" si="18"/>
        <v>5.1630000000000003</v>
      </c>
      <c r="H121" s="42">
        <f t="shared" si="24"/>
        <v>382.06</v>
      </c>
      <c r="I121" s="43">
        <f t="shared" si="25"/>
        <v>472.19</v>
      </c>
    </row>
    <row r="122" spans="1:9" ht="18" customHeight="1" x14ac:dyDescent="0.25">
      <c r="A122" s="44" t="s">
        <v>189</v>
      </c>
      <c r="B122" s="41">
        <v>1</v>
      </c>
      <c r="C122" s="41">
        <f t="shared" si="23"/>
        <v>156</v>
      </c>
      <c r="D122" s="41">
        <v>140</v>
      </c>
      <c r="E122" s="41">
        <v>16</v>
      </c>
      <c r="F122" s="42">
        <v>756</v>
      </c>
      <c r="G122" s="42">
        <f t="shared" si="18"/>
        <v>5.1630000000000003</v>
      </c>
      <c r="H122" s="42">
        <f t="shared" si="24"/>
        <v>165.22</v>
      </c>
      <c r="I122" s="43">
        <f t="shared" si="25"/>
        <v>204.2</v>
      </c>
    </row>
    <row r="123" spans="1:9" ht="18" customHeight="1" x14ac:dyDescent="0.25">
      <c r="A123" s="44" t="s">
        <v>190</v>
      </c>
      <c r="B123" s="41">
        <v>1</v>
      </c>
      <c r="C123" s="41">
        <f t="shared" si="23"/>
        <v>96</v>
      </c>
      <c r="D123" s="41">
        <v>92</v>
      </c>
      <c r="E123" s="41">
        <v>4</v>
      </c>
      <c r="F123" s="42">
        <v>756</v>
      </c>
      <c r="G123" s="42">
        <f t="shared" si="18"/>
        <v>5.1630000000000003</v>
      </c>
      <c r="H123" s="42">
        <f t="shared" si="24"/>
        <v>41.3</v>
      </c>
      <c r="I123" s="43">
        <f t="shared" si="25"/>
        <v>51.04</v>
      </c>
    </row>
    <row r="124" spans="1:9" ht="18" customHeight="1" x14ac:dyDescent="0.25">
      <c r="A124" s="44" t="s">
        <v>191</v>
      </c>
      <c r="B124" s="41">
        <v>1</v>
      </c>
      <c r="C124" s="41">
        <f t="shared" si="23"/>
        <v>180</v>
      </c>
      <c r="D124" s="41">
        <v>140</v>
      </c>
      <c r="E124" s="41">
        <v>40</v>
      </c>
      <c r="F124" s="42">
        <v>756</v>
      </c>
      <c r="G124" s="42">
        <f t="shared" si="18"/>
        <v>5.1630000000000003</v>
      </c>
      <c r="H124" s="42">
        <f t="shared" si="24"/>
        <v>413.04</v>
      </c>
      <c r="I124" s="43">
        <f t="shared" si="25"/>
        <v>510.48</v>
      </c>
    </row>
    <row r="125" spans="1:9" ht="18" customHeight="1" x14ac:dyDescent="0.25">
      <c r="A125" s="44" t="s">
        <v>192</v>
      </c>
      <c r="B125" s="41">
        <v>1</v>
      </c>
      <c r="C125" s="41">
        <f t="shared" si="23"/>
        <v>164</v>
      </c>
      <c r="D125" s="41">
        <v>140</v>
      </c>
      <c r="E125" s="41">
        <v>24</v>
      </c>
      <c r="F125" s="42">
        <v>756</v>
      </c>
      <c r="G125" s="42">
        <f t="shared" si="18"/>
        <v>5.1630000000000003</v>
      </c>
      <c r="H125" s="42">
        <f t="shared" si="24"/>
        <v>247.82</v>
      </c>
      <c r="I125" s="43">
        <f t="shared" si="25"/>
        <v>306.27999999999997</v>
      </c>
    </row>
    <row r="126" spans="1:9" ht="18" customHeight="1" x14ac:dyDescent="0.25">
      <c r="A126" s="44" t="s">
        <v>193</v>
      </c>
      <c r="B126" s="41">
        <v>1</v>
      </c>
      <c r="C126" s="41">
        <f t="shared" si="23"/>
        <v>188</v>
      </c>
      <c r="D126" s="41">
        <v>140</v>
      </c>
      <c r="E126" s="41">
        <v>48</v>
      </c>
      <c r="F126" s="42">
        <v>756</v>
      </c>
      <c r="G126" s="42">
        <f t="shared" si="18"/>
        <v>5.1630000000000003</v>
      </c>
      <c r="H126" s="42">
        <f t="shared" si="24"/>
        <v>495.65</v>
      </c>
      <c r="I126" s="43">
        <f t="shared" si="25"/>
        <v>612.57000000000005</v>
      </c>
    </row>
    <row r="127" spans="1:9" ht="33" x14ac:dyDescent="0.25">
      <c r="A127" s="105" t="s">
        <v>19</v>
      </c>
      <c r="B127" s="106">
        <f>SUM(B128:B136)</f>
        <v>9</v>
      </c>
      <c r="C127" s="106"/>
      <c r="D127" s="106"/>
      <c r="E127" s="106">
        <f t="shared" ref="E127" si="26">SUM(E128:E136)</f>
        <v>202</v>
      </c>
      <c r="F127" s="116"/>
      <c r="G127" s="116"/>
      <c r="H127" s="106">
        <f t="shared" ref="H127:I127" si="27">SUM(H128:H136)</f>
        <v>1482.6999999999998</v>
      </c>
      <c r="I127" s="106">
        <f t="shared" si="27"/>
        <v>1832.47</v>
      </c>
    </row>
    <row r="128" spans="1:9" ht="18" customHeight="1" x14ac:dyDescent="0.25">
      <c r="A128" s="44" t="s">
        <v>232</v>
      </c>
      <c r="B128" s="41">
        <v>1</v>
      </c>
      <c r="C128" s="41">
        <f t="shared" ref="C128:C136" si="28">D128+E128</f>
        <v>89</v>
      </c>
      <c r="D128" s="41">
        <v>73</v>
      </c>
      <c r="E128" s="41">
        <v>16</v>
      </c>
      <c r="F128" s="42">
        <v>570</v>
      </c>
      <c r="G128" s="42">
        <f t="shared" ref="G128:G133" si="29">ROUND(F128/146.42,3)</f>
        <v>3.8929999999999998</v>
      </c>
      <c r="H128" s="42">
        <f t="shared" ref="H128:H136" si="30">ROUND(E128*G128*2,2)</f>
        <v>124.58</v>
      </c>
      <c r="I128" s="43">
        <f t="shared" ref="I128:I136" si="31">ROUND(H128*1.2359,2)</f>
        <v>153.97</v>
      </c>
    </row>
    <row r="129" spans="1:9" ht="18" customHeight="1" x14ac:dyDescent="0.25">
      <c r="A129" s="44" t="s">
        <v>214</v>
      </c>
      <c r="B129" s="41">
        <v>1</v>
      </c>
      <c r="C129" s="41">
        <f t="shared" si="28"/>
        <v>180</v>
      </c>
      <c r="D129" s="41">
        <v>140</v>
      </c>
      <c r="E129" s="41">
        <v>40</v>
      </c>
      <c r="F129" s="42">
        <v>570</v>
      </c>
      <c r="G129" s="42">
        <f t="shared" si="29"/>
        <v>3.8929999999999998</v>
      </c>
      <c r="H129" s="42">
        <f t="shared" si="30"/>
        <v>311.44</v>
      </c>
      <c r="I129" s="43">
        <f t="shared" si="31"/>
        <v>384.91</v>
      </c>
    </row>
    <row r="130" spans="1:9" ht="18" customHeight="1" x14ac:dyDescent="0.25">
      <c r="A130" s="44" t="s">
        <v>233</v>
      </c>
      <c r="B130" s="41">
        <v>1</v>
      </c>
      <c r="C130" s="41">
        <f t="shared" si="28"/>
        <v>156</v>
      </c>
      <c r="D130" s="41">
        <v>140</v>
      </c>
      <c r="E130" s="41">
        <v>16</v>
      </c>
      <c r="F130" s="42">
        <v>570</v>
      </c>
      <c r="G130" s="42">
        <f t="shared" si="29"/>
        <v>3.8929999999999998</v>
      </c>
      <c r="H130" s="42">
        <f t="shared" si="30"/>
        <v>124.58</v>
      </c>
      <c r="I130" s="43">
        <f t="shared" si="31"/>
        <v>153.97</v>
      </c>
    </row>
    <row r="131" spans="1:9" ht="18" customHeight="1" x14ac:dyDescent="0.25">
      <c r="A131" s="44" t="s">
        <v>234</v>
      </c>
      <c r="B131" s="41">
        <v>1</v>
      </c>
      <c r="C131" s="41">
        <f t="shared" si="28"/>
        <v>166</v>
      </c>
      <c r="D131" s="41">
        <v>140</v>
      </c>
      <c r="E131" s="41">
        <v>26</v>
      </c>
      <c r="F131" s="42">
        <v>570</v>
      </c>
      <c r="G131" s="42">
        <f t="shared" si="29"/>
        <v>3.8929999999999998</v>
      </c>
      <c r="H131" s="42">
        <f t="shared" si="30"/>
        <v>202.44</v>
      </c>
      <c r="I131" s="43">
        <f t="shared" si="31"/>
        <v>250.2</v>
      </c>
    </row>
    <row r="132" spans="1:9" ht="18" customHeight="1" x14ac:dyDescent="0.25">
      <c r="A132" s="44" t="s">
        <v>235</v>
      </c>
      <c r="B132" s="41">
        <v>1</v>
      </c>
      <c r="C132" s="41">
        <f t="shared" si="28"/>
        <v>168</v>
      </c>
      <c r="D132" s="41">
        <v>140</v>
      </c>
      <c r="E132" s="41">
        <v>28</v>
      </c>
      <c r="F132" s="42">
        <v>570</v>
      </c>
      <c r="G132" s="42">
        <f t="shared" si="29"/>
        <v>3.8929999999999998</v>
      </c>
      <c r="H132" s="42">
        <f t="shared" si="30"/>
        <v>218.01</v>
      </c>
      <c r="I132" s="43">
        <f t="shared" si="31"/>
        <v>269.44</v>
      </c>
    </row>
    <row r="133" spans="1:9" ht="18" customHeight="1" x14ac:dyDescent="0.25">
      <c r="A133" s="44" t="s">
        <v>236</v>
      </c>
      <c r="B133" s="41">
        <v>1</v>
      </c>
      <c r="C133" s="41">
        <f t="shared" si="28"/>
        <v>157</v>
      </c>
      <c r="D133" s="41">
        <v>140</v>
      </c>
      <c r="E133" s="41">
        <v>17</v>
      </c>
      <c r="F133" s="42">
        <v>570</v>
      </c>
      <c r="G133" s="42">
        <f t="shared" si="29"/>
        <v>3.8929999999999998</v>
      </c>
      <c r="H133" s="42">
        <f t="shared" si="30"/>
        <v>132.36000000000001</v>
      </c>
      <c r="I133" s="43">
        <f t="shared" si="31"/>
        <v>163.58000000000001</v>
      </c>
    </row>
    <row r="134" spans="1:9" ht="18" customHeight="1" x14ac:dyDescent="0.25">
      <c r="A134" s="44" t="s">
        <v>237</v>
      </c>
      <c r="B134" s="41">
        <v>1</v>
      </c>
      <c r="C134" s="41">
        <f t="shared" si="28"/>
        <v>181</v>
      </c>
      <c r="D134" s="41">
        <v>160</v>
      </c>
      <c r="E134" s="41">
        <v>21</v>
      </c>
      <c r="F134" s="42">
        <v>555</v>
      </c>
      <c r="G134" s="42">
        <f>ROUND(F134/167.42,3)</f>
        <v>3.3149999999999999</v>
      </c>
      <c r="H134" s="42">
        <f t="shared" si="30"/>
        <v>139.22999999999999</v>
      </c>
      <c r="I134" s="43">
        <f t="shared" si="31"/>
        <v>172.07</v>
      </c>
    </row>
    <row r="135" spans="1:9" ht="18" customHeight="1" x14ac:dyDescent="0.25">
      <c r="A135" s="44" t="s">
        <v>238</v>
      </c>
      <c r="B135" s="41">
        <v>1</v>
      </c>
      <c r="C135" s="41">
        <f t="shared" si="28"/>
        <v>184</v>
      </c>
      <c r="D135" s="41">
        <v>160</v>
      </c>
      <c r="E135" s="41">
        <v>24</v>
      </c>
      <c r="F135" s="42">
        <v>505</v>
      </c>
      <c r="G135" s="42">
        <f t="shared" ref="G135:G136" si="32">ROUND(F135/167.42,3)</f>
        <v>3.016</v>
      </c>
      <c r="H135" s="42">
        <f t="shared" si="30"/>
        <v>144.77000000000001</v>
      </c>
      <c r="I135" s="43">
        <f t="shared" si="31"/>
        <v>178.92</v>
      </c>
    </row>
    <row r="136" spans="1:9" ht="18" customHeight="1" x14ac:dyDescent="0.25">
      <c r="A136" s="44" t="s">
        <v>239</v>
      </c>
      <c r="B136" s="41">
        <v>1</v>
      </c>
      <c r="C136" s="41">
        <f t="shared" si="28"/>
        <v>174</v>
      </c>
      <c r="D136" s="41">
        <v>160</v>
      </c>
      <c r="E136" s="41">
        <v>14</v>
      </c>
      <c r="F136" s="42">
        <v>510</v>
      </c>
      <c r="G136" s="42">
        <f t="shared" si="32"/>
        <v>3.0459999999999998</v>
      </c>
      <c r="H136" s="42">
        <f t="shared" si="30"/>
        <v>85.29</v>
      </c>
      <c r="I136" s="43">
        <f t="shared" si="31"/>
        <v>105.41</v>
      </c>
    </row>
    <row r="137" spans="1:9" ht="18" customHeight="1" x14ac:dyDescent="0.25">
      <c r="A137" s="115"/>
      <c r="B137" s="118"/>
      <c r="C137" s="118"/>
      <c r="D137" s="119"/>
      <c r="E137" s="120"/>
      <c r="F137" s="107"/>
      <c r="G137" s="121"/>
      <c r="H137" s="122"/>
      <c r="I137" s="122"/>
    </row>
    <row r="138" spans="1:9" ht="63" customHeight="1" x14ac:dyDescent="0.3">
      <c r="A138" s="599" t="s">
        <v>240</v>
      </c>
      <c r="B138" s="599"/>
      <c r="C138" s="599"/>
      <c r="D138" s="599"/>
      <c r="E138" s="599"/>
      <c r="F138" s="599"/>
      <c r="G138" s="599"/>
      <c r="H138" s="599"/>
      <c r="I138" s="599"/>
    </row>
    <row r="139" spans="1:9" ht="18" customHeight="1" x14ac:dyDescent="0.25">
      <c r="A139" s="115"/>
      <c r="B139" s="118"/>
      <c r="C139" s="118"/>
      <c r="D139" s="119"/>
      <c r="E139" s="120"/>
      <c r="F139" s="107"/>
      <c r="G139" s="121"/>
      <c r="H139" s="122"/>
      <c r="I139" s="122"/>
    </row>
    <row r="140" spans="1:9" ht="18" customHeight="1" x14ac:dyDescent="0.25">
      <c r="A140" s="115"/>
      <c r="B140" s="118"/>
      <c r="C140" s="118"/>
      <c r="D140" s="119"/>
      <c r="E140" s="120"/>
      <c r="F140" s="107"/>
      <c r="G140" s="121"/>
      <c r="H140" s="122"/>
      <c r="I140" s="122"/>
    </row>
    <row r="141" spans="1:9" ht="18" customHeight="1" x14ac:dyDescent="0.25">
      <c r="A141" s="115"/>
      <c r="B141" s="118"/>
      <c r="C141" s="118"/>
      <c r="D141" s="119"/>
      <c r="E141" s="120"/>
      <c r="F141" s="107"/>
      <c r="G141" s="121"/>
      <c r="H141" s="122"/>
      <c r="I141" s="122"/>
    </row>
    <row r="142" spans="1:9" ht="18" customHeight="1" x14ac:dyDescent="0.25">
      <c r="A142" s="115"/>
      <c r="B142" s="118"/>
      <c r="C142" s="118"/>
      <c r="D142" s="119"/>
      <c r="E142" s="120"/>
      <c r="F142" s="107"/>
      <c r="G142" s="121"/>
      <c r="H142" s="122"/>
      <c r="I142" s="122"/>
    </row>
    <row r="143" spans="1:9" ht="18" customHeight="1" x14ac:dyDescent="0.25">
      <c r="A143" s="115"/>
      <c r="B143" s="118"/>
      <c r="C143" s="118"/>
      <c r="D143" s="119"/>
      <c r="E143" s="120"/>
      <c r="F143" s="107"/>
      <c r="G143" s="121"/>
      <c r="H143" s="122"/>
      <c r="I143" s="122"/>
    </row>
    <row r="144" spans="1:9" ht="18" customHeight="1" x14ac:dyDescent="0.25">
      <c r="A144" s="115"/>
      <c r="B144" s="118"/>
      <c r="C144" s="118"/>
      <c r="D144" s="119"/>
      <c r="E144" s="120"/>
      <c r="F144" s="107"/>
      <c r="G144" s="121"/>
      <c r="H144" s="122"/>
      <c r="I144" s="122"/>
    </row>
    <row r="145" spans="1:9" ht="18" customHeight="1" x14ac:dyDescent="0.25">
      <c r="A145" s="115"/>
      <c r="B145" s="118"/>
      <c r="C145" s="118"/>
      <c r="D145" s="119"/>
      <c r="E145" s="120"/>
      <c r="F145" s="107"/>
      <c r="G145" s="121"/>
      <c r="H145" s="122"/>
      <c r="I145" s="122"/>
    </row>
    <row r="146" spans="1:9" ht="18" customHeight="1" x14ac:dyDescent="0.25">
      <c r="A146" s="115"/>
      <c r="B146" s="118"/>
      <c r="C146" s="118"/>
      <c r="D146" s="119"/>
      <c r="E146" s="120"/>
      <c r="F146" s="107"/>
      <c r="G146" s="121"/>
      <c r="H146" s="122"/>
      <c r="I146" s="122"/>
    </row>
    <row r="147" spans="1:9" ht="18" customHeight="1" x14ac:dyDescent="0.25">
      <c r="A147" s="115"/>
      <c r="B147" s="118"/>
      <c r="C147" s="118"/>
      <c r="D147" s="119"/>
      <c r="E147" s="120"/>
      <c r="F147" s="107"/>
      <c r="G147" s="121"/>
      <c r="H147" s="122"/>
      <c r="I147" s="122"/>
    </row>
    <row r="148" spans="1:9" ht="18" customHeight="1" x14ac:dyDescent="0.25">
      <c r="A148" s="115"/>
      <c r="B148" s="118"/>
      <c r="C148" s="118"/>
      <c r="D148" s="119"/>
      <c r="E148" s="120"/>
      <c r="F148" s="107"/>
      <c r="G148" s="121"/>
      <c r="H148" s="122"/>
      <c r="I148" s="122"/>
    </row>
    <row r="149" spans="1:9" ht="18" customHeight="1" x14ac:dyDescent="0.25">
      <c r="A149" s="115"/>
      <c r="B149" s="118"/>
      <c r="C149" s="118"/>
      <c r="D149" s="119"/>
      <c r="E149" s="120"/>
      <c r="F149" s="107"/>
      <c r="G149" s="121"/>
      <c r="H149" s="122"/>
      <c r="I149" s="122"/>
    </row>
    <row r="150" spans="1:9" ht="18" customHeight="1" x14ac:dyDescent="0.25">
      <c r="A150" s="115"/>
      <c r="B150" s="118"/>
      <c r="C150" s="118"/>
      <c r="D150" s="119"/>
      <c r="E150" s="120"/>
      <c r="F150" s="107"/>
      <c r="G150" s="121"/>
      <c r="H150" s="122"/>
      <c r="I150" s="122"/>
    </row>
    <row r="151" spans="1:9" ht="18" customHeight="1" x14ac:dyDescent="0.25">
      <c r="A151" s="115"/>
      <c r="B151" s="118"/>
      <c r="C151" s="118"/>
      <c r="D151" s="119"/>
      <c r="E151" s="120"/>
      <c r="F151" s="107"/>
      <c r="G151" s="121"/>
      <c r="H151" s="122"/>
      <c r="I151" s="122"/>
    </row>
    <row r="152" spans="1:9" ht="18" customHeight="1" x14ac:dyDescent="0.25">
      <c r="A152" s="115"/>
      <c r="B152" s="118"/>
      <c r="C152" s="118"/>
      <c r="D152" s="119"/>
      <c r="E152" s="120"/>
      <c r="F152" s="107"/>
      <c r="G152" s="121"/>
      <c r="H152" s="122"/>
      <c r="I152" s="122"/>
    </row>
    <row r="153" spans="1:9" ht="18" customHeight="1" x14ac:dyDescent="0.25">
      <c r="A153" s="115"/>
      <c r="B153" s="118"/>
      <c r="C153" s="118"/>
      <c r="D153" s="119"/>
      <c r="E153" s="120"/>
      <c r="F153" s="107"/>
      <c r="G153" s="121"/>
      <c r="H153" s="122"/>
      <c r="I153" s="122"/>
    </row>
    <row r="154" spans="1:9" ht="18" customHeight="1" x14ac:dyDescent="0.25">
      <c r="A154" s="115"/>
      <c r="B154" s="118"/>
      <c r="C154" s="118"/>
      <c r="D154" s="119"/>
      <c r="E154" s="120"/>
      <c r="F154" s="107"/>
      <c r="G154" s="121"/>
      <c r="H154" s="122"/>
      <c r="I154" s="122"/>
    </row>
    <row r="155" spans="1:9" ht="18" customHeight="1" x14ac:dyDescent="0.25">
      <c r="A155" s="115"/>
      <c r="B155" s="118"/>
      <c r="C155" s="118"/>
      <c r="D155" s="119"/>
      <c r="E155" s="120"/>
      <c r="F155" s="107"/>
      <c r="G155" s="121"/>
      <c r="H155" s="122"/>
      <c r="I155" s="122"/>
    </row>
    <row r="156" spans="1:9" ht="18" customHeight="1" x14ac:dyDescent="0.25">
      <c r="A156" s="115"/>
      <c r="B156" s="118"/>
      <c r="C156" s="118"/>
      <c r="D156" s="119"/>
      <c r="E156" s="120"/>
      <c r="F156" s="107"/>
      <c r="G156" s="121"/>
      <c r="H156" s="122"/>
      <c r="I156" s="122"/>
    </row>
    <row r="157" spans="1:9" ht="18" customHeight="1" x14ac:dyDescent="0.25">
      <c r="A157" s="115"/>
      <c r="B157" s="118"/>
      <c r="C157" s="118"/>
      <c r="D157" s="119"/>
      <c r="E157" s="120"/>
      <c r="F157" s="107"/>
      <c r="G157" s="121"/>
      <c r="H157" s="122"/>
      <c r="I157" s="122"/>
    </row>
    <row r="158" spans="1:9" ht="18" customHeight="1" x14ac:dyDescent="0.25">
      <c r="A158" s="115"/>
      <c r="B158" s="118"/>
      <c r="C158" s="118"/>
      <c r="D158" s="119"/>
      <c r="E158" s="120"/>
      <c r="F158" s="107"/>
      <c r="G158" s="121"/>
      <c r="H158" s="122"/>
      <c r="I158" s="122"/>
    </row>
    <row r="159" spans="1:9" ht="18" customHeight="1" x14ac:dyDescent="0.25">
      <c r="A159" s="115"/>
      <c r="B159" s="118"/>
      <c r="C159" s="118"/>
      <c r="D159" s="119"/>
      <c r="E159" s="120"/>
      <c r="F159" s="107"/>
      <c r="G159" s="121"/>
      <c r="H159" s="122"/>
      <c r="I159" s="122"/>
    </row>
    <row r="160" spans="1:9" ht="18" customHeight="1" x14ac:dyDescent="0.25">
      <c r="A160" s="115"/>
      <c r="B160" s="118"/>
      <c r="C160" s="118"/>
      <c r="D160" s="119"/>
      <c r="E160" s="120"/>
      <c r="F160" s="107"/>
      <c r="G160" s="121"/>
      <c r="H160" s="122"/>
      <c r="I160" s="122"/>
    </row>
    <row r="161" spans="1:9" ht="18" customHeight="1" x14ac:dyDescent="0.25">
      <c r="A161" s="115"/>
      <c r="B161" s="118"/>
      <c r="C161" s="118"/>
      <c r="D161" s="119"/>
      <c r="E161" s="120"/>
      <c r="F161" s="107"/>
      <c r="G161" s="121"/>
      <c r="H161" s="122"/>
      <c r="I161" s="122"/>
    </row>
    <row r="162" spans="1:9" ht="18" customHeight="1" x14ac:dyDescent="0.25">
      <c r="A162" s="115"/>
      <c r="B162" s="118"/>
      <c r="C162" s="118"/>
      <c r="D162" s="119"/>
      <c r="E162" s="120"/>
      <c r="F162" s="107"/>
      <c r="G162" s="121"/>
      <c r="H162" s="122"/>
      <c r="I162" s="122"/>
    </row>
    <row r="163" spans="1:9" ht="18" customHeight="1" x14ac:dyDescent="0.25">
      <c r="A163" s="115"/>
      <c r="B163" s="118"/>
      <c r="C163" s="118"/>
      <c r="D163" s="119"/>
      <c r="E163" s="120"/>
      <c r="F163" s="107"/>
      <c r="G163" s="121"/>
      <c r="H163" s="122"/>
      <c r="I163" s="122"/>
    </row>
    <row r="164" spans="1:9" ht="18" customHeight="1" x14ac:dyDescent="0.25">
      <c r="A164" s="115"/>
      <c r="B164" s="118"/>
      <c r="C164" s="118"/>
      <c r="D164" s="119"/>
      <c r="E164" s="120"/>
      <c r="F164" s="107"/>
      <c r="G164" s="121"/>
      <c r="H164" s="122"/>
      <c r="I164" s="122"/>
    </row>
    <row r="165" spans="1:9" ht="18" customHeight="1" x14ac:dyDescent="0.25">
      <c r="A165" s="115"/>
      <c r="B165" s="118"/>
      <c r="C165" s="118"/>
      <c r="D165" s="119"/>
      <c r="E165" s="120"/>
      <c r="F165" s="107"/>
      <c r="G165" s="121"/>
      <c r="H165" s="122"/>
      <c r="I165" s="122"/>
    </row>
    <row r="166" spans="1:9" ht="18" customHeight="1" x14ac:dyDescent="0.25">
      <c r="A166" s="115"/>
      <c r="B166" s="118"/>
      <c r="C166" s="118"/>
      <c r="D166" s="119"/>
      <c r="E166" s="120"/>
      <c r="F166" s="107"/>
      <c r="G166" s="121"/>
      <c r="H166" s="122"/>
      <c r="I166" s="122"/>
    </row>
    <row r="167" spans="1:9" ht="18" customHeight="1" x14ac:dyDescent="0.25">
      <c r="A167" s="115"/>
      <c r="B167" s="118"/>
      <c r="C167" s="118"/>
      <c r="D167" s="119"/>
      <c r="E167" s="120"/>
      <c r="F167" s="107"/>
      <c r="G167" s="121"/>
      <c r="H167" s="122"/>
      <c r="I167" s="122"/>
    </row>
    <row r="168" spans="1:9" ht="18" customHeight="1" x14ac:dyDescent="0.25">
      <c r="A168" s="115"/>
      <c r="B168" s="118"/>
      <c r="C168" s="118"/>
      <c r="D168" s="119"/>
      <c r="E168" s="120"/>
      <c r="F168" s="107"/>
      <c r="G168" s="121"/>
      <c r="H168" s="122"/>
      <c r="I168" s="122"/>
    </row>
    <row r="169" spans="1:9" ht="18" customHeight="1" x14ac:dyDescent="0.25">
      <c r="A169" s="115"/>
      <c r="B169" s="118"/>
      <c r="C169" s="118"/>
      <c r="D169" s="119"/>
      <c r="E169" s="120"/>
      <c r="F169" s="107"/>
      <c r="G169" s="121"/>
      <c r="H169" s="122"/>
      <c r="I169" s="122"/>
    </row>
    <row r="170" spans="1:9" ht="18" customHeight="1" x14ac:dyDescent="0.25">
      <c r="A170" s="115"/>
      <c r="B170" s="118"/>
      <c r="C170" s="118"/>
      <c r="D170" s="119"/>
      <c r="E170" s="120"/>
      <c r="F170" s="107"/>
      <c r="G170" s="121"/>
      <c r="H170" s="122"/>
      <c r="I170" s="122"/>
    </row>
    <row r="171" spans="1:9" ht="18" customHeight="1" x14ac:dyDescent="0.25">
      <c r="A171" s="115"/>
      <c r="B171" s="118"/>
      <c r="C171" s="118"/>
      <c r="D171" s="119"/>
      <c r="E171" s="120"/>
      <c r="F171" s="107"/>
      <c r="G171" s="121"/>
      <c r="H171" s="122"/>
      <c r="I171" s="122"/>
    </row>
    <row r="172" spans="1:9" ht="18" customHeight="1" x14ac:dyDescent="0.25">
      <c r="A172" s="115"/>
      <c r="B172" s="118"/>
      <c r="C172" s="118"/>
      <c r="D172" s="119"/>
      <c r="E172" s="120"/>
      <c r="F172" s="107"/>
      <c r="G172" s="121"/>
      <c r="H172" s="122"/>
      <c r="I172" s="122"/>
    </row>
    <row r="173" spans="1:9" ht="18" customHeight="1" x14ac:dyDescent="0.25">
      <c r="A173" s="115"/>
      <c r="B173" s="118"/>
      <c r="C173" s="118"/>
      <c r="D173" s="119"/>
      <c r="E173" s="120"/>
      <c r="F173" s="107"/>
      <c r="G173" s="121"/>
      <c r="H173" s="122"/>
      <c r="I173" s="122"/>
    </row>
    <row r="174" spans="1:9" ht="18" customHeight="1" x14ac:dyDescent="0.25">
      <c r="A174" s="115"/>
      <c r="B174" s="118"/>
      <c r="C174" s="118"/>
      <c r="D174" s="119"/>
      <c r="E174" s="120"/>
      <c r="F174" s="107"/>
      <c r="G174" s="121"/>
      <c r="H174" s="122"/>
      <c r="I174" s="122"/>
    </row>
    <row r="175" spans="1:9" ht="18" customHeight="1" x14ac:dyDescent="0.25">
      <c r="A175" s="115"/>
      <c r="B175" s="118"/>
      <c r="C175" s="118"/>
      <c r="D175" s="119"/>
      <c r="E175" s="120"/>
      <c r="F175" s="107"/>
      <c r="G175" s="121"/>
      <c r="H175" s="122"/>
      <c r="I175" s="122"/>
    </row>
    <row r="176" spans="1:9" ht="18" customHeight="1" x14ac:dyDescent="0.25">
      <c r="A176" s="115"/>
      <c r="B176" s="118"/>
      <c r="C176" s="118"/>
      <c r="D176" s="119"/>
      <c r="E176" s="120"/>
      <c r="F176" s="107"/>
      <c r="G176" s="121"/>
      <c r="H176" s="122"/>
      <c r="I176" s="122"/>
    </row>
    <row r="177" spans="1:9" ht="18" customHeight="1" x14ac:dyDescent="0.25">
      <c r="A177" s="115"/>
      <c r="B177" s="118"/>
      <c r="C177" s="118"/>
      <c r="D177" s="119"/>
      <c r="E177" s="120"/>
      <c r="F177" s="107"/>
      <c r="G177" s="121"/>
      <c r="H177" s="122"/>
      <c r="I177" s="122"/>
    </row>
    <row r="178" spans="1:9" ht="18" customHeight="1" x14ac:dyDescent="0.25">
      <c r="A178" s="115"/>
      <c r="B178" s="118"/>
      <c r="C178" s="118"/>
      <c r="D178" s="119"/>
      <c r="E178" s="120"/>
      <c r="F178" s="107"/>
      <c r="G178" s="121"/>
      <c r="H178" s="122"/>
      <c r="I178" s="122"/>
    </row>
    <row r="179" spans="1:9" ht="18" customHeight="1" x14ac:dyDescent="0.25">
      <c r="A179" s="115"/>
      <c r="B179" s="118"/>
      <c r="C179" s="118"/>
      <c r="D179" s="119"/>
      <c r="E179" s="120"/>
      <c r="F179" s="107"/>
      <c r="G179" s="121"/>
      <c r="H179" s="122"/>
      <c r="I179" s="122"/>
    </row>
    <row r="180" spans="1:9" ht="18" customHeight="1" x14ac:dyDescent="0.25">
      <c r="A180" s="115"/>
      <c r="B180" s="118"/>
      <c r="C180" s="118"/>
      <c r="D180" s="119"/>
      <c r="E180" s="120"/>
      <c r="F180" s="107"/>
      <c r="G180" s="121"/>
      <c r="H180" s="122"/>
      <c r="I180" s="122"/>
    </row>
    <row r="181" spans="1:9" ht="18" customHeight="1" x14ac:dyDescent="0.25">
      <c r="A181" s="115"/>
      <c r="B181" s="118"/>
      <c r="C181" s="118"/>
      <c r="D181" s="119"/>
      <c r="E181" s="120"/>
      <c r="F181" s="107"/>
      <c r="G181" s="121"/>
      <c r="H181" s="122"/>
      <c r="I181" s="122"/>
    </row>
    <row r="182" spans="1:9" ht="18" customHeight="1" x14ac:dyDescent="0.25">
      <c r="A182" s="115"/>
      <c r="B182" s="118"/>
      <c r="C182" s="118"/>
      <c r="D182" s="119"/>
      <c r="E182" s="120"/>
      <c r="F182" s="107"/>
      <c r="G182" s="121"/>
      <c r="H182" s="122"/>
      <c r="I182" s="122"/>
    </row>
    <row r="183" spans="1:9" ht="18" customHeight="1" x14ac:dyDescent="0.25">
      <c r="A183" s="115"/>
      <c r="B183" s="118"/>
      <c r="C183" s="118"/>
      <c r="D183" s="119"/>
      <c r="E183" s="120"/>
      <c r="F183" s="107"/>
      <c r="G183" s="121"/>
      <c r="H183" s="122"/>
      <c r="I183" s="122"/>
    </row>
    <row r="184" spans="1:9" ht="18" customHeight="1" x14ac:dyDescent="0.25">
      <c r="A184" s="115"/>
      <c r="B184" s="118"/>
      <c r="C184" s="118"/>
      <c r="D184" s="119"/>
      <c r="E184" s="120"/>
      <c r="F184" s="107"/>
      <c r="G184" s="121"/>
      <c r="H184" s="122"/>
      <c r="I184" s="122"/>
    </row>
    <row r="185" spans="1:9" ht="18" customHeight="1" x14ac:dyDescent="0.25">
      <c r="A185" s="115"/>
      <c r="B185" s="118"/>
      <c r="C185" s="118"/>
      <c r="D185" s="119"/>
      <c r="E185" s="120"/>
      <c r="F185" s="107"/>
      <c r="G185" s="121"/>
      <c r="H185" s="122"/>
      <c r="I185" s="122"/>
    </row>
    <row r="186" spans="1:9" ht="18" customHeight="1" x14ac:dyDescent="0.25">
      <c r="A186" s="115"/>
      <c r="B186" s="118"/>
      <c r="C186" s="118"/>
      <c r="D186" s="119"/>
      <c r="E186" s="120"/>
      <c r="F186" s="107"/>
      <c r="G186" s="121"/>
      <c r="H186" s="122"/>
      <c r="I186" s="122"/>
    </row>
    <row r="187" spans="1:9" ht="18" customHeight="1" x14ac:dyDescent="0.25">
      <c r="A187" s="115"/>
      <c r="B187" s="118"/>
      <c r="C187" s="118"/>
      <c r="D187" s="119"/>
      <c r="E187" s="120"/>
      <c r="F187" s="107"/>
      <c r="G187" s="121"/>
      <c r="H187" s="122"/>
      <c r="I187" s="122"/>
    </row>
    <row r="188" spans="1:9" ht="18" customHeight="1" x14ac:dyDescent="0.25">
      <c r="A188" s="115"/>
      <c r="B188" s="118"/>
      <c r="C188" s="118"/>
      <c r="D188" s="119"/>
      <c r="E188" s="120"/>
      <c r="F188" s="107"/>
      <c r="G188" s="121"/>
      <c r="H188" s="122"/>
      <c r="I188" s="122"/>
    </row>
    <row r="189" spans="1:9" ht="18" customHeight="1" x14ac:dyDescent="0.25">
      <c r="A189" s="115"/>
      <c r="B189" s="118"/>
      <c r="C189" s="118"/>
      <c r="D189" s="119"/>
      <c r="E189" s="120"/>
      <c r="F189" s="107"/>
      <c r="G189" s="121"/>
      <c r="H189" s="122"/>
      <c r="I189" s="122"/>
    </row>
    <row r="190" spans="1:9" ht="18" customHeight="1" x14ac:dyDescent="0.25">
      <c r="A190" s="115"/>
      <c r="B190" s="118"/>
      <c r="C190" s="118"/>
      <c r="D190" s="119"/>
      <c r="E190" s="120"/>
      <c r="F190" s="107"/>
      <c r="G190" s="121"/>
      <c r="H190" s="122"/>
      <c r="I190" s="122"/>
    </row>
    <row r="191" spans="1:9" ht="18" customHeight="1" x14ac:dyDescent="0.25">
      <c r="A191" s="115"/>
      <c r="B191" s="118"/>
      <c r="C191" s="118"/>
      <c r="D191" s="119"/>
      <c r="E191" s="120"/>
      <c r="F191" s="107"/>
      <c r="G191" s="121"/>
      <c r="H191" s="122"/>
      <c r="I191" s="122"/>
    </row>
    <row r="192" spans="1:9" ht="18" customHeight="1" x14ac:dyDescent="0.25">
      <c r="A192" s="115"/>
      <c r="B192" s="118"/>
      <c r="C192" s="118"/>
      <c r="D192" s="119"/>
      <c r="E192" s="120"/>
      <c r="F192" s="107"/>
      <c r="G192" s="121"/>
      <c r="H192" s="122"/>
      <c r="I192" s="122"/>
    </row>
    <row r="193" spans="1:9" ht="18" customHeight="1" x14ac:dyDescent="0.25">
      <c r="A193" s="115"/>
      <c r="B193" s="118"/>
      <c r="C193" s="118"/>
      <c r="D193" s="119"/>
      <c r="E193" s="120"/>
      <c r="F193" s="107"/>
      <c r="G193" s="121"/>
      <c r="H193" s="122"/>
      <c r="I193" s="122"/>
    </row>
    <row r="194" spans="1:9" ht="18" customHeight="1" x14ac:dyDescent="0.25">
      <c r="A194" s="115"/>
      <c r="B194" s="118"/>
      <c r="C194" s="118"/>
      <c r="D194" s="119"/>
      <c r="E194" s="120"/>
      <c r="F194" s="107"/>
      <c r="G194" s="121"/>
      <c r="H194" s="122"/>
      <c r="I194" s="122"/>
    </row>
    <row r="195" spans="1:9" ht="18" customHeight="1" x14ac:dyDescent="0.25">
      <c r="A195" s="115"/>
      <c r="B195" s="118"/>
      <c r="C195" s="118"/>
      <c r="D195" s="119"/>
      <c r="E195" s="120"/>
      <c r="F195" s="107"/>
      <c r="G195" s="121"/>
      <c r="H195" s="122"/>
      <c r="I195" s="122"/>
    </row>
    <row r="196" spans="1:9" ht="18" customHeight="1" x14ac:dyDescent="0.25">
      <c r="A196" s="115"/>
      <c r="B196" s="118"/>
      <c r="C196" s="118"/>
      <c r="D196" s="119"/>
      <c r="E196" s="120"/>
      <c r="F196" s="107"/>
      <c r="G196" s="121"/>
      <c r="H196" s="122"/>
      <c r="I196" s="122"/>
    </row>
    <row r="197" spans="1:9" ht="18" customHeight="1" x14ac:dyDescent="0.25">
      <c r="A197" s="115"/>
      <c r="B197" s="118"/>
      <c r="C197" s="118"/>
      <c r="D197" s="119"/>
      <c r="E197" s="120"/>
      <c r="F197" s="107"/>
      <c r="G197" s="121"/>
      <c r="H197" s="122"/>
      <c r="I197" s="122"/>
    </row>
    <row r="198" spans="1:9" ht="18" customHeight="1" x14ac:dyDescent="0.25">
      <c r="A198" s="115"/>
      <c r="B198" s="118"/>
      <c r="C198" s="118"/>
      <c r="D198" s="119"/>
      <c r="E198" s="120"/>
      <c r="F198" s="107"/>
      <c r="G198" s="121"/>
      <c r="H198" s="122"/>
      <c r="I198" s="122"/>
    </row>
    <row r="199" spans="1:9" ht="18" customHeight="1" x14ac:dyDescent="0.25">
      <c r="A199" s="115"/>
      <c r="B199" s="118"/>
      <c r="C199" s="118"/>
      <c r="D199" s="119"/>
      <c r="E199" s="120"/>
      <c r="F199" s="107"/>
      <c r="G199" s="121"/>
      <c r="H199" s="122"/>
      <c r="I199" s="122"/>
    </row>
    <row r="200" spans="1:9" ht="18" customHeight="1" x14ac:dyDescent="0.25">
      <c r="A200" s="115"/>
      <c r="B200" s="118"/>
      <c r="C200" s="118"/>
      <c r="D200" s="119"/>
      <c r="E200" s="120"/>
      <c r="F200" s="107"/>
      <c r="G200" s="121"/>
      <c r="H200" s="122"/>
      <c r="I200" s="122"/>
    </row>
    <row r="201" spans="1:9" ht="18" customHeight="1" x14ac:dyDescent="0.25">
      <c r="A201" s="115"/>
      <c r="B201" s="118"/>
      <c r="C201" s="118"/>
      <c r="D201" s="119"/>
      <c r="E201" s="120"/>
      <c r="F201" s="107"/>
      <c r="G201" s="121"/>
      <c r="H201" s="122"/>
      <c r="I201" s="122"/>
    </row>
    <row r="202" spans="1:9" ht="18" customHeight="1" x14ac:dyDescent="0.25">
      <c r="A202" s="115"/>
      <c r="B202" s="118"/>
      <c r="C202" s="118"/>
      <c r="D202" s="119"/>
      <c r="E202" s="120"/>
      <c r="F202" s="107"/>
      <c r="G202" s="121"/>
      <c r="H202" s="122"/>
      <c r="I202" s="122"/>
    </row>
    <row r="203" spans="1:9" ht="18" customHeight="1" x14ac:dyDescent="0.25">
      <c r="A203" s="115"/>
      <c r="B203" s="118"/>
      <c r="C203" s="118"/>
      <c r="D203" s="119"/>
      <c r="E203" s="120"/>
      <c r="F203" s="107"/>
      <c r="G203" s="121"/>
      <c r="H203" s="122"/>
      <c r="I203" s="122"/>
    </row>
    <row r="204" spans="1:9" ht="18" customHeight="1" x14ac:dyDescent="0.25">
      <c r="A204" s="115"/>
      <c r="B204" s="118"/>
      <c r="C204" s="118"/>
      <c r="D204" s="119"/>
      <c r="E204" s="120"/>
      <c r="F204" s="107"/>
      <c r="G204" s="121"/>
      <c r="H204" s="122"/>
      <c r="I204" s="122"/>
    </row>
    <row r="205" spans="1:9" ht="18" customHeight="1" x14ac:dyDescent="0.25">
      <c r="A205" s="115"/>
      <c r="B205" s="118"/>
      <c r="C205" s="118"/>
      <c r="D205" s="119"/>
      <c r="E205" s="120"/>
      <c r="F205" s="107"/>
      <c r="G205" s="121"/>
      <c r="H205" s="122"/>
      <c r="I205" s="122"/>
    </row>
    <row r="206" spans="1:9" ht="18" customHeight="1" x14ac:dyDescent="0.25">
      <c r="A206" s="115"/>
      <c r="B206" s="118"/>
      <c r="C206" s="118"/>
      <c r="D206" s="119"/>
      <c r="E206" s="120"/>
      <c r="F206" s="107"/>
      <c r="G206" s="121"/>
      <c r="H206" s="122"/>
      <c r="I206" s="122"/>
    </row>
    <row r="207" spans="1:9" ht="18" customHeight="1" x14ac:dyDescent="0.25">
      <c r="A207" s="115"/>
      <c r="B207" s="118"/>
      <c r="C207" s="118"/>
      <c r="D207" s="119"/>
      <c r="E207" s="120"/>
      <c r="F207" s="107"/>
      <c r="G207" s="121"/>
      <c r="H207" s="122"/>
      <c r="I207" s="122"/>
    </row>
    <row r="208" spans="1:9" ht="18" customHeight="1" x14ac:dyDescent="0.25">
      <c r="A208" s="115"/>
      <c r="B208" s="118"/>
      <c r="C208" s="118"/>
      <c r="D208" s="119"/>
      <c r="E208" s="120"/>
      <c r="F208" s="107"/>
      <c r="G208" s="121"/>
      <c r="H208" s="122"/>
      <c r="I208" s="122"/>
    </row>
    <row r="209" spans="1:9" ht="18" customHeight="1" x14ac:dyDescent="0.25">
      <c r="A209" s="115"/>
      <c r="B209" s="118"/>
      <c r="C209" s="118"/>
      <c r="D209" s="119"/>
      <c r="E209" s="120"/>
      <c r="F209" s="107"/>
      <c r="G209" s="121"/>
      <c r="H209" s="122"/>
      <c r="I209" s="122"/>
    </row>
    <row r="210" spans="1:9" ht="18" customHeight="1" x14ac:dyDescent="0.25">
      <c r="A210" s="115"/>
      <c r="B210" s="118"/>
      <c r="C210" s="118"/>
      <c r="D210" s="119"/>
      <c r="E210" s="120"/>
      <c r="F210" s="107"/>
      <c r="G210" s="121"/>
      <c r="H210" s="122"/>
      <c r="I210" s="122"/>
    </row>
    <row r="211" spans="1:9" ht="18" customHeight="1" x14ac:dyDescent="0.25">
      <c r="A211" s="115"/>
      <c r="B211" s="118"/>
      <c r="C211" s="118"/>
      <c r="D211" s="119"/>
      <c r="E211" s="120"/>
      <c r="F211" s="107"/>
      <c r="G211" s="121"/>
      <c r="H211" s="122"/>
      <c r="I211" s="122"/>
    </row>
    <row r="212" spans="1:9" ht="18" customHeight="1" x14ac:dyDescent="0.25">
      <c r="A212" s="115"/>
      <c r="B212" s="118"/>
      <c r="C212" s="118"/>
      <c r="D212" s="119"/>
      <c r="E212" s="120"/>
      <c r="F212" s="107"/>
      <c r="G212" s="121"/>
      <c r="H212" s="122"/>
      <c r="I212" s="122"/>
    </row>
    <row r="213" spans="1:9" ht="18" customHeight="1" x14ac:dyDescent="0.25">
      <c r="A213" s="115"/>
      <c r="B213" s="118"/>
      <c r="C213" s="118"/>
      <c r="D213" s="119"/>
      <c r="E213" s="120"/>
      <c r="F213" s="107"/>
      <c r="G213" s="121"/>
      <c r="H213" s="122"/>
      <c r="I213" s="122"/>
    </row>
    <row r="214" spans="1:9" ht="18" customHeight="1" x14ac:dyDescent="0.25">
      <c r="A214" s="115"/>
      <c r="B214" s="118"/>
      <c r="C214" s="118"/>
      <c r="D214" s="119"/>
      <c r="E214" s="120"/>
      <c r="F214" s="107"/>
      <c r="G214" s="121"/>
      <c r="H214" s="122"/>
      <c r="I214" s="122"/>
    </row>
    <row r="215" spans="1:9" ht="18" customHeight="1" x14ac:dyDescent="0.25">
      <c r="A215" s="115"/>
      <c r="B215" s="118"/>
      <c r="C215" s="118"/>
      <c r="D215" s="119"/>
      <c r="E215" s="120"/>
      <c r="F215" s="107"/>
      <c r="G215" s="121"/>
      <c r="H215" s="122"/>
      <c r="I215" s="122"/>
    </row>
    <row r="216" spans="1:9" ht="18" customHeight="1" x14ac:dyDescent="0.25">
      <c r="A216" s="115"/>
      <c r="B216" s="118"/>
      <c r="C216" s="118"/>
      <c r="D216" s="119"/>
      <c r="E216" s="120"/>
      <c r="F216" s="107"/>
      <c r="G216" s="121"/>
      <c r="H216" s="122"/>
      <c r="I216" s="122"/>
    </row>
    <row r="217" spans="1:9" ht="18" customHeight="1" x14ac:dyDescent="0.25">
      <c r="A217" s="115"/>
      <c r="B217" s="118"/>
      <c r="C217" s="118"/>
      <c r="D217" s="119"/>
      <c r="E217" s="120"/>
      <c r="F217" s="107"/>
      <c r="G217" s="121"/>
      <c r="H217" s="122"/>
      <c r="I217" s="122"/>
    </row>
    <row r="218" spans="1:9" ht="18" customHeight="1" x14ac:dyDescent="0.25">
      <c r="A218" s="115"/>
      <c r="B218" s="118"/>
      <c r="C218" s="118"/>
      <c r="D218" s="119"/>
      <c r="E218" s="120"/>
      <c r="F218" s="107"/>
      <c r="G218" s="121"/>
      <c r="H218" s="122"/>
      <c r="I218" s="122"/>
    </row>
    <row r="219" spans="1:9" ht="18" customHeight="1" x14ac:dyDescent="0.25">
      <c r="A219" s="115"/>
      <c r="B219" s="118"/>
      <c r="C219" s="118"/>
      <c r="D219" s="119"/>
      <c r="E219" s="120"/>
      <c r="F219" s="107"/>
      <c r="G219" s="121"/>
      <c r="H219" s="122"/>
      <c r="I219" s="122"/>
    </row>
    <row r="220" spans="1:9" ht="18" customHeight="1" x14ac:dyDescent="0.25">
      <c r="A220" s="115"/>
      <c r="B220" s="118"/>
      <c r="C220" s="118"/>
      <c r="D220" s="119"/>
      <c r="E220" s="120"/>
      <c r="F220" s="107"/>
      <c r="G220" s="121"/>
      <c r="H220" s="122"/>
      <c r="I220" s="122"/>
    </row>
    <row r="221" spans="1:9" ht="18" customHeight="1" x14ac:dyDescent="0.25">
      <c r="A221" s="115"/>
      <c r="B221" s="118"/>
      <c r="C221" s="118"/>
      <c r="D221" s="119"/>
      <c r="E221" s="120"/>
      <c r="F221" s="107"/>
      <c r="G221" s="121"/>
      <c r="H221" s="122"/>
      <c r="I221" s="122"/>
    </row>
    <row r="222" spans="1:9" ht="18" customHeight="1" x14ac:dyDescent="0.25">
      <c r="A222" s="115"/>
      <c r="B222" s="118"/>
      <c r="C222" s="118"/>
      <c r="D222" s="119"/>
      <c r="E222" s="120"/>
      <c r="F222" s="107"/>
      <c r="G222" s="121"/>
      <c r="H222" s="122"/>
      <c r="I222" s="122"/>
    </row>
    <row r="223" spans="1:9" ht="18" customHeight="1" x14ac:dyDescent="0.25">
      <c r="A223" s="115"/>
      <c r="B223" s="118"/>
      <c r="C223" s="118"/>
      <c r="D223" s="119"/>
      <c r="E223" s="120"/>
      <c r="F223" s="107"/>
      <c r="G223" s="121"/>
      <c r="H223" s="122"/>
      <c r="I223" s="122"/>
    </row>
    <row r="224" spans="1:9" ht="18" customHeight="1" x14ac:dyDescent="0.25">
      <c r="A224" s="115"/>
      <c r="B224" s="118"/>
      <c r="C224" s="118"/>
      <c r="D224" s="119"/>
      <c r="E224" s="120"/>
      <c r="F224" s="107"/>
      <c r="G224" s="121"/>
      <c r="H224" s="122"/>
      <c r="I224" s="122"/>
    </row>
    <row r="225" spans="1:9" ht="18" customHeight="1" x14ac:dyDescent="0.25">
      <c r="A225" s="115"/>
      <c r="B225" s="118"/>
      <c r="C225" s="118"/>
      <c r="D225" s="119"/>
      <c r="E225" s="120"/>
      <c r="F225" s="107"/>
      <c r="G225" s="121"/>
      <c r="H225" s="122"/>
      <c r="I225" s="122"/>
    </row>
    <row r="226" spans="1:9" ht="18" customHeight="1" x14ac:dyDescent="0.25">
      <c r="A226" s="115"/>
      <c r="B226" s="118"/>
      <c r="C226" s="118"/>
      <c r="D226" s="119"/>
      <c r="E226" s="120"/>
      <c r="F226" s="107"/>
      <c r="G226" s="121"/>
      <c r="H226" s="122"/>
      <c r="I226" s="122"/>
    </row>
    <row r="227" spans="1:9" ht="18" customHeight="1" x14ac:dyDescent="0.25">
      <c r="A227" s="115"/>
      <c r="B227" s="118"/>
      <c r="C227" s="118"/>
      <c r="D227" s="119"/>
      <c r="E227" s="120"/>
      <c r="F227" s="107"/>
      <c r="G227" s="121"/>
      <c r="H227" s="122"/>
      <c r="I227" s="122"/>
    </row>
    <row r="228" spans="1:9" ht="18" customHeight="1" x14ac:dyDescent="0.25">
      <c r="A228" s="115"/>
      <c r="B228" s="118"/>
      <c r="C228" s="118"/>
      <c r="D228" s="119"/>
      <c r="E228" s="120"/>
      <c r="F228" s="107"/>
      <c r="G228" s="121"/>
      <c r="H228" s="122"/>
      <c r="I228" s="122"/>
    </row>
    <row r="229" spans="1:9" ht="18" customHeight="1" x14ac:dyDescent="0.25">
      <c r="A229" s="115"/>
      <c r="B229" s="118"/>
      <c r="C229" s="118"/>
      <c r="D229" s="119"/>
      <c r="E229" s="120"/>
      <c r="F229" s="107"/>
      <c r="G229" s="121"/>
      <c r="H229" s="122"/>
      <c r="I229" s="122"/>
    </row>
    <row r="230" spans="1:9" ht="18" customHeight="1" x14ac:dyDescent="0.25">
      <c r="A230" s="115"/>
      <c r="B230" s="118"/>
      <c r="C230" s="118"/>
      <c r="D230" s="119"/>
      <c r="E230" s="120"/>
      <c r="F230" s="107"/>
      <c r="G230" s="121"/>
      <c r="H230" s="122"/>
      <c r="I230" s="122"/>
    </row>
    <row r="231" spans="1:9" ht="18" customHeight="1" x14ac:dyDescent="0.25">
      <c r="A231" s="115"/>
      <c r="B231" s="118"/>
      <c r="C231" s="118"/>
      <c r="D231" s="119"/>
      <c r="E231" s="120"/>
      <c r="F231" s="107"/>
      <c r="G231" s="121"/>
      <c r="H231" s="122"/>
      <c r="I231" s="122"/>
    </row>
    <row r="232" spans="1:9" ht="18" customHeight="1" x14ac:dyDescent="0.25">
      <c r="A232" s="115"/>
      <c r="B232" s="118"/>
      <c r="C232" s="118"/>
      <c r="D232" s="119"/>
      <c r="E232" s="120"/>
      <c r="F232" s="107"/>
      <c r="G232" s="121"/>
      <c r="H232" s="122"/>
      <c r="I232" s="122"/>
    </row>
    <row r="233" spans="1:9" ht="18" customHeight="1" x14ac:dyDescent="0.25">
      <c r="A233" s="115"/>
      <c r="B233" s="118"/>
      <c r="C233" s="118"/>
      <c r="D233" s="119"/>
      <c r="E233" s="120"/>
      <c r="F233" s="107"/>
      <c r="G233" s="121"/>
      <c r="H233" s="122"/>
      <c r="I233" s="122"/>
    </row>
    <row r="234" spans="1:9" ht="18" customHeight="1" x14ac:dyDescent="0.25">
      <c r="A234" s="115"/>
      <c r="B234" s="118"/>
      <c r="C234" s="118"/>
      <c r="D234" s="119"/>
      <c r="E234" s="120"/>
      <c r="F234" s="107"/>
      <c r="G234" s="121"/>
      <c r="H234" s="122"/>
      <c r="I234" s="122"/>
    </row>
    <row r="235" spans="1:9" ht="18" customHeight="1" x14ac:dyDescent="0.25">
      <c r="A235" s="115"/>
      <c r="B235" s="118"/>
      <c r="C235" s="118"/>
      <c r="D235" s="119"/>
      <c r="E235" s="120"/>
      <c r="F235" s="107"/>
      <c r="G235" s="121"/>
      <c r="H235" s="122"/>
      <c r="I235" s="122"/>
    </row>
    <row r="236" spans="1:9" ht="18" customHeight="1" x14ac:dyDescent="0.25">
      <c r="A236" s="115"/>
      <c r="B236" s="118"/>
      <c r="C236" s="118"/>
      <c r="D236" s="119"/>
      <c r="E236" s="120"/>
      <c r="F236" s="107"/>
      <c r="G236" s="121"/>
      <c r="H236" s="122"/>
      <c r="I236" s="122"/>
    </row>
    <row r="237" spans="1:9" ht="18" customHeight="1" x14ac:dyDescent="0.25">
      <c r="A237" s="115"/>
      <c r="B237" s="118"/>
      <c r="C237" s="118"/>
      <c r="D237" s="119"/>
      <c r="E237" s="120"/>
      <c r="F237" s="107"/>
      <c r="G237" s="121"/>
      <c r="H237" s="122"/>
      <c r="I237" s="122"/>
    </row>
    <row r="238" spans="1:9" ht="18" customHeight="1" x14ac:dyDescent="0.25">
      <c r="A238" s="115"/>
      <c r="B238" s="118"/>
      <c r="C238" s="118"/>
      <c r="D238" s="119"/>
      <c r="E238" s="120"/>
      <c r="F238" s="107"/>
      <c r="G238" s="121"/>
      <c r="H238" s="122"/>
      <c r="I238" s="122"/>
    </row>
    <row r="239" spans="1:9" ht="18" customHeight="1" x14ac:dyDescent="0.25">
      <c r="A239" s="115"/>
      <c r="B239" s="118"/>
      <c r="C239" s="118"/>
      <c r="D239" s="119"/>
      <c r="E239" s="120"/>
      <c r="F239" s="107"/>
      <c r="G239" s="121"/>
      <c r="H239" s="122"/>
      <c r="I239" s="122"/>
    </row>
    <row r="240" spans="1:9" ht="18" customHeight="1" x14ac:dyDescent="0.25">
      <c r="A240" s="115"/>
      <c r="B240" s="118"/>
      <c r="C240" s="118"/>
      <c r="D240" s="119"/>
      <c r="E240" s="120"/>
      <c r="F240" s="107"/>
      <c r="G240" s="121"/>
      <c r="H240" s="122"/>
      <c r="I240" s="122"/>
    </row>
    <row r="241" spans="1:9" ht="18" customHeight="1" x14ac:dyDescent="0.25">
      <c r="A241" s="115"/>
      <c r="B241" s="118"/>
      <c r="C241" s="118"/>
      <c r="D241" s="119"/>
      <c r="E241" s="120"/>
      <c r="F241" s="107"/>
      <c r="G241" s="121"/>
      <c r="H241" s="122"/>
      <c r="I241" s="122"/>
    </row>
    <row r="242" spans="1:9" ht="18" customHeight="1" x14ac:dyDescent="0.25">
      <c r="A242" s="115"/>
      <c r="B242" s="118"/>
      <c r="C242" s="118"/>
      <c r="D242" s="119"/>
      <c r="E242" s="120"/>
      <c r="F242" s="107"/>
      <c r="G242" s="121"/>
      <c r="H242" s="122"/>
      <c r="I242" s="122"/>
    </row>
    <row r="243" spans="1:9" ht="18" customHeight="1" x14ac:dyDescent="0.25">
      <c r="A243" s="115"/>
      <c r="B243" s="118"/>
      <c r="C243" s="118"/>
      <c r="D243" s="119"/>
      <c r="E243" s="120"/>
      <c r="F243" s="107"/>
      <c r="G243" s="121"/>
      <c r="H243" s="122"/>
      <c r="I243" s="122"/>
    </row>
    <row r="244" spans="1:9" ht="18" customHeight="1" x14ac:dyDescent="0.25">
      <c r="A244" s="115"/>
      <c r="B244" s="118"/>
      <c r="C244" s="118"/>
      <c r="D244" s="119"/>
      <c r="E244" s="120"/>
      <c r="F244" s="107"/>
      <c r="G244" s="121"/>
      <c r="H244" s="122"/>
      <c r="I244" s="122"/>
    </row>
    <row r="245" spans="1:9" ht="18" customHeight="1" x14ac:dyDescent="0.25">
      <c r="A245" s="115"/>
      <c r="B245" s="118"/>
      <c r="C245" s="118"/>
      <c r="D245" s="119"/>
      <c r="E245" s="120"/>
      <c r="F245" s="107"/>
      <c r="G245" s="121"/>
      <c r="H245" s="122"/>
      <c r="I245" s="122"/>
    </row>
    <row r="246" spans="1:9" ht="18" customHeight="1" x14ac:dyDescent="0.25">
      <c r="A246" s="115"/>
      <c r="B246" s="118"/>
      <c r="C246" s="118"/>
      <c r="D246" s="119"/>
      <c r="E246" s="120"/>
      <c r="F246" s="107"/>
      <c r="G246" s="121"/>
      <c r="H246" s="122"/>
      <c r="I246" s="122"/>
    </row>
    <row r="247" spans="1:9" ht="18" customHeight="1" x14ac:dyDescent="0.25">
      <c r="A247" s="115"/>
      <c r="B247" s="118"/>
      <c r="C247" s="118"/>
      <c r="D247" s="119"/>
      <c r="E247" s="120"/>
      <c r="F247" s="107"/>
      <c r="G247" s="121"/>
      <c r="H247" s="122"/>
      <c r="I247" s="122"/>
    </row>
    <row r="248" spans="1:9" ht="18" customHeight="1" x14ac:dyDescent="0.25">
      <c r="A248" s="115"/>
      <c r="B248" s="118"/>
      <c r="C248" s="118"/>
      <c r="D248" s="119"/>
      <c r="E248" s="120"/>
      <c r="F248" s="107"/>
      <c r="G248" s="121"/>
      <c r="H248" s="122"/>
      <c r="I248" s="122"/>
    </row>
    <row r="249" spans="1:9" ht="18" customHeight="1" x14ac:dyDescent="0.25">
      <c r="A249" s="115"/>
      <c r="B249" s="118"/>
      <c r="C249" s="118"/>
      <c r="D249" s="119"/>
      <c r="E249" s="120"/>
      <c r="F249" s="107"/>
      <c r="G249" s="121"/>
      <c r="H249" s="122"/>
      <c r="I249" s="122"/>
    </row>
    <row r="250" spans="1:9" ht="18" customHeight="1" x14ac:dyDescent="0.25">
      <c r="A250" s="115"/>
      <c r="B250" s="118"/>
      <c r="C250" s="118"/>
      <c r="D250" s="119"/>
      <c r="E250" s="120"/>
      <c r="F250" s="107"/>
      <c r="G250" s="121"/>
      <c r="H250" s="122"/>
      <c r="I250" s="122"/>
    </row>
    <row r="251" spans="1:9" ht="18" customHeight="1" x14ac:dyDescent="0.25">
      <c r="A251" s="115"/>
      <c r="B251" s="118"/>
      <c r="C251" s="118"/>
      <c r="D251" s="119"/>
      <c r="E251" s="120"/>
      <c r="F251" s="107"/>
      <c r="G251" s="121"/>
      <c r="H251" s="122"/>
      <c r="I251" s="122"/>
    </row>
    <row r="252" spans="1:9" ht="18" customHeight="1" x14ac:dyDescent="0.25">
      <c r="A252" s="115"/>
      <c r="B252" s="118"/>
      <c r="C252" s="118"/>
      <c r="D252" s="119"/>
      <c r="E252" s="120"/>
      <c r="F252" s="107"/>
      <c r="G252" s="121"/>
      <c r="H252" s="122"/>
      <c r="I252" s="122"/>
    </row>
    <row r="253" spans="1:9" ht="18" customHeight="1" x14ac:dyDescent="0.25">
      <c r="A253" s="115"/>
      <c r="B253" s="118"/>
      <c r="C253" s="118"/>
      <c r="D253" s="119"/>
      <c r="E253" s="120"/>
      <c r="F253" s="107"/>
      <c r="G253" s="121"/>
      <c r="H253" s="122"/>
      <c r="I253" s="122"/>
    </row>
    <row r="254" spans="1:9" ht="18" customHeight="1" x14ac:dyDescent="0.25">
      <c r="A254" s="115"/>
      <c r="B254" s="118"/>
      <c r="C254" s="118"/>
      <c r="D254" s="119"/>
      <c r="E254" s="120"/>
      <c r="F254" s="107"/>
      <c r="G254" s="121"/>
      <c r="H254" s="122"/>
      <c r="I254" s="122"/>
    </row>
    <row r="255" spans="1:9" ht="18" customHeight="1" x14ac:dyDescent="0.25">
      <c r="A255" s="115"/>
      <c r="B255" s="118"/>
      <c r="C255" s="118"/>
      <c r="D255" s="119"/>
      <c r="E255" s="120"/>
      <c r="F255" s="107"/>
      <c r="G255" s="121"/>
      <c r="H255" s="122"/>
      <c r="I255" s="122"/>
    </row>
    <row r="256" spans="1:9" ht="18" customHeight="1" x14ac:dyDescent="0.25">
      <c r="A256" s="115"/>
      <c r="B256" s="118"/>
      <c r="C256" s="118"/>
      <c r="D256" s="119"/>
      <c r="E256" s="120"/>
      <c r="F256" s="107"/>
      <c r="G256" s="121"/>
      <c r="H256" s="122"/>
      <c r="I256" s="122"/>
    </row>
    <row r="257" spans="1:9" ht="18" customHeight="1" x14ac:dyDescent="0.25">
      <c r="A257" s="115"/>
      <c r="B257" s="118"/>
      <c r="C257" s="118"/>
      <c r="D257" s="119"/>
      <c r="E257" s="120"/>
      <c r="F257" s="107"/>
      <c r="G257" s="121"/>
      <c r="H257" s="122"/>
      <c r="I257" s="122"/>
    </row>
    <row r="258" spans="1:9" ht="18" customHeight="1" x14ac:dyDescent="0.25">
      <c r="A258" s="115"/>
      <c r="B258" s="118"/>
      <c r="C258" s="118"/>
      <c r="D258" s="119"/>
      <c r="E258" s="120"/>
      <c r="F258" s="107"/>
      <c r="G258" s="121"/>
      <c r="H258" s="122"/>
      <c r="I258" s="122"/>
    </row>
    <row r="259" spans="1:9" ht="18" customHeight="1" x14ac:dyDescent="0.25">
      <c r="A259" s="115"/>
      <c r="B259" s="118"/>
      <c r="C259" s="118"/>
      <c r="D259" s="119"/>
      <c r="E259" s="120"/>
      <c r="F259" s="107"/>
      <c r="G259" s="121"/>
      <c r="H259" s="122"/>
      <c r="I259" s="122"/>
    </row>
    <row r="260" spans="1:9" ht="18" customHeight="1" x14ac:dyDescent="0.25">
      <c r="A260" s="115"/>
      <c r="B260" s="118"/>
      <c r="C260" s="118"/>
      <c r="D260" s="119"/>
      <c r="E260" s="120"/>
      <c r="F260" s="107"/>
      <c r="G260" s="121"/>
      <c r="H260" s="122"/>
      <c r="I260" s="122"/>
    </row>
    <row r="261" spans="1:9" ht="18" customHeight="1" x14ac:dyDescent="0.25">
      <c r="A261" s="115"/>
      <c r="B261" s="118"/>
      <c r="C261" s="118"/>
      <c r="D261" s="119"/>
      <c r="E261" s="120"/>
      <c r="F261" s="107"/>
      <c r="G261" s="121"/>
      <c r="H261" s="122"/>
      <c r="I261" s="122"/>
    </row>
    <row r="262" spans="1:9" ht="18" customHeight="1" x14ac:dyDescent="0.25">
      <c r="A262" s="115"/>
      <c r="B262" s="118"/>
      <c r="C262" s="118"/>
      <c r="D262" s="119"/>
      <c r="E262" s="120"/>
      <c r="F262" s="107"/>
      <c r="G262" s="121"/>
      <c r="H262" s="122"/>
      <c r="I262" s="122"/>
    </row>
    <row r="263" spans="1:9" ht="18" customHeight="1" x14ac:dyDescent="0.25">
      <c r="A263" s="115"/>
      <c r="B263" s="118"/>
      <c r="C263" s="118"/>
      <c r="D263" s="119"/>
      <c r="E263" s="120"/>
      <c r="F263" s="107"/>
      <c r="G263" s="121"/>
      <c r="H263" s="122"/>
      <c r="I263" s="122"/>
    </row>
    <row r="264" spans="1:9" ht="18" customHeight="1" x14ac:dyDescent="0.25">
      <c r="A264" s="115"/>
      <c r="B264" s="118"/>
      <c r="C264" s="118"/>
      <c r="D264" s="119"/>
      <c r="E264" s="120"/>
      <c r="F264" s="107"/>
      <c r="G264" s="121"/>
      <c r="H264" s="122"/>
      <c r="I264" s="122"/>
    </row>
    <row r="265" spans="1:9" ht="18" customHeight="1" x14ac:dyDescent="0.25">
      <c r="A265" s="115"/>
      <c r="B265" s="118"/>
      <c r="C265" s="118"/>
      <c r="D265" s="119"/>
      <c r="E265" s="120"/>
      <c r="F265" s="107"/>
      <c r="G265" s="121"/>
      <c r="H265" s="122"/>
      <c r="I265" s="122"/>
    </row>
    <row r="266" spans="1:9" ht="18" customHeight="1" x14ac:dyDescent="0.25">
      <c r="A266" s="115"/>
      <c r="B266" s="118"/>
      <c r="C266" s="118"/>
      <c r="D266" s="119"/>
      <c r="E266" s="120"/>
      <c r="F266" s="107"/>
      <c r="G266" s="121"/>
      <c r="H266" s="122"/>
      <c r="I266" s="122"/>
    </row>
    <row r="267" spans="1:9" ht="18" customHeight="1" x14ac:dyDescent="0.25">
      <c r="A267" s="115"/>
      <c r="B267" s="118"/>
      <c r="C267" s="118"/>
      <c r="D267" s="119"/>
      <c r="E267" s="120"/>
      <c r="F267" s="107"/>
      <c r="G267" s="121"/>
      <c r="H267" s="122"/>
      <c r="I267" s="122"/>
    </row>
    <row r="268" spans="1:9" ht="18" customHeight="1" x14ac:dyDescent="0.25">
      <c r="A268" s="115"/>
      <c r="B268" s="118"/>
      <c r="C268" s="118"/>
      <c r="D268" s="119"/>
      <c r="E268" s="120"/>
      <c r="F268" s="107"/>
      <c r="G268" s="121"/>
      <c r="H268" s="122"/>
      <c r="I268" s="122"/>
    </row>
    <row r="269" spans="1:9" ht="18" customHeight="1" x14ac:dyDescent="0.25">
      <c r="A269" s="115"/>
      <c r="B269" s="118"/>
      <c r="C269" s="118"/>
      <c r="D269" s="119"/>
      <c r="E269" s="120"/>
      <c r="F269" s="107"/>
      <c r="G269" s="121"/>
      <c r="H269" s="122"/>
      <c r="I269" s="122"/>
    </row>
    <row r="270" spans="1:9" ht="18" customHeight="1" x14ac:dyDescent="0.25">
      <c r="A270" s="115"/>
      <c r="B270" s="118"/>
      <c r="C270" s="118"/>
      <c r="D270" s="119"/>
      <c r="E270" s="120"/>
      <c r="F270" s="107"/>
      <c r="G270" s="121"/>
      <c r="H270" s="122"/>
      <c r="I270" s="122"/>
    </row>
    <row r="271" spans="1:9" ht="18" customHeight="1" x14ac:dyDescent="0.25">
      <c r="A271" s="115"/>
      <c r="B271" s="118"/>
      <c r="C271" s="118"/>
      <c r="D271" s="119"/>
      <c r="E271" s="120"/>
      <c r="F271" s="107"/>
      <c r="G271" s="121"/>
      <c r="H271" s="122"/>
      <c r="I271" s="122"/>
    </row>
    <row r="272" spans="1:9" ht="18" customHeight="1" x14ac:dyDescent="0.25">
      <c r="A272" s="115"/>
      <c r="B272" s="118"/>
      <c r="C272" s="118"/>
      <c r="D272" s="119"/>
      <c r="E272" s="120"/>
      <c r="F272" s="107"/>
      <c r="G272" s="121"/>
      <c r="H272" s="122"/>
      <c r="I272" s="122"/>
    </row>
    <row r="273" spans="1:9" ht="18" customHeight="1" x14ac:dyDescent="0.25">
      <c r="A273" s="115"/>
      <c r="B273" s="118"/>
      <c r="C273" s="118"/>
      <c r="D273" s="119"/>
      <c r="E273" s="120"/>
      <c r="F273" s="107"/>
      <c r="G273" s="121"/>
      <c r="H273" s="122"/>
      <c r="I273" s="122"/>
    </row>
    <row r="274" spans="1:9" ht="18" customHeight="1" x14ac:dyDescent="0.25">
      <c r="A274" s="115"/>
      <c r="B274" s="118"/>
      <c r="C274" s="118"/>
      <c r="D274" s="119"/>
      <c r="E274" s="120"/>
      <c r="F274" s="107"/>
      <c r="G274" s="121"/>
      <c r="H274" s="122"/>
      <c r="I274" s="122"/>
    </row>
    <row r="275" spans="1:9" ht="18" customHeight="1" x14ac:dyDescent="0.25">
      <c r="A275" s="115"/>
      <c r="B275" s="118"/>
      <c r="C275" s="118"/>
      <c r="D275" s="119"/>
      <c r="E275" s="120"/>
      <c r="F275" s="107"/>
      <c r="G275" s="121"/>
      <c r="H275" s="122"/>
      <c r="I275" s="122"/>
    </row>
    <row r="276" spans="1:9" ht="18" customHeight="1" x14ac:dyDescent="0.25">
      <c r="A276" s="115"/>
      <c r="B276" s="118"/>
      <c r="C276" s="118"/>
      <c r="D276" s="119"/>
      <c r="E276" s="120"/>
      <c r="F276" s="107"/>
      <c r="G276" s="121"/>
      <c r="H276" s="122"/>
      <c r="I276" s="122"/>
    </row>
    <row r="277" spans="1:9" ht="18" customHeight="1" x14ac:dyDescent="0.25">
      <c r="A277" s="115"/>
      <c r="B277" s="118"/>
      <c r="C277" s="118"/>
      <c r="D277" s="119"/>
      <c r="E277" s="120"/>
      <c r="F277" s="107"/>
      <c r="G277" s="121"/>
      <c r="H277" s="122"/>
      <c r="I277" s="122"/>
    </row>
    <row r="278" spans="1:9" ht="18" customHeight="1" x14ac:dyDescent="0.25">
      <c r="A278" s="115"/>
      <c r="B278" s="118"/>
      <c r="C278" s="118"/>
      <c r="D278" s="119"/>
      <c r="E278" s="120"/>
      <c r="F278" s="107"/>
      <c r="G278" s="121"/>
      <c r="H278" s="122"/>
      <c r="I278" s="122"/>
    </row>
    <row r="279" spans="1:9" ht="18" customHeight="1" x14ac:dyDescent="0.25">
      <c r="A279" s="115"/>
      <c r="B279" s="118"/>
      <c r="C279" s="118"/>
      <c r="D279" s="119"/>
      <c r="E279" s="120"/>
      <c r="F279" s="107"/>
      <c r="G279" s="121"/>
      <c r="H279" s="122"/>
      <c r="I279" s="122"/>
    </row>
    <row r="280" spans="1:9" ht="18" customHeight="1" x14ac:dyDescent="0.25">
      <c r="A280" s="115"/>
      <c r="B280" s="118"/>
      <c r="C280" s="118"/>
      <c r="D280" s="119"/>
      <c r="E280" s="120"/>
      <c r="F280" s="107"/>
      <c r="G280" s="121"/>
      <c r="H280" s="122"/>
      <c r="I280" s="122"/>
    </row>
    <row r="281" spans="1:9" ht="18" customHeight="1" x14ac:dyDescent="0.25">
      <c r="A281" s="115"/>
      <c r="B281" s="118"/>
      <c r="C281" s="118"/>
      <c r="D281" s="119"/>
      <c r="E281" s="120"/>
      <c r="F281" s="107"/>
      <c r="G281" s="121"/>
      <c r="H281" s="122"/>
      <c r="I281" s="122"/>
    </row>
    <row r="282" spans="1:9" ht="18" customHeight="1" x14ac:dyDescent="0.25">
      <c r="A282" s="115"/>
      <c r="B282" s="118"/>
      <c r="C282" s="118"/>
      <c r="D282" s="119"/>
      <c r="E282" s="120"/>
      <c r="F282" s="107"/>
      <c r="G282" s="121"/>
      <c r="H282" s="122"/>
      <c r="I282" s="122"/>
    </row>
    <row r="283" spans="1:9" ht="18" customHeight="1" x14ac:dyDescent="0.25">
      <c r="A283" s="115"/>
      <c r="B283" s="118"/>
      <c r="C283" s="118"/>
      <c r="D283" s="119"/>
      <c r="E283" s="120"/>
      <c r="F283" s="107"/>
      <c r="G283" s="121"/>
      <c r="H283" s="122"/>
      <c r="I283" s="122"/>
    </row>
    <row r="284" spans="1:9" ht="18" customHeight="1" x14ac:dyDescent="0.25">
      <c r="A284" s="115"/>
      <c r="B284" s="118"/>
      <c r="C284" s="118"/>
      <c r="D284" s="119"/>
      <c r="E284" s="120"/>
      <c r="F284" s="107"/>
      <c r="G284" s="121"/>
      <c r="H284" s="122"/>
      <c r="I284" s="122"/>
    </row>
    <row r="285" spans="1:9" ht="18" customHeight="1" x14ac:dyDescent="0.25">
      <c r="A285" s="115"/>
      <c r="B285" s="118"/>
      <c r="C285" s="118"/>
      <c r="D285" s="119"/>
      <c r="E285" s="120"/>
      <c r="F285" s="107"/>
      <c r="G285" s="121"/>
      <c r="H285" s="122"/>
      <c r="I285" s="122"/>
    </row>
    <row r="286" spans="1:9" ht="18" customHeight="1" x14ac:dyDescent="0.25">
      <c r="A286" s="115"/>
      <c r="B286" s="118"/>
      <c r="C286" s="118"/>
      <c r="D286" s="119"/>
      <c r="E286" s="120"/>
      <c r="F286" s="107"/>
      <c r="G286" s="121"/>
      <c r="H286" s="122"/>
      <c r="I286" s="122"/>
    </row>
    <row r="287" spans="1:9" ht="18" customHeight="1" x14ac:dyDescent="0.25">
      <c r="A287" s="115"/>
      <c r="B287" s="118"/>
      <c r="C287" s="118"/>
      <c r="D287" s="119"/>
      <c r="E287" s="120"/>
      <c r="F287" s="107"/>
      <c r="G287" s="121"/>
      <c r="H287" s="122"/>
      <c r="I287" s="122"/>
    </row>
    <row r="288" spans="1:9" ht="18" customHeight="1" x14ac:dyDescent="0.25">
      <c r="A288" s="115"/>
      <c r="B288" s="118"/>
      <c r="C288" s="118"/>
      <c r="D288" s="119"/>
      <c r="E288" s="120"/>
      <c r="F288" s="107"/>
      <c r="G288" s="121"/>
      <c r="H288" s="122"/>
      <c r="I288" s="122"/>
    </row>
    <row r="289" spans="1:9" ht="18" customHeight="1" x14ac:dyDescent="0.25">
      <c r="A289" s="115"/>
      <c r="B289" s="118"/>
      <c r="C289" s="118"/>
      <c r="D289" s="119"/>
      <c r="E289" s="120"/>
      <c r="F289" s="107"/>
      <c r="G289" s="121"/>
      <c r="H289" s="122"/>
      <c r="I289" s="122"/>
    </row>
    <row r="290" spans="1:9" ht="18" customHeight="1" x14ac:dyDescent="0.25">
      <c r="A290" s="115"/>
      <c r="B290" s="118"/>
      <c r="C290" s="118"/>
      <c r="D290" s="119"/>
      <c r="E290" s="120"/>
      <c r="F290" s="107"/>
      <c r="G290" s="121"/>
      <c r="H290" s="122"/>
      <c r="I290" s="122"/>
    </row>
    <row r="291" spans="1:9" ht="18" customHeight="1" x14ac:dyDescent="0.25">
      <c r="A291" s="115"/>
      <c r="B291" s="118"/>
      <c r="C291" s="118"/>
      <c r="D291" s="119"/>
      <c r="E291" s="120"/>
      <c r="F291" s="107"/>
      <c r="G291" s="121"/>
      <c r="H291" s="122"/>
      <c r="I291" s="122"/>
    </row>
    <row r="292" spans="1:9" ht="18" customHeight="1" x14ac:dyDescent="0.25">
      <c r="A292" s="115"/>
      <c r="B292" s="118"/>
      <c r="C292" s="118"/>
      <c r="D292" s="119"/>
      <c r="E292" s="120"/>
      <c r="F292" s="107"/>
      <c r="G292" s="121"/>
      <c r="H292" s="122"/>
      <c r="I292" s="122"/>
    </row>
    <row r="293" spans="1:9" ht="18" customHeight="1" x14ac:dyDescent="0.25">
      <c r="A293" s="115"/>
      <c r="B293" s="118"/>
      <c r="C293" s="118"/>
      <c r="D293" s="119"/>
      <c r="E293" s="120"/>
      <c r="F293" s="107"/>
      <c r="G293" s="121"/>
      <c r="H293" s="122"/>
      <c r="I293" s="122"/>
    </row>
    <row r="294" spans="1:9" ht="18" customHeight="1" x14ac:dyDescent="0.25">
      <c r="A294" s="115"/>
      <c r="B294" s="118"/>
      <c r="C294" s="118"/>
      <c r="D294" s="119"/>
      <c r="E294" s="120"/>
      <c r="F294" s="107"/>
      <c r="G294" s="121"/>
      <c r="H294" s="122"/>
      <c r="I294" s="122"/>
    </row>
    <row r="295" spans="1:9" ht="18" customHeight="1" x14ac:dyDescent="0.25">
      <c r="A295" s="115"/>
      <c r="B295" s="118"/>
      <c r="C295" s="118"/>
      <c r="D295" s="119"/>
      <c r="E295" s="120"/>
      <c r="F295" s="107"/>
      <c r="G295" s="121"/>
      <c r="H295" s="122"/>
      <c r="I295" s="122"/>
    </row>
    <row r="296" spans="1:9" ht="18" customHeight="1" x14ac:dyDescent="0.25">
      <c r="A296" s="115"/>
      <c r="B296" s="118"/>
      <c r="C296" s="118"/>
      <c r="D296" s="119"/>
      <c r="E296" s="120"/>
      <c r="F296" s="107"/>
      <c r="G296" s="121"/>
      <c r="H296" s="122"/>
      <c r="I296" s="122"/>
    </row>
    <row r="297" spans="1:9" ht="18" customHeight="1" x14ac:dyDescent="0.25">
      <c r="A297" s="115"/>
      <c r="B297" s="118"/>
      <c r="C297" s="118"/>
      <c r="D297" s="119"/>
      <c r="E297" s="120"/>
      <c r="F297" s="107"/>
      <c r="G297" s="121"/>
      <c r="H297" s="122"/>
      <c r="I297" s="122"/>
    </row>
    <row r="298" spans="1:9" ht="18" customHeight="1" x14ac:dyDescent="0.25">
      <c r="A298" s="115"/>
      <c r="B298" s="118"/>
      <c r="C298" s="118"/>
      <c r="D298" s="119"/>
      <c r="E298" s="120"/>
      <c r="F298" s="107"/>
      <c r="G298" s="121"/>
      <c r="H298" s="122"/>
      <c r="I298" s="122"/>
    </row>
    <row r="299" spans="1:9" ht="18" customHeight="1" x14ac:dyDescent="0.25">
      <c r="A299" s="115"/>
      <c r="B299" s="118"/>
      <c r="C299" s="118"/>
      <c r="D299" s="119"/>
      <c r="E299" s="120"/>
      <c r="F299" s="107"/>
      <c r="G299" s="121"/>
      <c r="H299" s="122"/>
      <c r="I299" s="122"/>
    </row>
    <row r="300" spans="1:9" ht="18" customHeight="1" x14ac:dyDescent="0.25">
      <c r="A300" s="115"/>
      <c r="B300" s="118"/>
      <c r="C300" s="118"/>
      <c r="D300" s="119"/>
      <c r="E300" s="120"/>
      <c r="F300" s="107"/>
      <c r="G300" s="121"/>
      <c r="H300" s="122"/>
      <c r="I300" s="122"/>
    </row>
    <row r="301" spans="1:9" ht="18" customHeight="1" x14ac:dyDescent="0.25">
      <c r="A301" s="115"/>
      <c r="B301" s="118"/>
      <c r="C301" s="118"/>
      <c r="D301" s="119"/>
      <c r="E301" s="120"/>
      <c r="F301" s="107"/>
      <c r="G301" s="121"/>
      <c r="H301" s="122"/>
      <c r="I301" s="122"/>
    </row>
    <row r="302" spans="1:9" ht="18" customHeight="1" x14ac:dyDescent="0.25">
      <c r="A302" s="115"/>
      <c r="B302" s="118"/>
      <c r="C302" s="118"/>
      <c r="D302" s="119"/>
      <c r="E302" s="120"/>
      <c r="F302" s="107"/>
      <c r="G302" s="121"/>
      <c r="H302" s="122"/>
      <c r="I302" s="122"/>
    </row>
    <row r="303" spans="1:9" ht="18" customHeight="1" x14ac:dyDescent="0.25">
      <c r="A303" s="115"/>
      <c r="B303" s="118"/>
      <c r="C303" s="118"/>
      <c r="D303" s="119"/>
      <c r="E303" s="120"/>
      <c r="F303" s="107"/>
      <c r="G303" s="121"/>
      <c r="H303" s="122"/>
      <c r="I303" s="122"/>
    </row>
    <row r="304" spans="1:9" ht="18" customHeight="1" x14ac:dyDescent="0.25">
      <c r="A304" s="115"/>
      <c r="B304" s="118"/>
      <c r="C304" s="118"/>
      <c r="D304" s="119"/>
      <c r="E304" s="120"/>
      <c r="F304" s="107"/>
      <c r="G304" s="121"/>
      <c r="H304" s="122"/>
      <c r="I304" s="122"/>
    </row>
    <row r="305" spans="1:9" ht="18" customHeight="1" x14ac:dyDescent="0.25">
      <c r="A305" s="115"/>
      <c r="B305" s="118"/>
      <c r="C305" s="118"/>
      <c r="D305" s="119"/>
      <c r="E305" s="120"/>
      <c r="F305" s="107"/>
      <c r="G305" s="121"/>
      <c r="H305" s="122"/>
      <c r="I305" s="122"/>
    </row>
    <row r="306" spans="1:9" ht="18" customHeight="1" x14ac:dyDescent="0.25">
      <c r="A306" s="115"/>
      <c r="B306" s="118"/>
      <c r="C306" s="118"/>
      <c r="D306" s="119"/>
      <c r="E306" s="120"/>
      <c r="F306" s="107"/>
      <c r="G306" s="121"/>
      <c r="H306" s="122"/>
      <c r="I306" s="122"/>
    </row>
    <row r="307" spans="1:9" ht="18" customHeight="1" x14ac:dyDescent="0.25">
      <c r="A307" s="115"/>
      <c r="B307" s="118"/>
      <c r="C307" s="118"/>
      <c r="D307" s="119"/>
      <c r="E307" s="120"/>
      <c r="F307" s="107"/>
      <c r="G307" s="121"/>
      <c r="H307" s="122"/>
      <c r="I307" s="122"/>
    </row>
    <row r="308" spans="1:9" ht="18" customHeight="1" x14ac:dyDescent="0.25">
      <c r="A308" s="115"/>
      <c r="B308" s="118"/>
      <c r="C308" s="118"/>
      <c r="D308" s="119"/>
      <c r="E308" s="120"/>
      <c r="F308" s="107"/>
      <c r="G308" s="121"/>
      <c r="H308" s="122"/>
      <c r="I308" s="122"/>
    </row>
    <row r="309" spans="1:9" ht="18" customHeight="1" x14ac:dyDescent="0.25">
      <c r="A309" s="115"/>
      <c r="B309" s="118"/>
      <c r="C309" s="118"/>
      <c r="D309" s="119"/>
      <c r="E309" s="120"/>
      <c r="F309" s="107"/>
      <c r="G309" s="121"/>
      <c r="H309" s="122"/>
      <c r="I309" s="122"/>
    </row>
    <row r="310" spans="1:9" ht="18" customHeight="1" x14ac:dyDescent="0.25">
      <c r="A310" s="115"/>
      <c r="B310" s="118"/>
      <c r="C310" s="118"/>
      <c r="D310" s="119"/>
      <c r="E310" s="120"/>
      <c r="F310" s="107"/>
      <c r="G310" s="121"/>
      <c r="H310" s="122"/>
      <c r="I310" s="122"/>
    </row>
    <row r="311" spans="1:9" ht="18" customHeight="1" x14ac:dyDescent="0.25">
      <c r="A311" s="115"/>
      <c r="B311" s="118"/>
      <c r="C311" s="118"/>
      <c r="D311" s="119"/>
      <c r="E311" s="120"/>
      <c r="F311" s="107"/>
      <c r="G311" s="121"/>
      <c r="H311" s="122"/>
      <c r="I311" s="122"/>
    </row>
    <row r="312" spans="1:9" ht="18" customHeight="1" x14ac:dyDescent="0.25">
      <c r="A312" s="115"/>
      <c r="B312" s="118"/>
      <c r="C312" s="118"/>
      <c r="D312" s="119"/>
      <c r="E312" s="120"/>
      <c r="F312" s="107"/>
      <c r="G312" s="121"/>
      <c r="H312" s="122"/>
      <c r="I312" s="122"/>
    </row>
    <row r="313" spans="1:9" ht="18" customHeight="1" x14ac:dyDescent="0.25">
      <c r="A313" s="115"/>
      <c r="B313" s="118"/>
      <c r="C313" s="118"/>
      <c r="D313" s="119"/>
      <c r="E313" s="120"/>
      <c r="F313" s="107"/>
      <c r="G313" s="121"/>
      <c r="H313" s="122"/>
      <c r="I313" s="122"/>
    </row>
    <row r="314" spans="1:9" ht="18" customHeight="1" x14ac:dyDescent="0.25">
      <c r="A314" s="115"/>
      <c r="B314" s="118"/>
      <c r="C314" s="118"/>
      <c r="D314" s="119"/>
      <c r="E314" s="120"/>
      <c r="F314" s="107"/>
      <c r="G314" s="121"/>
      <c r="H314" s="122"/>
      <c r="I314" s="122"/>
    </row>
    <row r="315" spans="1:9" ht="18" customHeight="1" x14ac:dyDescent="0.25">
      <c r="A315" s="115"/>
      <c r="B315" s="118"/>
      <c r="C315" s="118"/>
      <c r="D315" s="119"/>
      <c r="E315" s="120"/>
      <c r="F315" s="107"/>
      <c r="G315" s="121"/>
      <c r="H315" s="122"/>
      <c r="I315" s="122"/>
    </row>
    <row r="316" spans="1:9" ht="18" customHeight="1" x14ac:dyDescent="0.25">
      <c r="A316" s="115"/>
      <c r="B316" s="118"/>
      <c r="C316" s="118"/>
      <c r="D316" s="119"/>
      <c r="E316" s="120"/>
      <c r="F316" s="107"/>
      <c r="G316" s="121"/>
      <c r="H316" s="122"/>
      <c r="I316" s="122"/>
    </row>
    <row r="317" spans="1:9" ht="18" customHeight="1" x14ac:dyDescent="0.25">
      <c r="A317" s="115"/>
      <c r="B317" s="118"/>
      <c r="C317" s="118"/>
      <c r="D317" s="119"/>
      <c r="E317" s="120"/>
      <c r="F317" s="107"/>
      <c r="G317" s="121"/>
      <c r="H317" s="122"/>
      <c r="I317" s="122"/>
    </row>
    <row r="318" spans="1:9" ht="18" customHeight="1" x14ac:dyDescent="0.25">
      <c r="A318" s="115"/>
      <c r="B318" s="118"/>
      <c r="C318" s="118"/>
      <c r="D318" s="119"/>
      <c r="E318" s="120"/>
      <c r="F318" s="107"/>
      <c r="G318" s="121"/>
      <c r="H318" s="122"/>
      <c r="I318" s="122"/>
    </row>
    <row r="319" spans="1:9" ht="18" customHeight="1" x14ac:dyDescent="0.25">
      <c r="A319" s="115"/>
      <c r="B319" s="118"/>
      <c r="C319" s="118"/>
      <c r="D319" s="119"/>
      <c r="E319" s="120"/>
      <c r="F319" s="107"/>
      <c r="G319" s="121"/>
      <c r="H319" s="122"/>
      <c r="I319" s="122"/>
    </row>
    <row r="320" spans="1:9" ht="18" customHeight="1" x14ac:dyDescent="0.25">
      <c r="A320" s="115"/>
      <c r="B320" s="118"/>
      <c r="C320" s="118"/>
      <c r="D320" s="119"/>
      <c r="E320" s="120"/>
      <c r="F320" s="107"/>
      <c r="G320" s="121"/>
      <c r="H320" s="122"/>
      <c r="I320" s="122"/>
    </row>
    <row r="321" spans="1:9" ht="18" customHeight="1" x14ac:dyDescent="0.25">
      <c r="A321" s="115"/>
      <c r="B321" s="118"/>
      <c r="C321" s="118"/>
      <c r="D321" s="119"/>
      <c r="E321" s="120"/>
      <c r="F321" s="107"/>
      <c r="G321" s="121"/>
      <c r="H321" s="122"/>
      <c r="I321" s="122"/>
    </row>
    <row r="322" spans="1:9" ht="18" customHeight="1" x14ac:dyDescent="0.25">
      <c r="A322" s="115"/>
      <c r="B322" s="118"/>
      <c r="C322" s="118"/>
      <c r="D322" s="119"/>
      <c r="E322" s="120"/>
      <c r="F322" s="107"/>
      <c r="G322" s="121"/>
      <c r="H322" s="122"/>
      <c r="I322" s="122"/>
    </row>
    <row r="323" spans="1:9" ht="18" customHeight="1" x14ac:dyDescent="0.25">
      <c r="A323" s="115"/>
      <c r="B323" s="118"/>
      <c r="C323" s="118"/>
      <c r="D323" s="119"/>
      <c r="E323" s="120"/>
      <c r="F323" s="107"/>
      <c r="G323" s="121"/>
      <c r="H323" s="122"/>
      <c r="I323" s="122"/>
    </row>
    <row r="324" spans="1:9" ht="18" customHeight="1" x14ac:dyDescent="0.25">
      <c r="A324" s="115"/>
      <c r="B324" s="118"/>
      <c r="C324" s="118"/>
      <c r="D324" s="119"/>
      <c r="E324" s="120"/>
      <c r="F324" s="107"/>
      <c r="G324" s="121"/>
      <c r="H324" s="122"/>
      <c r="I324" s="122"/>
    </row>
    <row r="325" spans="1:9" ht="18" customHeight="1" x14ac:dyDescent="0.25">
      <c r="A325" s="115"/>
      <c r="B325" s="118"/>
      <c r="C325" s="118"/>
      <c r="D325" s="119"/>
      <c r="E325" s="120"/>
      <c r="F325" s="107"/>
      <c r="G325" s="121"/>
      <c r="H325" s="122"/>
      <c r="I325" s="122"/>
    </row>
    <row r="326" spans="1:9" ht="18" customHeight="1" x14ac:dyDescent="0.25">
      <c r="A326" s="115"/>
      <c r="B326" s="118"/>
      <c r="C326" s="118"/>
      <c r="D326" s="119"/>
      <c r="E326" s="120"/>
      <c r="F326" s="107"/>
      <c r="G326" s="121"/>
      <c r="H326" s="122"/>
      <c r="I326" s="122"/>
    </row>
    <row r="327" spans="1:9" ht="18" customHeight="1" x14ac:dyDescent="0.25">
      <c r="A327" s="115"/>
      <c r="B327" s="118"/>
      <c r="C327" s="118"/>
      <c r="D327" s="119"/>
      <c r="E327" s="120"/>
      <c r="F327" s="107"/>
      <c r="G327" s="121"/>
      <c r="H327" s="122"/>
      <c r="I327" s="122"/>
    </row>
    <row r="328" spans="1:9" ht="18" customHeight="1" x14ac:dyDescent="0.25">
      <c r="A328" s="115"/>
      <c r="B328" s="118"/>
      <c r="C328" s="118"/>
      <c r="D328" s="119"/>
      <c r="E328" s="120"/>
      <c r="F328" s="107"/>
      <c r="G328" s="121"/>
      <c r="H328" s="122"/>
      <c r="I328" s="122"/>
    </row>
    <row r="329" spans="1:9" ht="18" customHeight="1" x14ac:dyDescent="0.25">
      <c r="A329" s="115"/>
      <c r="B329" s="118"/>
      <c r="C329" s="118"/>
      <c r="D329" s="119"/>
      <c r="E329" s="120"/>
      <c r="F329" s="107"/>
      <c r="G329" s="121"/>
      <c r="H329" s="122"/>
      <c r="I329" s="122"/>
    </row>
    <row r="330" spans="1:9" ht="18" customHeight="1" x14ac:dyDescent="0.25">
      <c r="A330" s="115"/>
      <c r="B330" s="118"/>
      <c r="C330" s="118"/>
      <c r="D330" s="119"/>
      <c r="E330" s="120"/>
      <c r="F330" s="107"/>
      <c r="G330" s="121"/>
      <c r="H330" s="122"/>
      <c r="I330" s="122"/>
    </row>
    <row r="331" spans="1:9" ht="18" customHeight="1" x14ac:dyDescent="0.25">
      <c r="A331" s="115"/>
      <c r="B331" s="118"/>
      <c r="C331" s="118"/>
      <c r="D331" s="119"/>
      <c r="E331" s="120"/>
      <c r="F331" s="107"/>
      <c r="G331" s="121"/>
      <c r="H331" s="122"/>
      <c r="I331" s="122"/>
    </row>
    <row r="332" spans="1:9" ht="18" customHeight="1" x14ac:dyDescent="0.25">
      <c r="A332" s="115"/>
      <c r="B332" s="118"/>
      <c r="C332" s="118"/>
      <c r="D332" s="119"/>
      <c r="E332" s="120"/>
      <c r="F332" s="107"/>
      <c r="G332" s="121"/>
      <c r="H332" s="122"/>
      <c r="I332" s="122"/>
    </row>
    <row r="333" spans="1:9" ht="18" customHeight="1" x14ac:dyDescent="0.25">
      <c r="A333" s="115"/>
      <c r="B333" s="118"/>
      <c r="C333" s="118"/>
      <c r="D333" s="119"/>
      <c r="E333" s="120"/>
      <c r="F333" s="107"/>
      <c r="G333" s="121"/>
      <c r="H333" s="122"/>
      <c r="I333" s="122"/>
    </row>
    <row r="334" spans="1:9" ht="18" customHeight="1" x14ac:dyDescent="0.25">
      <c r="A334" s="115"/>
      <c r="B334" s="118"/>
      <c r="C334" s="118"/>
      <c r="D334" s="119"/>
      <c r="E334" s="120"/>
      <c r="F334" s="107"/>
      <c r="G334" s="121"/>
      <c r="H334" s="122"/>
      <c r="I334" s="122"/>
    </row>
    <row r="335" spans="1:9" ht="18" customHeight="1" x14ac:dyDescent="0.25">
      <c r="A335" s="115"/>
      <c r="B335" s="118"/>
      <c r="C335" s="118"/>
      <c r="D335" s="119"/>
      <c r="E335" s="120"/>
      <c r="F335" s="107"/>
      <c r="G335" s="121"/>
      <c r="H335" s="122"/>
      <c r="I335" s="122"/>
    </row>
    <row r="336" spans="1:9" ht="18" customHeight="1" x14ac:dyDescent="0.25">
      <c r="A336" s="115"/>
      <c r="B336" s="118"/>
      <c r="C336" s="118"/>
      <c r="D336" s="119"/>
      <c r="E336" s="120"/>
      <c r="F336" s="107"/>
      <c r="G336" s="121"/>
      <c r="H336" s="122"/>
      <c r="I336" s="122"/>
    </row>
    <row r="337" spans="1:9" ht="18" customHeight="1" x14ac:dyDescent="0.25">
      <c r="A337" s="115"/>
      <c r="B337" s="118"/>
      <c r="C337" s="118"/>
      <c r="D337" s="119"/>
      <c r="E337" s="120"/>
      <c r="F337" s="107"/>
      <c r="G337" s="121"/>
      <c r="H337" s="122"/>
      <c r="I337" s="122"/>
    </row>
    <row r="338" spans="1:9" ht="18" customHeight="1" x14ac:dyDescent="0.25">
      <c r="A338" s="115"/>
      <c r="B338" s="118"/>
      <c r="C338" s="118"/>
      <c r="D338" s="119"/>
      <c r="E338" s="120"/>
      <c r="F338" s="107"/>
      <c r="G338" s="121"/>
      <c r="H338" s="122"/>
      <c r="I338" s="122"/>
    </row>
    <row r="339" spans="1:9" ht="18" customHeight="1" x14ac:dyDescent="0.25">
      <c r="A339" s="115"/>
      <c r="B339" s="118"/>
      <c r="C339" s="118"/>
      <c r="D339" s="119"/>
      <c r="E339" s="120"/>
      <c r="F339" s="107"/>
      <c r="G339" s="121"/>
      <c r="H339" s="122"/>
      <c r="I339" s="122"/>
    </row>
    <row r="340" spans="1:9" ht="18" customHeight="1" x14ac:dyDescent="0.25">
      <c r="A340" s="115"/>
      <c r="B340" s="118"/>
      <c r="C340" s="118"/>
      <c r="D340" s="119"/>
      <c r="E340" s="120"/>
      <c r="F340" s="107"/>
      <c r="G340" s="121"/>
      <c r="H340" s="122"/>
      <c r="I340" s="122"/>
    </row>
    <row r="341" spans="1:9" ht="18" customHeight="1" x14ac:dyDescent="0.25">
      <c r="A341" s="115"/>
      <c r="B341" s="118"/>
      <c r="C341" s="118"/>
      <c r="D341" s="119"/>
      <c r="E341" s="120"/>
      <c r="F341" s="107"/>
      <c r="G341" s="121"/>
      <c r="H341" s="122"/>
      <c r="I341" s="122"/>
    </row>
    <row r="342" spans="1:9" ht="18" customHeight="1" x14ac:dyDescent="0.25">
      <c r="A342" s="115"/>
      <c r="B342" s="118"/>
      <c r="C342" s="118"/>
      <c r="D342" s="119"/>
      <c r="E342" s="120"/>
      <c r="F342" s="107"/>
      <c r="G342" s="121"/>
      <c r="H342" s="122"/>
      <c r="I342" s="122"/>
    </row>
    <row r="343" spans="1:9" ht="18" customHeight="1" x14ac:dyDescent="0.25">
      <c r="A343" s="115"/>
      <c r="B343" s="118"/>
      <c r="C343" s="118"/>
      <c r="D343" s="119"/>
      <c r="E343" s="120"/>
      <c r="F343" s="107"/>
      <c r="G343" s="121"/>
      <c r="H343" s="122"/>
      <c r="I343" s="122"/>
    </row>
    <row r="344" spans="1:9" ht="18" customHeight="1" x14ac:dyDescent="0.25">
      <c r="A344" s="115"/>
      <c r="B344" s="118"/>
      <c r="C344" s="118"/>
      <c r="D344" s="119"/>
      <c r="E344" s="120"/>
      <c r="F344" s="107"/>
      <c r="G344" s="121"/>
      <c r="H344" s="122"/>
      <c r="I344" s="122"/>
    </row>
    <row r="345" spans="1:9" ht="18" customHeight="1" x14ac:dyDescent="0.25">
      <c r="A345" s="115"/>
      <c r="B345" s="118"/>
      <c r="C345" s="118"/>
      <c r="D345" s="119"/>
      <c r="E345" s="120"/>
      <c r="F345" s="107"/>
      <c r="G345" s="121"/>
      <c r="H345" s="122"/>
      <c r="I345" s="122"/>
    </row>
    <row r="346" spans="1:9" ht="18" customHeight="1" x14ac:dyDescent="0.25">
      <c r="A346" s="115"/>
      <c r="B346" s="118"/>
      <c r="C346" s="118"/>
      <c r="D346" s="119"/>
      <c r="E346" s="120"/>
      <c r="F346" s="107"/>
      <c r="G346" s="121"/>
      <c r="H346" s="122"/>
      <c r="I346" s="122"/>
    </row>
    <row r="347" spans="1:9" ht="18" customHeight="1" x14ac:dyDescent="0.25">
      <c r="A347" s="115"/>
      <c r="B347" s="118"/>
      <c r="C347" s="118"/>
      <c r="D347" s="119"/>
      <c r="E347" s="120"/>
      <c r="F347" s="107"/>
      <c r="G347" s="121"/>
      <c r="H347" s="122"/>
      <c r="I347" s="122"/>
    </row>
    <row r="348" spans="1:9" ht="18" customHeight="1" x14ac:dyDescent="0.25">
      <c r="A348" s="115"/>
      <c r="B348" s="118"/>
      <c r="C348" s="118"/>
      <c r="D348" s="119"/>
      <c r="E348" s="120"/>
      <c r="F348" s="107"/>
      <c r="G348" s="121"/>
      <c r="H348" s="122"/>
      <c r="I348" s="122"/>
    </row>
    <row r="349" spans="1:9" ht="18" customHeight="1" x14ac:dyDescent="0.25">
      <c r="A349" s="115"/>
      <c r="B349" s="118"/>
      <c r="C349" s="118"/>
      <c r="D349" s="119"/>
      <c r="E349" s="120"/>
      <c r="F349" s="107"/>
      <c r="G349" s="121"/>
      <c r="H349" s="122"/>
      <c r="I349" s="122"/>
    </row>
    <row r="350" spans="1:9" ht="18" customHeight="1" x14ac:dyDescent="0.25">
      <c r="A350" s="115"/>
      <c r="B350" s="118"/>
      <c r="C350" s="118"/>
      <c r="D350" s="119"/>
      <c r="E350" s="120"/>
      <c r="F350" s="107"/>
      <c r="G350" s="121"/>
      <c r="H350" s="122"/>
      <c r="I350" s="122"/>
    </row>
    <row r="351" spans="1:9" ht="18" customHeight="1" x14ac:dyDescent="0.25">
      <c r="A351" s="115"/>
      <c r="B351" s="118"/>
      <c r="C351" s="118"/>
      <c r="D351" s="119"/>
      <c r="E351" s="120"/>
      <c r="F351" s="107"/>
      <c r="G351" s="121"/>
      <c r="H351" s="122"/>
      <c r="I351" s="122"/>
    </row>
    <row r="352" spans="1:9" ht="18" customHeight="1" x14ac:dyDescent="0.25">
      <c r="A352" s="115"/>
      <c r="B352" s="118"/>
      <c r="C352" s="118"/>
      <c r="D352" s="119"/>
      <c r="E352" s="120"/>
      <c r="F352" s="107"/>
      <c r="G352" s="121"/>
      <c r="H352" s="122"/>
      <c r="I352" s="122"/>
    </row>
    <row r="353" spans="1:9" ht="18" customHeight="1" x14ac:dyDescent="0.25">
      <c r="A353" s="115"/>
      <c r="B353" s="118"/>
      <c r="C353" s="118"/>
      <c r="D353" s="119"/>
      <c r="E353" s="120"/>
      <c r="F353" s="107"/>
      <c r="G353" s="121"/>
      <c r="H353" s="122"/>
      <c r="I353" s="122"/>
    </row>
    <row r="354" spans="1:9" ht="18" customHeight="1" x14ac:dyDescent="0.25">
      <c r="A354" s="115"/>
      <c r="B354" s="118"/>
      <c r="C354" s="118"/>
      <c r="D354" s="119"/>
      <c r="E354" s="120"/>
      <c r="F354" s="107"/>
      <c r="G354" s="121"/>
      <c r="H354" s="122"/>
      <c r="I354" s="122"/>
    </row>
    <row r="355" spans="1:9" ht="18" customHeight="1" x14ac:dyDescent="0.25">
      <c r="A355" s="115"/>
      <c r="B355" s="118"/>
      <c r="C355" s="118"/>
      <c r="D355" s="119"/>
      <c r="E355" s="120"/>
      <c r="F355" s="107"/>
      <c r="G355" s="121"/>
      <c r="H355" s="122"/>
      <c r="I355" s="122"/>
    </row>
    <row r="356" spans="1:9" ht="18" customHeight="1" x14ac:dyDescent="0.25">
      <c r="A356" s="115"/>
      <c r="B356" s="118"/>
      <c r="C356" s="118"/>
      <c r="D356" s="119"/>
      <c r="E356" s="120"/>
      <c r="F356" s="107"/>
      <c r="G356" s="121"/>
      <c r="H356" s="122"/>
      <c r="I356" s="122"/>
    </row>
    <row r="357" spans="1:9" ht="18" customHeight="1" x14ac:dyDescent="0.25">
      <c r="A357" s="115"/>
      <c r="B357" s="118"/>
      <c r="C357" s="118"/>
      <c r="D357" s="119"/>
      <c r="E357" s="120"/>
      <c r="F357" s="107"/>
      <c r="G357" s="121"/>
      <c r="H357" s="122"/>
      <c r="I357" s="122"/>
    </row>
    <row r="358" spans="1:9" ht="18" customHeight="1" x14ac:dyDescent="0.25">
      <c r="A358" s="115"/>
      <c r="B358" s="118"/>
      <c r="C358" s="118"/>
      <c r="D358" s="119"/>
      <c r="E358" s="120"/>
      <c r="F358" s="107"/>
      <c r="G358" s="121"/>
      <c r="H358" s="122"/>
      <c r="I358" s="122"/>
    </row>
    <row r="359" spans="1:9" ht="18" customHeight="1" x14ac:dyDescent="0.25">
      <c r="A359" s="115"/>
      <c r="B359" s="118"/>
      <c r="C359" s="118"/>
      <c r="D359" s="119"/>
      <c r="E359" s="120"/>
      <c r="F359" s="107"/>
      <c r="G359" s="121"/>
      <c r="H359" s="122"/>
      <c r="I359" s="122"/>
    </row>
    <row r="360" spans="1:9" ht="18" customHeight="1" x14ac:dyDescent="0.25">
      <c r="A360" s="115"/>
      <c r="B360" s="118"/>
      <c r="C360" s="118"/>
      <c r="D360" s="119"/>
      <c r="E360" s="120"/>
      <c r="F360" s="107"/>
      <c r="G360" s="121"/>
      <c r="H360" s="122"/>
      <c r="I360" s="122"/>
    </row>
    <row r="361" spans="1:9" ht="18" customHeight="1" x14ac:dyDescent="0.25">
      <c r="A361" s="115"/>
      <c r="B361" s="118"/>
      <c r="C361" s="118"/>
      <c r="D361" s="119"/>
      <c r="E361" s="120"/>
      <c r="F361" s="107"/>
      <c r="G361" s="121"/>
      <c r="H361" s="122"/>
      <c r="I361" s="122"/>
    </row>
    <row r="362" spans="1:9" ht="18" customHeight="1" x14ac:dyDescent="0.25">
      <c r="A362" s="115"/>
      <c r="B362" s="118"/>
      <c r="C362" s="118"/>
      <c r="D362" s="119"/>
      <c r="E362" s="120"/>
      <c r="F362" s="107"/>
      <c r="G362" s="121"/>
      <c r="H362" s="122"/>
      <c r="I362" s="122"/>
    </row>
    <row r="363" spans="1:9" ht="18" customHeight="1" x14ac:dyDescent="0.25">
      <c r="A363" s="115"/>
      <c r="B363" s="118"/>
      <c r="C363" s="118"/>
      <c r="D363" s="119"/>
      <c r="E363" s="120"/>
      <c r="F363" s="107"/>
      <c r="G363" s="121"/>
      <c r="H363" s="122"/>
      <c r="I363" s="122"/>
    </row>
    <row r="364" spans="1:9" ht="18" customHeight="1" x14ac:dyDescent="0.25">
      <c r="A364" s="115"/>
      <c r="B364" s="118"/>
      <c r="C364" s="118"/>
      <c r="D364" s="119"/>
      <c r="E364" s="120"/>
      <c r="F364" s="107"/>
      <c r="G364" s="121"/>
      <c r="H364" s="122"/>
      <c r="I364" s="122"/>
    </row>
    <row r="365" spans="1:9" ht="18" customHeight="1" x14ac:dyDescent="0.25">
      <c r="A365" s="115"/>
      <c r="B365" s="118"/>
      <c r="C365" s="118"/>
      <c r="D365" s="119"/>
      <c r="E365" s="120"/>
      <c r="F365" s="107"/>
      <c r="G365" s="121"/>
      <c r="H365" s="122"/>
      <c r="I365" s="122"/>
    </row>
    <row r="366" spans="1:9" ht="18" customHeight="1" x14ac:dyDescent="0.25">
      <c r="A366" s="115"/>
      <c r="B366" s="118"/>
      <c r="C366" s="118"/>
      <c r="D366" s="119"/>
      <c r="E366" s="120"/>
      <c r="F366" s="107"/>
      <c r="G366" s="121"/>
      <c r="H366" s="122"/>
      <c r="I366" s="122"/>
    </row>
    <row r="367" spans="1:9" ht="18" customHeight="1" x14ac:dyDescent="0.25">
      <c r="A367" s="115"/>
      <c r="B367" s="118"/>
      <c r="C367" s="118"/>
      <c r="D367" s="119"/>
      <c r="E367" s="120"/>
      <c r="F367" s="107"/>
      <c r="G367" s="121"/>
      <c r="H367" s="122"/>
      <c r="I367" s="122"/>
    </row>
    <row r="368" spans="1:9" ht="18" customHeight="1" x14ac:dyDescent="0.25">
      <c r="A368" s="115"/>
      <c r="B368" s="118"/>
      <c r="C368" s="118"/>
      <c r="D368" s="119"/>
      <c r="E368" s="120"/>
      <c r="F368" s="107"/>
      <c r="G368" s="121"/>
      <c r="H368" s="122"/>
      <c r="I368" s="122"/>
    </row>
    <row r="369" spans="1:9" ht="18" customHeight="1" x14ac:dyDescent="0.25">
      <c r="A369" s="115"/>
      <c r="B369" s="118"/>
      <c r="C369" s="118"/>
      <c r="D369" s="119"/>
      <c r="E369" s="120"/>
      <c r="F369" s="107"/>
      <c r="G369" s="121"/>
      <c r="H369" s="122"/>
      <c r="I369" s="122"/>
    </row>
    <row r="370" spans="1:9" ht="18" customHeight="1" x14ac:dyDescent="0.25">
      <c r="A370" s="115"/>
      <c r="B370" s="118"/>
      <c r="C370" s="118"/>
      <c r="D370" s="119"/>
      <c r="E370" s="120"/>
      <c r="F370" s="107"/>
      <c r="G370" s="121"/>
      <c r="H370" s="122"/>
      <c r="I370" s="122"/>
    </row>
    <row r="371" spans="1:9" ht="18" customHeight="1" x14ac:dyDescent="0.25">
      <c r="A371" s="115"/>
      <c r="B371" s="118"/>
      <c r="C371" s="118"/>
      <c r="D371" s="119"/>
      <c r="E371" s="120"/>
      <c r="F371" s="107"/>
      <c r="G371" s="121"/>
      <c r="H371" s="122"/>
      <c r="I371" s="122"/>
    </row>
    <row r="372" spans="1:9" ht="18" customHeight="1" x14ac:dyDescent="0.25">
      <c r="A372" s="115"/>
      <c r="B372" s="118"/>
      <c r="C372" s="118"/>
      <c r="D372" s="119"/>
      <c r="E372" s="120"/>
      <c r="F372" s="107"/>
      <c r="G372" s="121"/>
      <c r="H372" s="122"/>
      <c r="I372" s="122"/>
    </row>
    <row r="373" spans="1:9" ht="18" customHeight="1" x14ac:dyDescent="0.25">
      <c r="A373" s="115"/>
      <c r="B373" s="118"/>
      <c r="C373" s="118"/>
      <c r="D373" s="119"/>
      <c r="E373" s="120"/>
      <c r="F373" s="107"/>
      <c r="G373" s="121"/>
      <c r="H373" s="122"/>
      <c r="I373" s="122"/>
    </row>
    <row r="374" spans="1:9" ht="18" customHeight="1" x14ac:dyDescent="0.25">
      <c r="A374" s="115"/>
      <c r="B374" s="118"/>
      <c r="C374" s="118"/>
      <c r="D374" s="119"/>
      <c r="E374" s="120"/>
      <c r="F374" s="107"/>
      <c r="G374" s="121"/>
      <c r="H374" s="122"/>
      <c r="I374" s="122"/>
    </row>
    <row r="375" spans="1:9" ht="18" customHeight="1" x14ac:dyDescent="0.25">
      <c r="A375" s="115"/>
      <c r="B375" s="118"/>
      <c r="C375" s="118"/>
      <c r="D375" s="119"/>
      <c r="E375" s="120"/>
      <c r="F375" s="107"/>
      <c r="G375" s="121"/>
      <c r="H375" s="122"/>
      <c r="I375" s="122"/>
    </row>
    <row r="376" spans="1:9" ht="18" customHeight="1" x14ac:dyDescent="0.25">
      <c r="A376" s="115"/>
      <c r="B376" s="118"/>
      <c r="C376" s="118"/>
      <c r="D376" s="119"/>
      <c r="E376" s="120"/>
      <c r="F376" s="107"/>
      <c r="G376" s="121"/>
      <c r="H376" s="122"/>
      <c r="I376" s="122"/>
    </row>
    <row r="377" spans="1:9" ht="18" customHeight="1" x14ac:dyDescent="0.25">
      <c r="A377" s="115"/>
      <c r="B377" s="118"/>
      <c r="C377" s="118"/>
      <c r="D377" s="119"/>
      <c r="E377" s="120"/>
      <c r="F377" s="107"/>
      <c r="G377" s="121"/>
      <c r="H377" s="122"/>
      <c r="I377" s="122"/>
    </row>
    <row r="378" spans="1:9" ht="18" customHeight="1" x14ac:dyDescent="0.25">
      <c r="A378" s="115"/>
      <c r="B378" s="118"/>
      <c r="C378" s="118"/>
      <c r="D378" s="119"/>
      <c r="E378" s="120"/>
      <c r="F378" s="107"/>
      <c r="G378" s="121"/>
      <c r="H378" s="122"/>
      <c r="I378" s="122"/>
    </row>
    <row r="379" spans="1:9" ht="18" customHeight="1" x14ac:dyDescent="0.25">
      <c r="A379" s="115"/>
      <c r="B379" s="118"/>
      <c r="C379" s="118"/>
      <c r="D379" s="119"/>
      <c r="E379" s="120"/>
      <c r="F379" s="107"/>
      <c r="G379" s="121"/>
      <c r="H379" s="122"/>
      <c r="I379" s="122"/>
    </row>
    <row r="380" spans="1:9" ht="18" customHeight="1" x14ac:dyDescent="0.25">
      <c r="A380" s="115"/>
      <c r="B380" s="118"/>
      <c r="C380" s="118"/>
      <c r="D380" s="119"/>
      <c r="E380" s="120"/>
      <c r="F380" s="107"/>
      <c r="G380" s="121"/>
      <c r="H380" s="122"/>
      <c r="I380" s="122"/>
    </row>
    <row r="381" spans="1:9" ht="18" customHeight="1" x14ac:dyDescent="0.25">
      <c r="A381" s="115"/>
      <c r="B381" s="118"/>
      <c r="C381" s="118"/>
      <c r="D381" s="119"/>
      <c r="E381" s="120"/>
      <c r="F381" s="107"/>
      <c r="G381" s="121"/>
      <c r="H381" s="122"/>
      <c r="I381" s="122"/>
    </row>
    <row r="382" spans="1:9" ht="18" customHeight="1" x14ac:dyDescent="0.25">
      <c r="A382" s="115"/>
      <c r="B382" s="118"/>
      <c r="C382" s="118"/>
      <c r="D382" s="119"/>
      <c r="E382" s="120"/>
      <c r="F382" s="107"/>
      <c r="G382" s="121"/>
      <c r="H382" s="122"/>
      <c r="I382" s="122"/>
    </row>
    <row r="383" spans="1:9" ht="18" customHeight="1" x14ac:dyDescent="0.25">
      <c r="A383" s="115"/>
      <c r="B383" s="118"/>
      <c r="C383" s="118"/>
      <c r="D383" s="119"/>
      <c r="E383" s="120"/>
      <c r="F383" s="107"/>
      <c r="G383" s="121"/>
      <c r="H383" s="122"/>
      <c r="I383" s="122"/>
    </row>
    <row r="384" spans="1:9" ht="18" customHeight="1" x14ac:dyDescent="0.25">
      <c r="A384" s="115"/>
      <c r="B384" s="118"/>
      <c r="C384" s="118"/>
      <c r="D384" s="119"/>
      <c r="E384" s="120"/>
      <c r="F384" s="107"/>
      <c r="G384" s="121"/>
      <c r="H384" s="122"/>
      <c r="I384" s="122"/>
    </row>
    <row r="385" spans="1:9" ht="18" customHeight="1" x14ac:dyDescent="0.25">
      <c r="A385" s="115"/>
      <c r="B385" s="118"/>
      <c r="C385" s="118"/>
      <c r="D385" s="119"/>
      <c r="E385" s="120"/>
      <c r="F385" s="107"/>
      <c r="G385" s="121"/>
      <c r="H385" s="122"/>
      <c r="I385" s="122"/>
    </row>
    <row r="386" spans="1:9" ht="18" customHeight="1" x14ac:dyDescent="0.25">
      <c r="A386" s="115"/>
      <c r="B386" s="118"/>
      <c r="C386" s="118"/>
      <c r="D386" s="119"/>
      <c r="E386" s="120"/>
      <c r="F386" s="107"/>
      <c r="G386" s="121"/>
      <c r="H386" s="122"/>
      <c r="I386" s="122"/>
    </row>
    <row r="387" spans="1:9" ht="18" customHeight="1" x14ac:dyDescent="0.25">
      <c r="A387" s="115"/>
      <c r="B387" s="118"/>
      <c r="C387" s="118"/>
      <c r="D387" s="119"/>
      <c r="E387" s="120"/>
      <c r="F387" s="107"/>
      <c r="G387" s="121"/>
      <c r="H387" s="122"/>
      <c r="I387" s="122"/>
    </row>
    <row r="388" spans="1:9" ht="18" customHeight="1" x14ac:dyDescent="0.25">
      <c r="A388" s="115"/>
      <c r="B388" s="118"/>
      <c r="C388" s="118"/>
      <c r="D388" s="119"/>
      <c r="E388" s="120"/>
      <c r="F388" s="107"/>
      <c r="G388" s="121"/>
      <c r="H388" s="122"/>
      <c r="I388" s="122"/>
    </row>
    <row r="389" spans="1:9" ht="18" customHeight="1" x14ac:dyDescent="0.25">
      <c r="A389" s="115"/>
      <c r="B389" s="118"/>
      <c r="C389" s="118"/>
      <c r="D389" s="119"/>
      <c r="E389" s="120"/>
      <c r="F389" s="107"/>
      <c r="G389" s="121"/>
      <c r="H389" s="122"/>
      <c r="I389" s="122"/>
    </row>
    <row r="390" spans="1:9" ht="18" customHeight="1" x14ac:dyDescent="0.25">
      <c r="A390" s="115"/>
      <c r="B390" s="118"/>
      <c r="C390" s="118"/>
      <c r="D390" s="119"/>
      <c r="E390" s="120"/>
      <c r="F390" s="107"/>
      <c r="G390" s="121"/>
      <c r="H390" s="122"/>
      <c r="I390" s="122"/>
    </row>
    <row r="391" spans="1:9" ht="18" customHeight="1" x14ac:dyDescent="0.25">
      <c r="A391" s="115"/>
      <c r="B391" s="118"/>
      <c r="C391" s="118"/>
      <c r="D391" s="119"/>
      <c r="E391" s="120"/>
      <c r="F391" s="107"/>
      <c r="G391" s="121"/>
      <c r="H391" s="122"/>
      <c r="I391" s="122"/>
    </row>
    <row r="392" spans="1:9" ht="18" customHeight="1" x14ac:dyDescent="0.25">
      <c r="A392" s="115"/>
      <c r="B392" s="118"/>
      <c r="C392" s="118"/>
      <c r="D392" s="119"/>
      <c r="E392" s="120"/>
      <c r="F392" s="107"/>
      <c r="G392" s="121"/>
      <c r="H392" s="122"/>
      <c r="I392" s="122"/>
    </row>
    <row r="393" spans="1:9" ht="18" customHeight="1" x14ac:dyDescent="0.25">
      <c r="A393" s="115"/>
      <c r="B393" s="118"/>
      <c r="C393" s="118"/>
      <c r="D393" s="119"/>
      <c r="E393" s="120"/>
      <c r="F393" s="107"/>
      <c r="G393" s="121"/>
      <c r="H393" s="122"/>
      <c r="I393" s="122"/>
    </row>
    <row r="394" spans="1:9" ht="18" customHeight="1" x14ac:dyDescent="0.25">
      <c r="A394" s="115"/>
      <c r="B394" s="118"/>
      <c r="C394" s="118"/>
      <c r="D394" s="119"/>
      <c r="E394" s="120"/>
      <c r="F394" s="107"/>
      <c r="G394" s="121"/>
      <c r="H394" s="122"/>
      <c r="I394" s="122"/>
    </row>
    <row r="395" spans="1:9" ht="18" customHeight="1" x14ac:dyDescent="0.25">
      <c r="A395" s="115"/>
      <c r="B395" s="118"/>
      <c r="C395" s="118"/>
      <c r="D395" s="119"/>
      <c r="E395" s="120"/>
      <c r="F395" s="107"/>
      <c r="G395" s="121"/>
      <c r="H395" s="122"/>
      <c r="I395" s="122"/>
    </row>
    <row r="396" spans="1:9" ht="18" customHeight="1" x14ac:dyDescent="0.25">
      <c r="A396" s="115"/>
      <c r="B396" s="118"/>
      <c r="C396" s="118"/>
      <c r="D396" s="119"/>
      <c r="E396" s="120"/>
      <c r="F396" s="107"/>
      <c r="G396" s="121"/>
      <c r="H396" s="122"/>
      <c r="I396" s="122"/>
    </row>
    <row r="397" spans="1:9" ht="18" customHeight="1" x14ac:dyDescent="0.25">
      <c r="A397" s="115"/>
      <c r="B397" s="118"/>
      <c r="C397" s="118"/>
      <c r="D397" s="119"/>
      <c r="E397" s="120"/>
      <c r="F397" s="107"/>
      <c r="G397" s="121"/>
      <c r="H397" s="122"/>
      <c r="I397" s="122"/>
    </row>
    <row r="398" spans="1:9" ht="18" customHeight="1" x14ac:dyDescent="0.25">
      <c r="A398" s="115"/>
      <c r="B398" s="118"/>
      <c r="C398" s="118"/>
      <c r="D398" s="119"/>
      <c r="E398" s="120"/>
      <c r="F398" s="107"/>
      <c r="G398" s="121"/>
      <c r="H398" s="122"/>
      <c r="I398" s="122"/>
    </row>
    <row r="399" spans="1:9" ht="18" customHeight="1" x14ac:dyDescent="0.25">
      <c r="A399" s="115"/>
      <c r="B399" s="118"/>
      <c r="C399" s="118"/>
      <c r="D399" s="119"/>
      <c r="E399" s="120"/>
      <c r="F399" s="107"/>
      <c r="G399" s="121"/>
      <c r="H399" s="122"/>
      <c r="I399" s="122"/>
    </row>
    <row r="400" spans="1:9" ht="18" customHeight="1" x14ac:dyDescent="0.25">
      <c r="A400" s="115"/>
      <c r="B400" s="118"/>
      <c r="C400" s="118"/>
      <c r="D400" s="119"/>
      <c r="E400" s="120"/>
      <c r="F400" s="107"/>
      <c r="G400" s="121"/>
      <c r="H400" s="122"/>
      <c r="I400" s="122"/>
    </row>
    <row r="401" spans="1:9" ht="18" customHeight="1" x14ac:dyDescent="0.25">
      <c r="A401" s="115"/>
      <c r="B401" s="118"/>
      <c r="C401" s="118"/>
      <c r="D401" s="119"/>
      <c r="E401" s="120"/>
      <c r="F401" s="107"/>
      <c r="G401" s="121"/>
      <c r="H401" s="122"/>
      <c r="I401" s="122"/>
    </row>
    <row r="402" spans="1:9" ht="18" customHeight="1" x14ac:dyDescent="0.25">
      <c r="A402" s="115"/>
      <c r="B402" s="118"/>
      <c r="C402" s="118"/>
      <c r="D402" s="119"/>
      <c r="E402" s="120"/>
      <c r="F402" s="107"/>
      <c r="G402" s="121"/>
      <c r="H402" s="122"/>
      <c r="I402" s="122"/>
    </row>
    <row r="403" spans="1:9" ht="18" customHeight="1" x14ac:dyDescent="0.25">
      <c r="A403" s="115"/>
      <c r="B403" s="118"/>
      <c r="C403" s="118"/>
      <c r="D403" s="119"/>
      <c r="E403" s="120"/>
      <c r="F403" s="107"/>
      <c r="G403" s="121"/>
      <c r="H403" s="122"/>
      <c r="I403" s="122"/>
    </row>
    <row r="404" spans="1:9" ht="18" customHeight="1" x14ac:dyDescent="0.25">
      <c r="A404" s="115"/>
      <c r="B404" s="118"/>
      <c r="C404" s="118"/>
      <c r="D404" s="119"/>
      <c r="E404" s="120"/>
      <c r="F404" s="107"/>
      <c r="G404" s="121"/>
      <c r="H404" s="122"/>
      <c r="I404" s="122"/>
    </row>
    <row r="405" spans="1:9" ht="18" customHeight="1" x14ac:dyDescent="0.25">
      <c r="A405" s="115"/>
      <c r="B405" s="118"/>
      <c r="C405" s="118"/>
      <c r="D405" s="119"/>
      <c r="E405" s="120"/>
      <c r="F405" s="107"/>
      <c r="G405" s="121"/>
      <c r="H405" s="122"/>
      <c r="I405" s="122"/>
    </row>
    <row r="406" spans="1:9" ht="18" customHeight="1" x14ac:dyDescent="0.25">
      <c r="A406" s="115"/>
      <c r="B406" s="118"/>
      <c r="C406" s="118"/>
      <c r="D406" s="119"/>
      <c r="E406" s="120"/>
      <c r="F406" s="107"/>
      <c r="G406" s="121"/>
      <c r="H406" s="122"/>
      <c r="I406" s="122"/>
    </row>
    <row r="407" spans="1:9" ht="18" customHeight="1" x14ac:dyDescent="0.25">
      <c r="A407" s="115"/>
      <c r="B407" s="118"/>
      <c r="C407" s="118"/>
      <c r="D407" s="119"/>
      <c r="E407" s="120"/>
      <c r="F407" s="107"/>
      <c r="G407" s="121"/>
      <c r="H407" s="122"/>
      <c r="I407" s="122"/>
    </row>
    <row r="408" spans="1:9" ht="18" customHeight="1" x14ac:dyDescent="0.25">
      <c r="A408" s="115"/>
      <c r="B408" s="118"/>
      <c r="C408" s="118"/>
      <c r="D408" s="119"/>
      <c r="E408" s="120"/>
      <c r="F408" s="107"/>
      <c r="G408" s="121"/>
      <c r="H408" s="122"/>
      <c r="I408" s="122"/>
    </row>
    <row r="409" spans="1:9" ht="18" customHeight="1" x14ac:dyDescent="0.25">
      <c r="A409" s="115"/>
      <c r="B409" s="118"/>
      <c r="C409" s="118"/>
      <c r="D409" s="119"/>
      <c r="E409" s="120"/>
      <c r="F409" s="107"/>
      <c r="G409" s="121"/>
      <c r="H409" s="122"/>
      <c r="I409" s="122"/>
    </row>
    <row r="410" spans="1:9" ht="18" customHeight="1" x14ac:dyDescent="0.25">
      <c r="A410" s="115"/>
      <c r="B410" s="118"/>
      <c r="C410" s="118"/>
      <c r="D410" s="119"/>
      <c r="E410" s="120"/>
      <c r="F410" s="107"/>
      <c r="G410" s="121"/>
      <c r="H410" s="122"/>
      <c r="I410" s="122"/>
    </row>
    <row r="411" spans="1:9" ht="18" customHeight="1" x14ac:dyDescent="0.25">
      <c r="A411" s="115"/>
      <c r="B411" s="118"/>
      <c r="C411" s="118"/>
      <c r="D411" s="119"/>
      <c r="E411" s="120"/>
      <c r="F411" s="107"/>
      <c r="G411" s="121"/>
      <c r="H411" s="122"/>
      <c r="I411" s="122"/>
    </row>
    <row r="412" spans="1:9" ht="18" customHeight="1" x14ac:dyDescent="0.25">
      <c r="A412" s="115"/>
      <c r="B412" s="118"/>
      <c r="C412" s="118"/>
      <c r="D412" s="119"/>
      <c r="E412" s="120"/>
      <c r="F412" s="107"/>
      <c r="G412" s="121"/>
      <c r="H412" s="122"/>
      <c r="I412" s="122"/>
    </row>
    <row r="413" spans="1:9" ht="18" customHeight="1" x14ac:dyDescent="0.25">
      <c r="A413" s="115"/>
      <c r="B413" s="118"/>
      <c r="C413" s="118"/>
      <c r="D413" s="119"/>
      <c r="E413" s="120"/>
      <c r="F413" s="107"/>
      <c r="G413" s="121"/>
      <c r="H413" s="122"/>
      <c r="I413" s="122"/>
    </row>
    <row r="414" spans="1:9" ht="18" customHeight="1" x14ac:dyDescent="0.25">
      <c r="A414" s="115"/>
      <c r="B414" s="118"/>
      <c r="C414" s="118"/>
      <c r="D414" s="119"/>
      <c r="E414" s="120"/>
      <c r="F414" s="107"/>
      <c r="G414" s="121"/>
      <c r="H414" s="122"/>
      <c r="I414" s="122"/>
    </row>
    <row r="415" spans="1:9" ht="18" customHeight="1" x14ac:dyDescent="0.25">
      <c r="A415" s="115"/>
      <c r="B415" s="118"/>
      <c r="C415" s="118"/>
      <c r="D415" s="119"/>
      <c r="E415" s="120"/>
      <c r="F415" s="107"/>
      <c r="G415" s="121"/>
      <c r="H415" s="122"/>
      <c r="I415" s="122"/>
    </row>
    <row r="416" spans="1:9" ht="18" customHeight="1" x14ac:dyDescent="0.25">
      <c r="A416" s="115"/>
      <c r="B416" s="118"/>
      <c r="C416" s="118"/>
      <c r="D416" s="119"/>
      <c r="E416" s="120"/>
      <c r="F416" s="107"/>
      <c r="G416" s="121"/>
      <c r="H416" s="122"/>
      <c r="I416" s="122"/>
    </row>
    <row r="417" spans="1:9" ht="18" customHeight="1" x14ac:dyDescent="0.25">
      <c r="A417" s="115"/>
      <c r="B417" s="118"/>
      <c r="C417" s="118"/>
      <c r="D417" s="119"/>
      <c r="E417" s="120"/>
      <c r="F417" s="107"/>
      <c r="G417" s="121"/>
      <c r="H417" s="122"/>
      <c r="I417" s="122"/>
    </row>
    <row r="418" spans="1:9" ht="18" customHeight="1" x14ac:dyDescent="0.25">
      <c r="A418" s="115"/>
      <c r="B418" s="118"/>
      <c r="C418" s="118"/>
      <c r="D418" s="119"/>
      <c r="E418" s="120"/>
      <c r="F418" s="107"/>
      <c r="G418" s="121"/>
      <c r="H418" s="122"/>
      <c r="I418" s="122"/>
    </row>
    <row r="419" spans="1:9" ht="18" customHeight="1" x14ac:dyDescent="0.25">
      <c r="A419" s="115"/>
      <c r="B419" s="118"/>
      <c r="C419" s="118"/>
      <c r="D419" s="119"/>
      <c r="E419" s="120"/>
      <c r="F419" s="107"/>
      <c r="G419" s="121"/>
      <c r="H419" s="122"/>
      <c r="I419" s="122"/>
    </row>
    <row r="420" spans="1:9" ht="18" customHeight="1" x14ac:dyDescent="0.25">
      <c r="A420" s="115"/>
      <c r="B420" s="118"/>
      <c r="C420" s="118"/>
      <c r="D420" s="119"/>
      <c r="E420" s="120"/>
      <c r="F420" s="107"/>
      <c r="G420" s="121"/>
      <c r="H420" s="122"/>
      <c r="I420" s="122"/>
    </row>
    <row r="421" spans="1:9" ht="18" customHeight="1" x14ac:dyDescent="0.25">
      <c r="A421" s="115"/>
      <c r="B421" s="118"/>
      <c r="C421" s="118"/>
      <c r="D421" s="119"/>
      <c r="E421" s="120"/>
      <c r="F421" s="107"/>
      <c r="G421" s="121"/>
      <c r="H421" s="122"/>
      <c r="I421" s="122"/>
    </row>
    <row r="422" spans="1:9" ht="18" customHeight="1" x14ac:dyDescent="0.25">
      <c r="A422" s="115"/>
      <c r="B422" s="118"/>
      <c r="C422" s="118"/>
      <c r="D422" s="119"/>
      <c r="E422" s="120"/>
      <c r="F422" s="107"/>
      <c r="G422" s="121"/>
      <c r="H422" s="122"/>
      <c r="I422" s="122"/>
    </row>
    <row r="423" spans="1:9" ht="18" customHeight="1" x14ac:dyDescent="0.25">
      <c r="A423" s="115"/>
      <c r="B423" s="118"/>
      <c r="C423" s="118"/>
      <c r="D423" s="119"/>
      <c r="E423" s="120"/>
      <c r="F423" s="107"/>
      <c r="G423" s="121"/>
      <c r="H423" s="122"/>
      <c r="I423" s="122"/>
    </row>
    <row r="424" spans="1:9" ht="18" customHeight="1" x14ac:dyDescent="0.25">
      <c r="A424" s="115"/>
      <c r="B424" s="118"/>
      <c r="C424" s="118"/>
      <c r="D424" s="119"/>
      <c r="E424" s="120"/>
      <c r="F424" s="107"/>
      <c r="G424" s="121"/>
      <c r="H424" s="122"/>
      <c r="I424" s="122"/>
    </row>
    <row r="425" spans="1:9" ht="18" customHeight="1" x14ac:dyDescent="0.25">
      <c r="A425" s="115"/>
      <c r="B425" s="118"/>
      <c r="C425" s="118"/>
      <c r="D425" s="119"/>
      <c r="E425" s="120"/>
      <c r="F425" s="107"/>
      <c r="G425" s="121"/>
      <c r="H425" s="122"/>
      <c r="I425" s="122"/>
    </row>
    <row r="426" spans="1:9" ht="18" customHeight="1" x14ac:dyDescent="0.25">
      <c r="A426" s="115"/>
      <c r="B426" s="118"/>
      <c r="C426" s="118"/>
      <c r="D426" s="119"/>
      <c r="E426" s="120"/>
      <c r="F426" s="107"/>
      <c r="G426" s="121"/>
      <c r="H426" s="122"/>
      <c r="I426" s="122"/>
    </row>
    <row r="427" spans="1:9" ht="18" customHeight="1" x14ac:dyDescent="0.25">
      <c r="A427" s="115"/>
      <c r="B427" s="118"/>
      <c r="C427" s="118"/>
      <c r="D427" s="119"/>
      <c r="E427" s="120"/>
      <c r="F427" s="107"/>
      <c r="G427" s="121"/>
      <c r="H427" s="122"/>
      <c r="I427" s="122"/>
    </row>
    <row r="428" spans="1:9" ht="18" customHeight="1" x14ac:dyDescent="0.25">
      <c r="A428" s="115"/>
      <c r="B428" s="118"/>
      <c r="C428" s="118"/>
      <c r="D428" s="119"/>
      <c r="E428" s="120"/>
      <c r="F428" s="107"/>
      <c r="G428" s="121"/>
      <c r="H428" s="122"/>
      <c r="I428" s="122"/>
    </row>
    <row r="429" spans="1:9" ht="18" customHeight="1" x14ac:dyDescent="0.25">
      <c r="A429" s="115"/>
      <c r="B429" s="118"/>
      <c r="C429" s="118"/>
      <c r="D429" s="119"/>
      <c r="E429" s="120"/>
      <c r="F429" s="107"/>
      <c r="G429" s="121"/>
      <c r="H429" s="122"/>
      <c r="I429" s="122"/>
    </row>
    <row r="430" spans="1:9" ht="18" customHeight="1" x14ac:dyDescent="0.25">
      <c r="A430" s="115"/>
      <c r="B430" s="118"/>
      <c r="C430" s="118"/>
      <c r="D430" s="119"/>
      <c r="E430" s="120"/>
      <c r="F430" s="107"/>
      <c r="G430" s="121"/>
      <c r="H430" s="122"/>
      <c r="I430" s="122"/>
    </row>
    <row r="431" spans="1:9" ht="18" customHeight="1" x14ac:dyDescent="0.25">
      <c r="A431" s="115"/>
      <c r="B431" s="118"/>
      <c r="C431" s="118"/>
      <c r="D431" s="119"/>
      <c r="E431" s="120"/>
      <c r="F431" s="107"/>
      <c r="G431" s="121"/>
      <c r="H431" s="122"/>
      <c r="I431" s="122"/>
    </row>
    <row r="432" spans="1:9" ht="18" customHeight="1" x14ac:dyDescent="0.25">
      <c r="A432" s="115"/>
      <c r="B432" s="118"/>
      <c r="C432" s="118"/>
      <c r="D432" s="119"/>
      <c r="E432" s="120"/>
      <c r="F432" s="107"/>
      <c r="G432" s="121"/>
      <c r="H432" s="122"/>
      <c r="I432" s="122"/>
    </row>
    <row r="433" spans="1:9" ht="18" customHeight="1" x14ac:dyDescent="0.25">
      <c r="A433" s="115"/>
      <c r="B433" s="118"/>
      <c r="C433" s="118"/>
      <c r="D433" s="119"/>
      <c r="E433" s="120"/>
      <c r="F433" s="107"/>
      <c r="G433" s="121"/>
      <c r="H433" s="122"/>
      <c r="I433" s="122"/>
    </row>
    <row r="434" spans="1:9" ht="18" customHeight="1" x14ac:dyDescent="0.25">
      <c r="A434" s="115"/>
      <c r="B434" s="118"/>
      <c r="C434" s="118"/>
      <c r="D434" s="119"/>
      <c r="E434" s="120"/>
      <c r="F434" s="107"/>
      <c r="G434" s="121"/>
      <c r="H434" s="122"/>
      <c r="I434" s="122"/>
    </row>
    <row r="435" spans="1:9" ht="18" customHeight="1" x14ac:dyDescent="0.25">
      <c r="A435" s="115"/>
      <c r="B435" s="118"/>
      <c r="C435" s="118"/>
      <c r="D435" s="119"/>
      <c r="E435" s="120"/>
      <c r="F435" s="107"/>
      <c r="G435" s="121"/>
      <c r="H435" s="122"/>
      <c r="I435" s="122"/>
    </row>
    <row r="436" spans="1:9" ht="18" customHeight="1" x14ac:dyDescent="0.25">
      <c r="A436" s="115"/>
      <c r="B436" s="118"/>
      <c r="C436" s="118"/>
      <c r="D436" s="119"/>
      <c r="E436" s="120"/>
      <c r="F436" s="107"/>
      <c r="G436" s="121"/>
      <c r="H436" s="122"/>
      <c r="I436" s="122"/>
    </row>
    <row r="437" spans="1:9" ht="18" customHeight="1" x14ac:dyDescent="0.25">
      <c r="A437" s="115"/>
      <c r="B437" s="118"/>
      <c r="C437" s="118"/>
      <c r="D437" s="119"/>
      <c r="E437" s="120"/>
      <c r="F437" s="107"/>
      <c r="G437" s="121"/>
      <c r="H437" s="122"/>
      <c r="I437" s="122"/>
    </row>
    <row r="438" spans="1:9" ht="18" customHeight="1" x14ac:dyDescent="0.25">
      <c r="A438" s="115"/>
      <c r="B438" s="118"/>
      <c r="C438" s="118"/>
      <c r="D438" s="119"/>
      <c r="E438" s="120"/>
      <c r="F438" s="107"/>
      <c r="G438" s="121"/>
      <c r="H438" s="122"/>
      <c r="I438" s="122"/>
    </row>
    <row r="439" spans="1:9" ht="18" customHeight="1" x14ac:dyDescent="0.25">
      <c r="A439" s="115"/>
      <c r="B439" s="118"/>
      <c r="C439" s="118"/>
      <c r="D439" s="119"/>
      <c r="E439" s="120"/>
      <c r="F439" s="107"/>
      <c r="G439" s="121"/>
      <c r="H439" s="122"/>
      <c r="I439" s="122"/>
    </row>
    <row r="440" spans="1:9" ht="18" customHeight="1" x14ac:dyDescent="0.25">
      <c r="A440" s="115"/>
      <c r="B440" s="118"/>
      <c r="C440" s="118"/>
      <c r="D440" s="119"/>
      <c r="E440" s="120"/>
      <c r="F440" s="107"/>
      <c r="G440" s="121"/>
      <c r="H440" s="122"/>
      <c r="I440" s="122"/>
    </row>
    <row r="441" spans="1:9" ht="18" customHeight="1" x14ac:dyDescent="0.25">
      <c r="A441" s="115"/>
      <c r="B441" s="118"/>
      <c r="C441" s="118"/>
      <c r="D441" s="119"/>
      <c r="E441" s="120"/>
      <c r="F441" s="107"/>
      <c r="G441" s="121"/>
      <c r="H441" s="122"/>
      <c r="I441" s="122"/>
    </row>
    <row r="442" spans="1:9" ht="18" customHeight="1" x14ac:dyDescent="0.25">
      <c r="A442" s="115"/>
      <c r="B442" s="118"/>
      <c r="C442" s="118"/>
      <c r="D442" s="119"/>
      <c r="E442" s="120"/>
      <c r="F442" s="107"/>
      <c r="G442" s="121"/>
      <c r="H442" s="122"/>
      <c r="I442" s="122"/>
    </row>
    <row r="443" spans="1:9" ht="18" customHeight="1" x14ac:dyDescent="0.25">
      <c r="A443" s="115"/>
      <c r="B443" s="118"/>
      <c r="C443" s="118"/>
      <c r="D443" s="119"/>
      <c r="E443" s="120"/>
      <c r="F443" s="107"/>
      <c r="G443" s="121"/>
      <c r="H443" s="122"/>
      <c r="I443" s="122"/>
    </row>
    <row r="444" spans="1:9" ht="18" customHeight="1" x14ac:dyDescent="0.25">
      <c r="A444" s="115"/>
      <c r="B444" s="118"/>
      <c r="C444" s="118"/>
      <c r="D444" s="119"/>
      <c r="E444" s="120"/>
      <c r="F444" s="107"/>
      <c r="G444" s="121"/>
      <c r="H444" s="122"/>
      <c r="I444" s="122"/>
    </row>
    <row r="445" spans="1:9" ht="18" customHeight="1" x14ac:dyDescent="0.25">
      <c r="A445" s="115"/>
      <c r="B445" s="118"/>
      <c r="C445" s="118"/>
      <c r="D445" s="119"/>
      <c r="E445" s="120"/>
      <c r="F445" s="107"/>
      <c r="G445" s="121"/>
      <c r="H445" s="122"/>
      <c r="I445" s="122"/>
    </row>
    <row r="446" spans="1:9" ht="18" customHeight="1" x14ac:dyDescent="0.25">
      <c r="A446" s="115"/>
      <c r="B446" s="118"/>
      <c r="C446" s="118"/>
      <c r="D446" s="119"/>
      <c r="E446" s="120"/>
      <c r="F446" s="107"/>
      <c r="G446" s="121"/>
      <c r="H446" s="122"/>
      <c r="I446" s="122"/>
    </row>
    <row r="447" spans="1:9" x14ac:dyDescent="0.25">
      <c r="F447" s="46"/>
      <c r="G447" s="46"/>
    </row>
    <row r="448" spans="1:9" x14ac:dyDescent="0.25">
      <c r="A448" s="47" t="s">
        <v>1</v>
      </c>
      <c r="B448" s="48"/>
      <c r="C448" s="48"/>
      <c r="D448" s="124"/>
      <c r="E448" s="124"/>
      <c r="F448" s="48"/>
      <c r="G448" s="48"/>
      <c r="H448" s="48"/>
      <c r="I448" s="48"/>
    </row>
    <row r="449" spans="1:9" ht="36" customHeight="1" x14ac:dyDescent="0.25">
      <c r="A449" s="576" t="s">
        <v>85</v>
      </c>
      <c r="B449" s="576"/>
      <c r="C449" s="576"/>
      <c r="D449" s="576"/>
      <c r="E449" s="576"/>
      <c r="F449" s="576"/>
      <c r="G449" s="576"/>
      <c r="H449" s="576"/>
      <c r="I449" s="576"/>
    </row>
    <row r="450" spans="1:9" ht="18" customHeight="1" x14ac:dyDescent="0.25">
      <c r="A450" s="49" t="s">
        <v>3</v>
      </c>
      <c r="D450" s="124"/>
      <c r="E450" s="124"/>
      <c r="F450" s="48"/>
      <c r="G450" s="48"/>
      <c r="H450" s="48"/>
      <c r="I450" s="48"/>
    </row>
    <row r="451" spans="1:9" ht="18" customHeight="1" x14ac:dyDescent="0.25">
      <c r="A451" s="48" t="s">
        <v>11</v>
      </c>
      <c r="B451" s="49"/>
      <c r="C451" s="49"/>
      <c r="D451" s="124"/>
      <c r="E451" s="124"/>
      <c r="F451" s="48"/>
      <c r="G451" s="48"/>
      <c r="H451" s="48"/>
      <c r="I451" s="48"/>
    </row>
    <row r="452" spans="1:9" ht="18" customHeight="1" x14ac:dyDescent="0.25">
      <c r="A452" s="48" t="s">
        <v>12</v>
      </c>
      <c r="B452" s="49"/>
      <c r="C452" s="49"/>
      <c r="D452" s="124"/>
      <c r="E452" s="124"/>
      <c r="F452" s="48"/>
      <c r="G452" s="48"/>
      <c r="H452" s="48"/>
      <c r="I452" s="48"/>
    </row>
    <row r="453" spans="1:9" ht="11.45" customHeight="1" x14ac:dyDescent="0.25">
      <c r="A453" s="48"/>
      <c r="B453" s="49"/>
      <c r="C453" s="49"/>
      <c r="D453" s="124"/>
      <c r="E453" s="124"/>
      <c r="F453" s="48"/>
      <c r="G453" s="48"/>
      <c r="H453" s="48"/>
      <c r="I453" s="48"/>
    </row>
    <row r="454" spans="1:9" ht="18" customHeight="1" x14ac:dyDescent="0.3">
      <c r="A454" s="48" t="s">
        <v>86</v>
      </c>
      <c r="B454" s="49"/>
      <c r="C454" s="49"/>
      <c r="D454" s="124"/>
      <c r="E454" s="124"/>
      <c r="F454" s="48"/>
      <c r="G454" s="48"/>
      <c r="H454" s="48"/>
      <c r="I454" s="48"/>
    </row>
    <row r="455" spans="1:9" ht="40.15" customHeight="1" x14ac:dyDescent="0.3">
      <c r="A455" s="599" t="s">
        <v>240</v>
      </c>
      <c r="B455" s="599"/>
      <c r="C455" s="599"/>
      <c r="D455" s="599"/>
      <c r="E455" s="599"/>
      <c r="F455" s="599"/>
      <c r="G455" s="599"/>
      <c r="H455" s="599"/>
      <c r="I455" s="599"/>
    </row>
    <row r="456" spans="1:9" ht="36.6" customHeight="1" x14ac:dyDescent="0.25">
      <c r="A456" s="600" t="s">
        <v>15</v>
      </c>
      <c r="B456" s="600"/>
      <c r="C456" s="600"/>
      <c r="D456" s="600"/>
      <c r="E456" s="600"/>
      <c r="F456" s="600"/>
      <c r="G456" s="600"/>
      <c r="H456" s="600"/>
      <c r="I456" s="600"/>
    </row>
    <row r="457" spans="1:9" ht="37.5" customHeight="1" x14ac:dyDescent="0.25">
      <c r="A457" s="601" t="s">
        <v>5</v>
      </c>
      <c r="B457" s="601"/>
      <c r="C457" s="601"/>
      <c r="D457" s="601"/>
      <c r="E457" s="601"/>
      <c r="F457" s="601"/>
      <c r="G457" s="601"/>
      <c r="H457" s="601"/>
      <c r="I457" s="601"/>
    </row>
    <row r="458" spans="1:9" ht="18" customHeight="1" x14ac:dyDescent="0.25">
      <c r="A458" s="598" t="s">
        <v>7</v>
      </c>
      <c r="B458" s="598"/>
      <c r="C458" s="598"/>
      <c r="D458" s="598"/>
      <c r="E458" s="598"/>
      <c r="F458" s="598"/>
      <c r="G458" s="598"/>
      <c r="H458" s="598"/>
      <c r="I458" s="598"/>
    </row>
    <row r="459" spans="1:9" x14ac:dyDescent="0.25">
      <c r="A459" s="50"/>
      <c r="B459" s="50"/>
      <c r="C459" s="50"/>
      <c r="D459" s="125"/>
      <c r="E459" s="125"/>
      <c r="F459" s="50"/>
      <c r="G459" s="50"/>
      <c r="H459" s="50"/>
      <c r="I459" s="50"/>
    </row>
    <row r="461" spans="1:9" x14ac:dyDescent="0.25">
      <c r="A461" s="123" t="s">
        <v>241</v>
      </c>
      <c r="B461" s="123" t="s">
        <v>242</v>
      </c>
    </row>
    <row r="462" spans="1:9" ht="18" customHeight="1" x14ac:dyDescent="0.25">
      <c r="A462" s="123"/>
      <c r="B462" s="123" t="s">
        <v>243</v>
      </c>
    </row>
    <row r="463" spans="1:9" x14ac:dyDescent="0.25">
      <c r="A463" s="123"/>
      <c r="B463" s="123"/>
    </row>
    <row r="465" spans="1:1" x14ac:dyDescent="0.25">
      <c r="A465" s="32" t="s">
        <v>244</v>
      </c>
    </row>
    <row r="466" spans="1:1" x14ac:dyDescent="0.25">
      <c r="A466" s="32" t="s">
        <v>245</v>
      </c>
    </row>
  </sheetData>
  <mergeCells count="18">
    <mergeCell ref="A458:I458"/>
    <mergeCell ref="D8:D9"/>
    <mergeCell ref="E8:E9"/>
    <mergeCell ref="A138:I138"/>
    <mergeCell ref="A449:I449"/>
    <mergeCell ref="A455:I455"/>
    <mergeCell ref="A456:I456"/>
    <mergeCell ref="A457:I457"/>
    <mergeCell ref="H1:I1"/>
    <mergeCell ref="A2:I2"/>
    <mergeCell ref="A7:A9"/>
    <mergeCell ref="B7:B9"/>
    <mergeCell ref="C7:E7"/>
    <mergeCell ref="F7:F9"/>
    <mergeCell ref="G7:G9"/>
    <mergeCell ref="H7:H9"/>
    <mergeCell ref="I7:I9"/>
    <mergeCell ref="C8:C9"/>
  </mergeCells>
  <pageMargins left="0.31496062992125984" right="0.31496062992125984" top="0.55118110236220474" bottom="0.35433070866141736" header="0.31496062992125984" footer="0.31496062992125984"/>
  <pageSetup paperSize="9" scale="60"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I33"/>
  <sheetViews>
    <sheetView zoomScale="80" zoomScaleNormal="80" workbookViewId="0">
      <pane xSplit="1" topLeftCell="B1" activePane="topRight" state="frozen"/>
      <selection activeCell="A4" sqref="A4"/>
      <selection pane="topRight" activeCell="N12" sqref="N12"/>
    </sheetView>
  </sheetViews>
  <sheetFormatPr defaultColWidth="9.140625" defaultRowHeight="16.5" x14ac:dyDescent="0.25"/>
  <cols>
    <col min="1" max="1" width="52.7109375" style="32" customWidth="1"/>
    <col min="2" max="2" width="12" style="32" customWidth="1"/>
    <col min="3" max="3" width="12.7109375" style="32" customWidth="1"/>
    <col min="4" max="4" width="14.7109375" style="98" customWidth="1"/>
    <col min="5" max="5" width="13.28515625" style="98" customWidth="1"/>
    <col min="6" max="6" width="11.28515625" style="32" customWidth="1"/>
    <col min="7" max="7" width="13.140625" style="32" customWidth="1"/>
    <col min="8" max="8" width="16.42578125" style="32" customWidth="1"/>
    <col min="9" max="9" width="13.85546875" style="32" customWidth="1"/>
    <col min="10" max="16384" width="9.140625" style="32"/>
  </cols>
  <sheetData>
    <row r="1" spans="1:9" x14ac:dyDescent="0.25">
      <c r="H1" s="579" t="s">
        <v>921</v>
      </c>
      <c r="I1" s="579"/>
    </row>
    <row r="2" spans="1:9" s="33" customFormat="1" ht="63.75" customHeight="1" x14ac:dyDescent="0.25">
      <c r="A2" s="521" t="s">
        <v>13</v>
      </c>
      <c r="B2" s="521"/>
      <c r="C2" s="521"/>
      <c r="D2" s="521"/>
      <c r="E2" s="521"/>
      <c r="F2" s="521"/>
      <c r="G2" s="521"/>
      <c r="H2" s="521"/>
      <c r="I2" s="521"/>
    </row>
    <row r="3" spans="1:9" ht="10.5" customHeight="1" x14ac:dyDescent="0.25"/>
    <row r="4" spans="1:9" ht="26.25" customHeight="1" x14ac:dyDescent="0.25">
      <c r="A4" s="32" t="s">
        <v>859</v>
      </c>
    </row>
    <row r="5" spans="1:9" ht="15.75" customHeight="1" x14ac:dyDescent="0.25">
      <c r="A5" s="32" t="s">
        <v>860</v>
      </c>
    </row>
    <row r="6" spans="1:9" ht="17.25" customHeight="1" x14ac:dyDescent="0.25">
      <c r="E6" s="99"/>
      <c r="H6" s="35"/>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9.45" customHeight="1" x14ac:dyDescent="0.25">
      <c r="A10" s="36">
        <v>1</v>
      </c>
      <c r="B10" s="36">
        <v>6</v>
      </c>
      <c r="C10" s="36" t="s">
        <v>81</v>
      </c>
      <c r="D10" s="100">
        <v>8</v>
      </c>
      <c r="E10" s="100">
        <v>9</v>
      </c>
      <c r="F10" s="36">
        <v>11</v>
      </c>
      <c r="G10" s="36">
        <v>12</v>
      </c>
      <c r="H10" s="36">
        <v>13</v>
      </c>
      <c r="I10" s="36" t="s">
        <v>82</v>
      </c>
    </row>
    <row r="11" spans="1:9" s="33" customFormat="1" ht="26.25" customHeight="1" x14ac:dyDescent="0.25">
      <c r="A11" s="37" t="s">
        <v>0</v>
      </c>
      <c r="B11" s="38">
        <f>B12+B23+B31</f>
        <v>18</v>
      </c>
      <c r="C11" s="38"/>
      <c r="D11" s="38"/>
      <c r="E11" s="38">
        <f t="shared" ref="E11:I11" si="0">E12+E23+E31</f>
        <v>215</v>
      </c>
      <c r="F11" s="38"/>
      <c r="G11" s="38"/>
      <c r="H11" s="39">
        <f t="shared" si="0"/>
        <v>2841.288</v>
      </c>
      <c r="I11" s="39">
        <f t="shared" si="0"/>
        <v>3506.01</v>
      </c>
    </row>
    <row r="12" spans="1:9" s="33" customFormat="1" ht="49.5" customHeight="1" x14ac:dyDescent="0.25">
      <c r="A12" s="105" t="s">
        <v>17</v>
      </c>
      <c r="B12" s="106">
        <f>SUM(B13:B22)</f>
        <v>10</v>
      </c>
      <c r="C12" s="106"/>
      <c r="D12" s="110"/>
      <c r="E12" s="110">
        <f>SUM(E13:E22)</f>
        <v>136</v>
      </c>
      <c r="F12" s="111"/>
      <c r="G12" s="111"/>
      <c r="H12" s="75">
        <f>SUM(H13:H22)</f>
        <v>2014.6079999999999</v>
      </c>
      <c r="I12" s="75">
        <f>SUM(I13:I22)</f>
        <v>2489.86</v>
      </c>
    </row>
    <row r="13" spans="1:9" x14ac:dyDescent="0.25">
      <c r="A13" s="112" t="s">
        <v>141</v>
      </c>
      <c r="B13" s="41">
        <v>1</v>
      </c>
      <c r="C13" s="41">
        <f>D13+E13</f>
        <v>152</v>
      </c>
      <c r="D13" s="81">
        <v>140</v>
      </c>
      <c r="E13" s="113">
        <v>12</v>
      </c>
      <c r="F13" s="114">
        <v>1065</v>
      </c>
      <c r="G13" s="77">
        <f t="shared" ref="G13:G22" si="1">ROUND(F13/146.42,3)</f>
        <v>7.274</v>
      </c>
      <c r="H13" s="448">
        <f>ROUND(E13*G13,3)*2</f>
        <v>174.57599999999999</v>
      </c>
      <c r="I13" s="448">
        <f t="shared" ref="I13:I22" si="2">ROUND(H13*1.2359,2)</f>
        <v>215.76</v>
      </c>
    </row>
    <row r="14" spans="1:9" x14ac:dyDescent="0.25">
      <c r="A14" s="112" t="s">
        <v>142</v>
      </c>
      <c r="B14" s="41">
        <v>1</v>
      </c>
      <c r="C14" s="41">
        <f t="shared" ref="C14:C22" si="3">D14+E14</f>
        <v>152</v>
      </c>
      <c r="D14" s="81">
        <v>140</v>
      </c>
      <c r="E14" s="113">
        <v>12</v>
      </c>
      <c r="F14" s="114">
        <v>1065</v>
      </c>
      <c r="G14" s="77">
        <f t="shared" si="1"/>
        <v>7.274</v>
      </c>
      <c r="H14" s="448">
        <f t="shared" ref="H14:H22" si="4">ROUND(E14*G14,3)*2</f>
        <v>174.57599999999999</v>
      </c>
      <c r="I14" s="448">
        <f t="shared" si="2"/>
        <v>215.76</v>
      </c>
    </row>
    <row r="15" spans="1:9" x14ac:dyDescent="0.25">
      <c r="A15" s="112" t="s">
        <v>143</v>
      </c>
      <c r="B15" s="41">
        <v>1</v>
      </c>
      <c r="C15" s="41">
        <f t="shared" si="3"/>
        <v>152</v>
      </c>
      <c r="D15" s="81">
        <v>140</v>
      </c>
      <c r="E15" s="113">
        <v>12</v>
      </c>
      <c r="F15" s="114">
        <v>1065</v>
      </c>
      <c r="G15" s="77">
        <f t="shared" si="1"/>
        <v>7.274</v>
      </c>
      <c r="H15" s="448">
        <f>ROUND(E15*G15,3)*2</f>
        <v>174.57599999999999</v>
      </c>
      <c r="I15" s="448">
        <f t="shared" si="2"/>
        <v>215.76</v>
      </c>
    </row>
    <row r="16" spans="1:9" x14ac:dyDescent="0.25">
      <c r="A16" s="112" t="s">
        <v>144</v>
      </c>
      <c r="B16" s="41">
        <v>1</v>
      </c>
      <c r="C16" s="41">
        <f t="shared" si="3"/>
        <v>152</v>
      </c>
      <c r="D16" s="81">
        <v>140</v>
      </c>
      <c r="E16" s="113">
        <v>12</v>
      </c>
      <c r="F16" s="114">
        <v>1065</v>
      </c>
      <c r="G16" s="77">
        <f t="shared" si="1"/>
        <v>7.274</v>
      </c>
      <c r="H16" s="448">
        <f t="shared" si="4"/>
        <v>174.57599999999999</v>
      </c>
      <c r="I16" s="448">
        <f t="shared" si="2"/>
        <v>215.76</v>
      </c>
    </row>
    <row r="17" spans="1:9" x14ac:dyDescent="0.25">
      <c r="A17" s="112" t="s">
        <v>145</v>
      </c>
      <c r="B17" s="41">
        <v>1</v>
      </c>
      <c r="C17" s="41">
        <f t="shared" si="3"/>
        <v>152</v>
      </c>
      <c r="D17" s="81">
        <v>140</v>
      </c>
      <c r="E17" s="113">
        <v>12</v>
      </c>
      <c r="F17" s="114">
        <v>1081</v>
      </c>
      <c r="G17" s="77">
        <f t="shared" si="1"/>
        <v>7.383</v>
      </c>
      <c r="H17" s="448">
        <f t="shared" si="4"/>
        <v>177.19200000000001</v>
      </c>
      <c r="I17" s="448">
        <f t="shared" si="2"/>
        <v>218.99</v>
      </c>
    </row>
    <row r="18" spans="1:9" x14ac:dyDescent="0.25">
      <c r="A18" s="112" t="s">
        <v>146</v>
      </c>
      <c r="B18" s="41">
        <v>1</v>
      </c>
      <c r="C18" s="41">
        <f t="shared" si="3"/>
        <v>168</v>
      </c>
      <c r="D18" s="81">
        <v>140</v>
      </c>
      <c r="E18" s="113">
        <v>28</v>
      </c>
      <c r="F18" s="114">
        <v>1081</v>
      </c>
      <c r="G18" s="77">
        <f t="shared" si="1"/>
        <v>7.383</v>
      </c>
      <c r="H18" s="448">
        <f t="shared" si="4"/>
        <v>413.44799999999998</v>
      </c>
      <c r="I18" s="448">
        <f t="shared" si="2"/>
        <v>510.98</v>
      </c>
    </row>
    <row r="19" spans="1:9" x14ac:dyDescent="0.25">
      <c r="A19" s="112" t="s">
        <v>147</v>
      </c>
      <c r="B19" s="41">
        <v>1</v>
      </c>
      <c r="C19" s="41">
        <f t="shared" si="3"/>
        <v>152</v>
      </c>
      <c r="D19" s="81">
        <v>140</v>
      </c>
      <c r="E19" s="113">
        <v>12</v>
      </c>
      <c r="F19" s="114">
        <v>1065</v>
      </c>
      <c r="G19" s="77">
        <f t="shared" si="1"/>
        <v>7.274</v>
      </c>
      <c r="H19" s="448">
        <f t="shared" si="4"/>
        <v>174.57599999999999</v>
      </c>
      <c r="I19" s="448">
        <f t="shared" si="2"/>
        <v>215.76</v>
      </c>
    </row>
    <row r="20" spans="1:9" x14ac:dyDescent="0.25">
      <c r="A20" s="112" t="s">
        <v>148</v>
      </c>
      <c r="B20" s="41">
        <v>1</v>
      </c>
      <c r="C20" s="41">
        <f t="shared" si="3"/>
        <v>152</v>
      </c>
      <c r="D20" s="81">
        <v>140</v>
      </c>
      <c r="E20" s="113">
        <v>12</v>
      </c>
      <c r="F20" s="114">
        <v>1065</v>
      </c>
      <c r="G20" s="77">
        <f t="shared" si="1"/>
        <v>7.274</v>
      </c>
      <c r="H20" s="448">
        <f t="shared" si="4"/>
        <v>174.57599999999999</v>
      </c>
      <c r="I20" s="448">
        <f t="shared" si="2"/>
        <v>215.76</v>
      </c>
    </row>
    <row r="21" spans="1:9" x14ac:dyDescent="0.25">
      <c r="A21" s="112" t="s">
        <v>149</v>
      </c>
      <c r="B21" s="41">
        <v>1</v>
      </c>
      <c r="C21" s="41">
        <f t="shared" si="3"/>
        <v>152</v>
      </c>
      <c r="D21" s="81">
        <v>140</v>
      </c>
      <c r="E21" s="113">
        <v>12</v>
      </c>
      <c r="F21" s="114">
        <v>1065</v>
      </c>
      <c r="G21" s="77">
        <f t="shared" si="1"/>
        <v>7.274</v>
      </c>
      <c r="H21" s="448">
        <f t="shared" si="4"/>
        <v>174.57599999999999</v>
      </c>
      <c r="I21" s="448">
        <f t="shared" si="2"/>
        <v>215.76</v>
      </c>
    </row>
    <row r="22" spans="1:9" x14ac:dyDescent="0.25">
      <c r="A22" s="112" t="s">
        <v>150</v>
      </c>
      <c r="B22" s="41">
        <v>1</v>
      </c>
      <c r="C22" s="41">
        <f t="shared" si="3"/>
        <v>152</v>
      </c>
      <c r="D22" s="81">
        <v>140</v>
      </c>
      <c r="E22" s="113">
        <v>12</v>
      </c>
      <c r="F22" s="114">
        <v>1232</v>
      </c>
      <c r="G22" s="77">
        <f t="shared" si="1"/>
        <v>8.4139999999999997</v>
      </c>
      <c r="H22" s="448">
        <f t="shared" si="4"/>
        <v>201.93600000000001</v>
      </c>
      <c r="I22" s="448">
        <f t="shared" si="2"/>
        <v>249.57</v>
      </c>
    </row>
    <row r="23" spans="1:9" s="33" customFormat="1" ht="49.5" x14ac:dyDescent="0.25">
      <c r="A23" s="105" t="s">
        <v>18</v>
      </c>
      <c r="B23" s="106">
        <f>SUM(B24:B30)</f>
        <v>7</v>
      </c>
      <c r="C23" s="106"/>
      <c r="D23" s="110"/>
      <c r="E23" s="110">
        <f>SUM(E24:E30)</f>
        <v>70</v>
      </c>
      <c r="F23" s="111"/>
      <c r="G23" s="111"/>
      <c r="H23" s="366">
        <f>SUM(H24:H30)</f>
        <v>722.82</v>
      </c>
      <c r="I23" s="366">
        <f>SUM(I24:I30)</f>
        <v>887.78999999999985</v>
      </c>
    </row>
    <row r="24" spans="1:9" x14ac:dyDescent="0.25">
      <c r="A24" s="112" t="s">
        <v>179</v>
      </c>
      <c r="B24" s="41">
        <v>1</v>
      </c>
      <c r="C24" s="41">
        <f>D24+E24</f>
        <v>152</v>
      </c>
      <c r="D24" s="81">
        <v>140</v>
      </c>
      <c r="E24" s="113">
        <v>12</v>
      </c>
      <c r="F24" s="114">
        <v>756</v>
      </c>
      <c r="G24" s="77">
        <f t="shared" ref="G24:G30" si="5">ROUND(F24/146.42,3)</f>
        <v>5.1630000000000003</v>
      </c>
      <c r="H24" s="448">
        <f>ROUND(E24*G24,3)*2</f>
        <v>123.91200000000001</v>
      </c>
      <c r="I24" s="448">
        <f>ROUND(H24*1.2077,2)</f>
        <v>149.65</v>
      </c>
    </row>
    <row r="25" spans="1:9" x14ac:dyDescent="0.25">
      <c r="A25" s="112" t="s">
        <v>180</v>
      </c>
      <c r="B25" s="41">
        <v>1</v>
      </c>
      <c r="C25" s="41">
        <f t="shared" ref="C25:C30" si="6">D25+E25</f>
        <v>152</v>
      </c>
      <c r="D25" s="81">
        <v>140</v>
      </c>
      <c r="E25" s="113">
        <v>12</v>
      </c>
      <c r="F25" s="114">
        <v>756</v>
      </c>
      <c r="G25" s="77">
        <f t="shared" si="5"/>
        <v>5.1630000000000003</v>
      </c>
      <c r="H25" s="448">
        <f t="shared" ref="H25:H30" si="7">ROUND(E25*G25,3)*2</f>
        <v>123.91200000000001</v>
      </c>
      <c r="I25" s="448">
        <f t="shared" ref="I25:I30" si="8">ROUND(H25*1.2359,2)</f>
        <v>153.13999999999999</v>
      </c>
    </row>
    <row r="26" spans="1:9" x14ac:dyDescent="0.25">
      <c r="A26" s="112" t="s">
        <v>181</v>
      </c>
      <c r="B26" s="41">
        <v>1</v>
      </c>
      <c r="C26" s="41">
        <f t="shared" si="6"/>
        <v>152</v>
      </c>
      <c r="D26" s="81">
        <v>140</v>
      </c>
      <c r="E26" s="113">
        <v>12</v>
      </c>
      <c r="F26" s="114">
        <v>756</v>
      </c>
      <c r="G26" s="77">
        <f t="shared" si="5"/>
        <v>5.1630000000000003</v>
      </c>
      <c r="H26" s="448">
        <f t="shared" si="7"/>
        <v>123.91200000000001</v>
      </c>
      <c r="I26" s="448">
        <f>ROUND(H26*1.2194,2)</f>
        <v>151.1</v>
      </c>
    </row>
    <row r="27" spans="1:9" x14ac:dyDescent="0.25">
      <c r="A27" s="112" t="s">
        <v>182</v>
      </c>
      <c r="B27" s="41">
        <v>1</v>
      </c>
      <c r="C27" s="41">
        <f t="shared" si="6"/>
        <v>144</v>
      </c>
      <c r="D27" s="81">
        <v>140</v>
      </c>
      <c r="E27" s="113">
        <v>4</v>
      </c>
      <c r="F27" s="114">
        <v>756</v>
      </c>
      <c r="G27" s="77">
        <f t="shared" si="5"/>
        <v>5.1630000000000003</v>
      </c>
      <c r="H27" s="448">
        <f t="shared" si="7"/>
        <v>41.304000000000002</v>
      </c>
      <c r="I27" s="448">
        <f t="shared" si="8"/>
        <v>51.05</v>
      </c>
    </row>
    <row r="28" spans="1:9" x14ac:dyDescent="0.25">
      <c r="A28" s="112" t="s">
        <v>183</v>
      </c>
      <c r="B28" s="41">
        <v>1</v>
      </c>
      <c r="C28" s="41">
        <f t="shared" si="6"/>
        <v>152</v>
      </c>
      <c r="D28" s="81">
        <v>140</v>
      </c>
      <c r="E28" s="113">
        <v>12</v>
      </c>
      <c r="F28" s="114">
        <v>756</v>
      </c>
      <c r="G28" s="77">
        <f t="shared" si="5"/>
        <v>5.1630000000000003</v>
      </c>
      <c r="H28" s="448">
        <f t="shared" si="7"/>
        <v>123.91200000000001</v>
      </c>
      <c r="I28" s="448">
        <f t="shared" si="8"/>
        <v>153.13999999999999</v>
      </c>
    </row>
    <row r="29" spans="1:9" x14ac:dyDescent="0.25">
      <c r="A29" s="112" t="s">
        <v>184</v>
      </c>
      <c r="B29" s="41">
        <v>1</v>
      </c>
      <c r="C29" s="41">
        <f t="shared" si="6"/>
        <v>146</v>
      </c>
      <c r="D29" s="81">
        <v>140</v>
      </c>
      <c r="E29" s="113">
        <v>6</v>
      </c>
      <c r="F29" s="114">
        <v>756</v>
      </c>
      <c r="G29" s="77">
        <f t="shared" si="5"/>
        <v>5.1630000000000003</v>
      </c>
      <c r="H29" s="448">
        <f t="shared" si="7"/>
        <v>61.956000000000003</v>
      </c>
      <c r="I29" s="448">
        <f t="shared" si="8"/>
        <v>76.569999999999993</v>
      </c>
    </row>
    <row r="30" spans="1:9" x14ac:dyDescent="0.25">
      <c r="A30" s="112" t="s">
        <v>185</v>
      </c>
      <c r="B30" s="41">
        <v>1</v>
      </c>
      <c r="C30" s="41">
        <f t="shared" si="6"/>
        <v>152</v>
      </c>
      <c r="D30" s="81">
        <v>140</v>
      </c>
      <c r="E30" s="113">
        <v>12</v>
      </c>
      <c r="F30" s="114">
        <v>756</v>
      </c>
      <c r="G30" s="77">
        <f t="shared" si="5"/>
        <v>5.1630000000000003</v>
      </c>
      <c r="H30" s="448">
        <f t="shared" si="7"/>
        <v>123.91200000000001</v>
      </c>
      <c r="I30" s="448">
        <f t="shared" si="8"/>
        <v>153.13999999999999</v>
      </c>
    </row>
    <row r="31" spans="1:9" ht="36" customHeight="1" x14ac:dyDescent="0.25">
      <c r="A31" s="105" t="s">
        <v>19</v>
      </c>
      <c r="B31" s="106">
        <f>SUM(B32:B32)</f>
        <v>1</v>
      </c>
      <c r="C31" s="106"/>
      <c r="D31" s="110"/>
      <c r="E31" s="110">
        <f>SUM(E32:E32)</f>
        <v>9</v>
      </c>
      <c r="F31" s="106"/>
      <c r="G31" s="106"/>
      <c r="H31" s="366">
        <f>SUM(H32:H32)</f>
        <v>103.86</v>
      </c>
      <c r="I31" s="366">
        <f>SUM(I32:I32)</f>
        <v>128.36000000000001</v>
      </c>
    </row>
    <row r="32" spans="1:9" ht="18" customHeight="1" x14ac:dyDescent="0.25">
      <c r="A32" s="112" t="s">
        <v>215</v>
      </c>
      <c r="B32" s="41">
        <v>1</v>
      </c>
      <c r="C32" s="41">
        <f t="shared" ref="C32" si="9">D32+E32</f>
        <v>169</v>
      </c>
      <c r="D32" s="81">
        <v>160</v>
      </c>
      <c r="E32" s="110">
        <v>9</v>
      </c>
      <c r="F32" s="377">
        <v>966</v>
      </c>
      <c r="G32" s="77">
        <f>ROUND(F32/167.42,3)</f>
        <v>5.77</v>
      </c>
      <c r="H32" s="448">
        <f t="shared" ref="H32" si="10">ROUND(E32*G32,3)*2</f>
        <v>103.86</v>
      </c>
      <c r="I32" s="448">
        <f t="shared" ref="I32" si="11">ROUND(H32*1.2359,2)</f>
        <v>128.36000000000001</v>
      </c>
    </row>
    <row r="33" spans="6:7" x14ac:dyDescent="0.25">
      <c r="F33" s="46"/>
      <c r="G33" s="46"/>
    </row>
  </sheetData>
  <mergeCells count="12">
    <mergeCell ref="D8:D9"/>
    <mergeCell ref="E8:E9"/>
    <mergeCell ref="H1:I1"/>
    <mergeCell ref="A2:I2"/>
    <mergeCell ref="A7:A9"/>
    <mergeCell ref="B7:B9"/>
    <mergeCell ref="C7:E7"/>
    <mergeCell ref="F7:F9"/>
    <mergeCell ref="G7:G9"/>
    <mergeCell ref="H7:H9"/>
    <mergeCell ref="I7:I9"/>
    <mergeCell ref="C8:C9"/>
  </mergeCells>
  <pageMargins left="0.31496062992125984" right="0.31496062992125984" top="0.55118110236220474" bottom="0.35433070866141736" header="0.31496062992125984" footer="0.31496062992125984"/>
  <pageSetup paperSize="9" scale="60" orientation="landscape"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D96DF-7C5C-4D45-9134-BB87754D9FC4}">
  <sheetPr>
    <tabColor theme="5" tint="0.59999389629810485"/>
  </sheetPr>
  <dimension ref="A1:J29"/>
  <sheetViews>
    <sheetView zoomScale="90" zoomScaleNormal="90" workbookViewId="0">
      <pane xSplit="1" topLeftCell="B1" activePane="topRight" state="frozen"/>
      <selection activeCell="A4" sqref="A4"/>
      <selection pane="topRight" activeCell="H1" sqref="H1:I1"/>
    </sheetView>
  </sheetViews>
  <sheetFormatPr defaultColWidth="9.140625" defaultRowHeight="16.5" x14ac:dyDescent="0.25"/>
  <cols>
    <col min="1" max="1" width="49.7109375" style="32" customWidth="1"/>
    <col min="2" max="2" width="13.85546875" style="32" customWidth="1"/>
    <col min="3" max="3" width="12.7109375" style="32" customWidth="1"/>
    <col min="4" max="4" width="14.7109375" style="98" customWidth="1"/>
    <col min="5" max="5" width="13.28515625" style="98" customWidth="1"/>
    <col min="6" max="6" width="11.28515625" style="32" customWidth="1"/>
    <col min="7" max="7" width="13.140625" style="32" customWidth="1"/>
    <col min="8" max="8" width="17" style="32" customWidth="1"/>
    <col min="9" max="9" width="13.85546875" style="32" customWidth="1"/>
    <col min="10" max="16384" width="9.140625" style="32"/>
  </cols>
  <sheetData>
    <row r="1" spans="1:10" x14ac:dyDescent="0.25">
      <c r="H1" s="579" t="s">
        <v>922</v>
      </c>
      <c r="I1" s="579"/>
    </row>
    <row r="2" spans="1:10" s="33" customFormat="1" ht="39.75" customHeight="1" x14ac:dyDescent="0.25">
      <c r="A2" s="521" t="s">
        <v>13</v>
      </c>
      <c r="B2" s="521"/>
      <c r="C2" s="521"/>
      <c r="D2" s="521"/>
      <c r="E2" s="521"/>
      <c r="F2" s="521"/>
      <c r="G2" s="521"/>
      <c r="H2" s="521"/>
      <c r="I2" s="521"/>
    </row>
    <row r="3" spans="1:10" ht="13.5" customHeight="1" x14ac:dyDescent="0.25"/>
    <row r="4" spans="1:10" ht="19.5" customHeight="1" x14ac:dyDescent="0.25">
      <c r="A4" s="32" t="s">
        <v>859</v>
      </c>
    </row>
    <row r="5" spans="1:10" x14ac:dyDescent="0.25">
      <c r="A5" s="32" t="s">
        <v>861</v>
      </c>
    </row>
    <row r="6" spans="1:10" ht="24" customHeight="1" x14ac:dyDescent="0.25">
      <c r="E6" s="99"/>
      <c r="H6" s="35"/>
      <c r="I6" s="357"/>
    </row>
    <row r="7" spans="1:10" ht="45.75" customHeight="1" x14ac:dyDescent="0.25">
      <c r="A7" s="553"/>
      <c r="B7" s="553" t="s">
        <v>6</v>
      </c>
      <c r="C7" s="549" t="s">
        <v>8</v>
      </c>
      <c r="D7" s="549"/>
      <c r="E7" s="549"/>
      <c r="F7" s="549" t="s">
        <v>4</v>
      </c>
      <c r="G7" s="549" t="s">
        <v>79</v>
      </c>
      <c r="H7" s="554" t="s">
        <v>9</v>
      </c>
      <c r="I7" s="555" t="s">
        <v>2</v>
      </c>
    </row>
    <row r="8" spans="1:10" ht="24" customHeight="1" x14ac:dyDescent="0.25">
      <c r="A8" s="553"/>
      <c r="B8" s="553"/>
      <c r="C8" s="547" t="s">
        <v>14</v>
      </c>
      <c r="D8" s="547" t="s">
        <v>80</v>
      </c>
      <c r="E8" s="549" t="s">
        <v>10</v>
      </c>
      <c r="F8" s="549"/>
      <c r="G8" s="549"/>
      <c r="H8" s="554"/>
      <c r="I8" s="555"/>
    </row>
    <row r="9" spans="1:10" ht="115.5" customHeight="1" x14ac:dyDescent="0.25">
      <c r="A9" s="553"/>
      <c r="B9" s="553"/>
      <c r="C9" s="548"/>
      <c r="D9" s="548"/>
      <c r="E9" s="549"/>
      <c r="F9" s="549"/>
      <c r="G9" s="549"/>
      <c r="H9" s="554"/>
      <c r="I9" s="555"/>
    </row>
    <row r="10" spans="1:10" ht="29.45" customHeight="1" x14ac:dyDescent="0.25">
      <c r="A10" s="36">
        <v>1</v>
      </c>
      <c r="B10" s="36">
        <v>6</v>
      </c>
      <c r="C10" s="36" t="s">
        <v>81</v>
      </c>
      <c r="D10" s="100">
        <v>8</v>
      </c>
      <c r="E10" s="100">
        <v>9</v>
      </c>
      <c r="F10" s="36">
        <v>11</v>
      </c>
      <c r="G10" s="36">
        <v>12</v>
      </c>
      <c r="H10" s="36">
        <v>13</v>
      </c>
      <c r="I10" s="36" t="s">
        <v>82</v>
      </c>
    </row>
    <row r="11" spans="1:10" s="33" customFormat="1" x14ac:dyDescent="0.25">
      <c r="A11" s="37" t="s">
        <v>0</v>
      </c>
      <c r="B11" s="38">
        <f>B12+B22+B27</f>
        <v>14</v>
      </c>
      <c r="C11" s="38"/>
      <c r="D11" s="38"/>
      <c r="E11" s="38">
        <f t="shared" ref="E11:I11" si="0">E12+E22+E27</f>
        <v>218</v>
      </c>
      <c r="F11" s="38"/>
      <c r="G11" s="38"/>
      <c r="H11" s="39">
        <f t="shared" si="0"/>
        <v>2935.154</v>
      </c>
      <c r="I11" s="39">
        <f t="shared" si="0"/>
        <v>3627.5800000000004</v>
      </c>
      <c r="J11" s="101"/>
    </row>
    <row r="12" spans="1:10" s="33" customFormat="1" ht="49.5" customHeight="1" x14ac:dyDescent="0.25">
      <c r="A12" s="105" t="s">
        <v>17</v>
      </c>
      <c r="B12" s="106">
        <f>SUM(B13:B21)</f>
        <v>9</v>
      </c>
      <c r="C12" s="106"/>
      <c r="D12" s="110"/>
      <c r="E12" s="110">
        <f>SUM(E13:E21)</f>
        <v>147</v>
      </c>
      <c r="F12" s="111"/>
      <c r="G12" s="111"/>
      <c r="H12" s="75">
        <f>SUM(H13:H21)</f>
        <v>2200.616</v>
      </c>
      <c r="I12" s="75">
        <f>SUM(I13:I21)</f>
        <v>2719.75</v>
      </c>
    </row>
    <row r="13" spans="1:10" x14ac:dyDescent="0.25">
      <c r="A13" s="112" t="s">
        <v>141</v>
      </c>
      <c r="B13" s="41">
        <v>1</v>
      </c>
      <c r="C13" s="41">
        <f>D13+E13</f>
        <v>178</v>
      </c>
      <c r="D13" s="81">
        <v>161</v>
      </c>
      <c r="E13" s="113">
        <v>17</v>
      </c>
      <c r="F13" s="114">
        <v>1081</v>
      </c>
      <c r="G13" s="77">
        <f t="shared" ref="G13:G21" si="1">ROUND(F13/146.42,3)</f>
        <v>7.383</v>
      </c>
      <c r="H13" s="448">
        <f>ROUND(E13*G13,3)*2</f>
        <v>251.02199999999999</v>
      </c>
      <c r="I13" s="448">
        <f t="shared" ref="I13:I21" si="2">ROUND(H13*1.2359,2)</f>
        <v>310.24</v>
      </c>
    </row>
    <row r="14" spans="1:10" x14ac:dyDescent="0.25">
      <c r="A14" s="112" t="s">
        <v>142</v>
      </c>
      <c r="B14" s="41">
        <v>1</v>
      </c>
      <c r="C14" s="41">
        <f t="shared" ref="C14:C21" si="3">D14+E14</f>
        <v>193</v>
      </c>
      <c r="D14" s="81">
        <v>161</v>
      </c>
      <c r="E14" s="113">
        <v>32</v>
      </c>
      <c r="F14" s="114">
        <v>1081</v>
      </c>
      <c r="G14" s="77">
        <f t="shared" si="1"/>
        <v>7.383</v>
      </c>
      <c r="H14" s="448">
        <f t="shared" ref="H14:H21" si="4">ROUND(E14*G14,3)*2</f>
        <v>472.512</v>
      </c>
      <c r="I14" s="448">
        <f t="shared" si="2"/>
        <v>583.98</v>
      </c>
    </row>
    <row r="15" spans="1:10" x14ac:dyDescent="0.25">
      <c r="A15" s="112" t="s">
        <v>143</v>
      </c>
      <c r="B15" s="41">
        <v>1</v>
      </c>
      <c r="C15" s="41">
        <f t="shared" si="3"/>
        <v>173</v>
      </c>
      <c r="D15" s="81">
        <v>161</v>
      </c>
      <c r="E15" s="113">
        <v>12</v>
      </c>
      <c r="F15" s="114">
        <v>1130</v>
      </c>
      <c r="G15" s="77">
        <f t="shared" si="1"/>
        <v>7.718</v>
      </c>
      <c r="H15" s="448">
        <f>ROUND(E15*G15,3)*2</f>
        <v>185.232</v>
      </c>
      <c r="I15" s="448">
        <f t="shared" si="2"/>
        <v>228.93</v>
      </c>
    </row>
    <row r="16" spans="1:10" x14ac:dyDescent="0.25">
      <c r="A16" s="112" t="s">
        <v>144</v>
      </c>
      <c r="B16" s="41">
        <v>1</v>
      </c>
      <c r="C16" s="41">
        <f t="shared" si="3"/>
        <v>173</v>
      </c>
      <c r="D16" s="81">
        <v>161</v>
      </c>
      <c r="E16" s="113">
        <v>12</v>
      </c>
      <c r="F16" s="114">
        <v>1065</v>
      </c>
      <c r="G16" s="77">
        <f t="shared" si="1"/>
        <v>7.274</v>
      </c>
      <c r="H16" s="448">
        <f t="shared" si="4"/>
        <v>174.57599999999999</v>
      </c>
      <c r="I16" s="448">
        <f t="shared" si="2"/>
        <v>215.76</v>
      </c>
    </row>
    <row r="17" spans="1:9" x14ac:dyDescent="0.25">
      <c r="A17" s="112" t="s">
        <v>145</v>
      </c>
      <c r="B17" s="41">
        <v>1</v>
      </c>
      <c r="C17" s="41">
        <f t="shared" si="3"/>
        <v>173</v>
      </c>
      <c r="D17" s="81">
        <v>161</v>
      </c>
      <c r="E17" s="113">
        <v>12</v>
      </c>
      <c r="F17" s="114">
        <v>1065</v>
      </c>
      <c r="G17" s="77">
        <f t="shared" si="1"/>
        <v>7.274</v>
      </c>
      <c r="H17" s="448">
        <f t="shared" si="4"/>
        <v>174.57599999999999</v>
      </c>
      <c r="I17" s="448">
        <f t="shared" si="2"/>
        <v>215.76</v>
      </c>
    </row>
    <row r="18" spans="1:9" x14ac:dyDescent="0.25">
      <c r="A18" s="112" t="s">
        <v>146</v>
      </c>
      <c r="B18" s="41">
        <v>1</v>
      </c>
      <c r="C18" s="41">
        <f t="shared" si="3"/>
        <v>173</v>
      </c>
      <c r="D18" s="81">
        <v>161</v>
      </c>
      <c r="E18" s="113">
        <v>12</v>
      </c>
      <c r="F18" s="114">
        <v>1065</v>
      </c>
      <c r="G18" s="77">
        <f t="shared" si="1"/>
        <v>7.274</v>
      </c>
      <c r="H18" s="448">
        <f t="shared" si="4"/>
        <v>174.57599999999999</v>
      </c>
      <c r="I18" s="448">
        <f t="shared" si="2"/>
        <v>215.76</v>
      </c>
    </row>
    <row r="19" spans="1:9" x14ac:dyDescent="0.25">
      <c r="A19" s="112" t="s">
        <v>147</v>
      </c>
      <c r="B19" s="41">
        <v>1</v>
      </c>
      <c r="C19" s="41">
        <f t="shared" si="3"/>
        <v>170</v>
      </c>
      <c r="D19" s="81">
        <v>161</v>
      </c>
      <c r="E19" s="113">
        <v>9</v>
      </c>
      <c r="F19" s="114">
        <v>1081</v>
      </c>
      <c r="G19" s="77">
        <f t="shared" si="1"/>
        <v>7.383</v>
      </c>
      <c r="H19" s="448">
        <f t="shared" si="4"/>
        <v>132.89400000000001</v>
      </c>
      <c r="I19" s="448">
        <f t="shared" si="2"/>
        <v>164.24</v>
      </c>
    </row>
    <row r="20" spans="1:9" x14ac:dyDescent="0.25">
      <c r="A20" s="112" t="s">
        <v>148</v>
      </c>
      <c r="B20" s="41">
        <v>1</v>
      </c>
      <c r="C20" s="41">
        <f t="shared" si="3"/>
        <v>185</v>
      </c>
      <c r="D20" s="81">
        <v>161</v>
      </c>
      <c r="E20" s="113">
        <v>24</v>
      </c>
      <c r="F20" s="114">
        <v>1065</v>
      </c>
      <c r="G20" s="77">
        <f t="shared" si="1"/>
        <v>7.274</v>
      </c>
      <c r="H20" s="448">
        <f t="shared" si="4"/>
        <v>349.15199999999999</v>
      </c>
      <c r="I20" s="448">
        <f t="shared" si="2"/>
        <v>431.52</v>
      </c>
    </row>
    <row r="21" spans="1:9" x14ac:dyDescent="0.25">
      <c r="A21" s="112" t="s">
        <v>149</v>
      </c>
      <c r="B21" s="41">
        <v>1</v>
      </c>
      <c r="C21" s="41">
        <f t="shared" si="3"/>
        <v>178</v>
      </c>
      <c r="D21" s="81">
        <v>161</v>
      </c>
      <c r="E21" s="113">
        <v>17</v>
      </c>
      <c r="F21" s="114">
        <v>1232</v>
      </c>
      <c r="G21" s="77">
        <f t="shared" si="1"/>
        <v>8.4139999999999997</v>
      </c>
      <c r="H21" s="448">
        <f t="shared" si="4"/>
        <v>286.07600000000002</v>
      </c>
      <c r="I21" s="448">
        <f t="shared" si="2"/>
        <v>353.56</v>
      </c>
    </row>
    <row r="22" spans="1:9" s="33" customFormat="1" ht="53.25" customHeight="1" x14ac:dyDescent="0.25">
      <c r="A22" s="105" t="s">
        <v>18</v>
      </c>
      <c r="B22" s="106">
        <f>SUM(B23:B26)</f>
        <v>4</v>
      </c>
      <c r="C22" s="106"/>
      <c r="D22" s="110"/>
      <c r="E22" s="110">
        <f>SUM(E23:E26)</f>
        <v>63</v>
      </c>
      <c r="F22" s="111"/>
      <c r="G22" s="111"/>
      <c r="H22" s="366">
        <f>SUM(H23:H26)</f>
        <v>650.53800000000001</v>
      </c>
      <c r="I22" s="366">
        <f>SUM(I23:I26)</f>
        <v>804.01</v>
      </c>
    </row>
    <row r="23" spans="1:9" x14ac:dyDescent="0.25">
      <c r="A23" s="112" t="s">
        <v>179</v>
      </c>
      <c r="B23" s="41">
        <v>1</v>
      </c>
      <c r="C23" s="41">
        <f>D23+E23</f>
        <v>164</v>
      </c>
      <c r="D23" s="81">
        <v>161</v>
      </c>
      <c r="E23" s="113">
        <v>3</v>
      </c>
      <c r="F23" s="114">
        <v>756</v>
      </c>
      <c r="G23" s="77">
        <f t="shared" ref="G23:G26" si="5">ROUND(F23/146.42,3)</f>
        <v>5.1630000000000003</v>
      </c>
      <c r="H23" s="448">
        <f>ROUND(E23*G23,3)*2</f>
        <v>30.978000000000002</v>
      </c>
      <c r="I23" s="448">
        <f t="shared" ref="I23:I26" si="6">ROUND(H23*1.2359,2)</f>
        <v>38.29</v>
      </c>
    </row>
    <row r="24" spans="1:9" x14ac:dyDescent="0.25">
      <c r="A24" s="112" t="s">
        <v>180</v>
      </c>
      <c r="B24" s="41">
        <v>1</v>
      </c>
      <c r="C24" s="41">
        <f t="shared" ref="C24:C26" si="7">D24+E24</f>
        <v>190</v>
      </c>
      <c r="D24" s="81">
        <v>161</v>
      </c>
      <c r="E24" s="113">
        <v>29</v>
      </c>
      <c r="F24" s="114">
        <v>756</v>
      </c>
      <c r="G24" s="77">
        <f t="shared" si="5"/>
        <v>5.1630000000000003</v>
      </c>
      <c r="H24" s="448">
        <f t="shared" ref="H24:H26" si="8">ROUND(E24*G24,3)*2</f>
        <v>299.45400000000001</v>
      </c>
      <c r="I24" s="448">
        <f t="shared" si="6"/>
        <v>370.1</v>
      </c>
    </row>
    <row r="25" spans="1:9" x14ac:dyDescent="0.25">
      <c r="A25" s="112" t="s">
        <v>181</v>
      </c>
      <c r="B25" s="41">
        <v>1</v>
      </c>
      <c r="C25" s="41">
        <f t="shared" si="7"/>
        <v>180</v>
      </c>
      <c r="D25" s="81">
        <v>161</v>
      </c>
      <c r="E25" s="113">
        <v>19</v>
      </c>
      <c r="F25" s="114">
        <v>756</v>
      </c>
      <c r="G25" s="77">
        <f t="shared" si="5"/>
        <v>5.1630000000000003</v>
      </c>
      <c r="H25" s="448">
        <f t="shared" si="8"/>
        <v>196.19399999999999</v>
      </c>
      <c r="I25" s="448">
        <f t="shared" si="6"/>
        <v>242.48</v>
      </c>
    </row>
    <row r="26" spans="1:9" x14ac:dyDescent="0.25">
      <c r="A26" s="112" t="s">
        <v>182</v>
      </c>
      <c r="B26" s="41">
        <v>1</v>
      </c>
      <c r="C26" s="41">
        <f t="shared" si="7"/>
        <v>173</v>
      </c>
      <c r="D26" s="81">
        <v>161</v>
      </c>
      <c r="E26" s="113">
        <v>12</v>
      </c>
      <c r="F26" s="114">
        <v>756</v>
      </c>
      <c r="G26" s="77">
        <f t="shared" si="5"/>
        <v>5.1630000000000003</v>
      </c>
      <c r="H26" s="448">
        <f t="shared" si="8"/>
        <v>123.91200000000001</v>
      </c>
      <c r="I26" s="448">
        <f t="shared" si="6"/>
        <v>153.13999999999999</v>
      </c>
    </row>
    <row r="27" spans="1:9" ht="36" customHeight="1" x14ac:dyDescent="0.25">
      <c r="A27" s="105" t="s">
        <v>19</v>
      </c>
      <c r="B27" s="106">
        <f>SUM(B28:B28)</f>
        <v>1</v>
      </c>
      <c r="C27" s="106"/>
      <c r="D27" s="110"/>
      <c r="E27" s="110">
        <f>SUM(E28:E28)</f>
        <v>8</v>
      </c>
      <c r="F27" s="106"/>
      <c r="G27" s="106"/>
      <c r="H27" s="366">
        <f>SUM(H28:H28)</f>
        <v>84</v>
      </c>
      <c r="I27" s="366">
        <f>SUM(I28:I28)</f>
        <v>103.82</v>
      </c>
    </row>
    <row r="28" spans="1:9" ht="18" customHeight="1" x14ac:dyDescent="0.25">
      <c r="A28" s="112" t="s">
        <v>215</v>
      </c>
      <c r="B28" s="41">
        <v>1</v>
      </c>
      <c r="C28" s="41">
        <f t="shared" ref="C28" si="9">D28+E28</f>
        <v>192</v>
      </c>
      <c r="D28" s="81">
        <v>184</v>
      </c>
      <c r="E28" s="110">
        <v>8</v>
      </c>
      <c r="F28" s="106">
        <v>966</v>
      </c>
      <c r="G28" s="77">
        <f>ROUND(F28/184,3)</f>
        <v>5.25</v>
      </c>
      <c r="H28" s="448">
        <f t="shared" ref="H28" si="10">ROUND(E28*G28,3)*2</f>
        <v>84</v>
      </c>
      <c r="I28" s="448">
        <f t="shared" ref="I28" si="11">ROUND(H28*1.2359,2)</f>
        <v>103.82</v>
      </c>
    </row>
    <row r="29" spans="1:9" x14ac:dyDescent="0.25">
      <c r="F29" s="46"/>
      <c r="G29" s="46"/>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60"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A1:I172"/>
  <sheetViews>
    <sheetView zoomScale="80" zoomScaleNormal="80" workbookViewId="0">
      <selection activeCell="H1" sqref="H1:I1"/>
    </sheetView>
  </sheetViews>
  <sheetFormatPr defaultColWidth="9.140625" defaultRowHeight="16.5" x14ac:dyDescent="0.25"/>
  <cols>
    <col min="1" max="1" width="42.7109375" style="449" customWidth="1"/>
    <col min="2" max="2" width="15.28515625" style="450" customWidth="1"/>
    <col min="3" max="3" width="14.5703125" style="450" customWidth="1"/>
    <col min="4" max="4" width="14.7109375" style="450" customWidth="1"/>
    <col min="5" max="5" width="18.42578125" style="450" customWidth="1"/>
    <col min="6" max="6" width="20.140625" style="450" customWidth="1"/>
    <col min="7" max="7" width="15.42578125" style="450" customWidth="1"/>
    <col min="8" max="8" width="21.28515625" style="450" customWidth="1"/>
    <col min="9" max="9" width="19.140625" style="450" customWidth="1"/>
    <col min="10" max="16384" width="9.140625" style="449"/>
  </cols>
  <sheetData>
    <row r="1" spans="1:9" x14ac:dyDescent="0.25">
      <c r="H1" s="602" t="s">
        <v>923</v>
      </c>
      <c r="I1" s="602"/>
    </row>
    <row r="2" spans="1:9" s="451" customFormat="1" ht="39.75" customHeight="1" x14ac:dyDescent="0.25">
      <c r="A2" s="603" t="s">
        <v>13</v>
      </c>
      <c r="B2" s="603"/>
      <c r="C2" s="603"/>
      <c r="D2" s="603"/>
      <c r="E2" s="603"/>
      <c r="F2" s="603"/>
      <c r="G2" s="603"/>
      <c r="H2" s="603"/>
      <c r="I2" s="603"/>
    </row>
    <row r="4" spans="1:9" x14ac:dyDescent="0.25">
      <c r="A4" s="449" t="s">
        <v>864</v>
      </c>
    </row>
    <row r="5" spans="1:9" x14ac:dyDescent="0.25">
      <c r="A5" s="449" t="s">
        <v>821</v>
      </c>
    </row>
    <row r="6" spans="1:9" x14ac:dyDescent="0.25">
      <c r="B6" s="469"/>
      <c r="C6" s="469"/>
      <c r="D6" s="469"/>
      <c r="E6" s="470"/>
      <c r="F6" s="469"/>
      <c r="G6" s="469"/>
      <c r="H6" s="471"/>
      <c r="I6" s="469"/>
    </row>
    <row r="7" spans="1:9" ht="45.75" customHeight="1" x14ac:dyDescent="0.25">
      <c r="A7" s="604"/>
      <c r="B7" s="604" t="s">
        <v>6</v>
      </c>
      <c r="C7" s="605" t="s">
        <v>8</v>
      </c>
      <c r="D7" s="605"/>
      <c r="E7" s="605"/>
      <c r="F7" s="605" t="s">
        <v>4</v>
      </c>
      <c r="G7" s="605" t="s">
        <v>862</v>
      </c>
      <c r="H7" s="606" t="s">
        <v>9</v>
      </c>
      <c r="I7" s="607" t="s">
        <v>2</v>
      </c>
    </row>
    <row r="8" spans="1:9" ht="24" customHeight="1" x14ac:dyDescent="0.25">
      <c r="A8" s="604"/>
      <c r="B8" s="604"/>
      <c r="C8" s="608" t="s">
        <v>14</v>
      </c>
      <c r="D8" s="608" t="s">
        <v>863</v>
      </c>
      <c r="E8" s="605" t="s">
        <v>10</v>
      </c>
      <c r="F8" s="605"/>
      <c r="G8" s="605"/>
      <c r="H8" s="606"/>
      <c r="I8" s="607"/>
    </row>
    <row r="9" spans="1:9" ht="115.5" customHeight="1" x14ac:dyDescent="0.25">
      <c r="A9" s="604"/>
      <c r="B9" s="604"/>
      <c r="C9" s="609"/>
      <c r="D9" s="609"/>
      <c r="E9" s="605"/>
      <c r="F9" s="605"/>
      <c r="G9" s="605"/>
      <c r="H9" s="606"/>
      <c r="I9" s="607"/>
    </row>
    <row r="10" spans="1:9" ht="20.25" customHeight="1" x14ac:dyDescent="0.25">
      <c r="A10" s="461">
        <v>1</v>
      </c>
      <c r="B10" s="461">
        <v>6</v>
      </c>
      <c r="C10" s="461" t="s">
        <v>81</v>
      </c>
      <c r="D10" s="461">
        <v>8</v>
      </c>
      <c r="E10" s="461">
        <v>9</v>
      </c>
      <c r="F10" s="461">
        <v>11</v>
      </c>
      <c r="G10" s="461">
        <v>12</v>
      </c>
      <c r="H10" s="461">
        <v>13</v>
      </c>
      <c r="I10" s="461" t="s">
        <v>82</v>
      </c>
    </row>
    <row r="11" spans="1:9" s="451" customFormat="1" ht="26.25" customHeight="1" x14ac:dyDescent="0.25">
      <c r="A11" s="378" t="s">
        <v>0</v>
      </c>
      <c r="B11" s="452">
        <f>B12+B17+B61+B109</f>
        <v>156</v>
      </c>
      <c r="C11" s="452"/>
      <c r="D11" s="452"/>
      <c r="E11" s="452">
        <f>E12+E17+E61+E109</f>
        <v>4226</v>
      </c>
      <c r="F11" s="452"/>
      <c r="G11" s="452"/>
      <c r="H11" s="453">
        <f>H12+H17+H61+H109</f>
        <v>42258.479999999989</v>
      </c>
      <c r="I11" s="453">
        <f>I12+I17+I61+I109</f>
        <v>52093.45</v>
      </c>
    </row>
    <row r="12" spans="1:9" ht="37.5" customHeight="1" x14ac:dyDescent="0.25">
      <c r="A12" s="364" t="s">
        <v>16</v>
      </c>
      <c r="B12" s="454">
        <f t="shared" ref="B12:I12" si="0">SUM(B13:B16)</f>
        <v>4</v>
      </c>
      <c r="C12" s="454"/>
      <c r="D12" s="454"/>
      <c r="E12" s="454">
        <f t="shared" si="0"/>
        <v>70</v>
      </c>
      <c r="F12" s="454"/>
      <c r="G12" s="454"/>
      <c r="H12" s="455">
        <f t="shared" si="0"/>
        <v>1661.64</v>
      </c>
      <c r="I12" s="455">
        <f t="shared" si="0"/>
        <v>2053.62</v>
      </c>
    </row>
    <row r="13" spans="1:9" x14ac:dyDescent="0.25">
      <c r="A13" s="462" t="s">
        <v>248</v>
      </c>
      <c r="B13" s="456">
        <v>1</v>
      </c>
      <c r="C13" s="456">
        <f t="shared" ref="C13:C16" si="1">D13+E13</f>
        <v>168</v>
      </c>
      <c r="D13" s="456">
        <v>160</v>
      </c>
      <c r="E13" s="463">
        <v>8</v>
      </c>
      <c r="F13" s="464"/>
      <c r="G13" s="457">
        <v>13.843999999999999</v>
      </c>
      <c r="H13" s="458">
        <f>ROUND(E13*G13*2,2)</f>
        <v>221.5</v>
      </c>
      <c r="I13" s="458">
        <f>ROUND(H13*1.2359,2)</f>
        <v>273.75</v>
      </c>
    </row>
    <row r="14" spans="1:9" x14ac:dyDescent="0.25">
      <c r="A14" s="462" t="s">
        <v>249</v>
      </c>
      <c r="B14" s="456">
        <v>1</v>
      </c>
      <c r="C14" s="456">
        <f t="shared" si="1"/>
        <v>189</v>
      </c>
      <c r="D14" s="456">
        <v>160</v>
      </c>
      <c r="E14" s="463">
        <v>29</v>
      </c>
      <c r="F14" s="464"/>
      <c r="G14" s="457">
        <v>11.614000000000001</v>
      </c>
      <c r="H14" s="458">
        <f>ROUND(E14*G14*2,2)+0.01</f>
        <v>673.62</v>
      </c>
      <c r="I14" s="458">
        <f t="shared" ref="I14:I77" si="2">ROUND(H14*1.2359,2)</f>
        <v>832.53</v>
      </c>
    </row>
    <row r="15" spans="1:9" x14ac:dyDescent="0.25">
      <c r="A15" s="462" t="s">
        <v>249</v>
      </c>
      <c r="B15" s="456">
        <v>1</v>
      </c>
      <c r="C15" s="456">
        <f t="shared" si="1"/>
        <v>185</v>
      </c>
      <c r="D15" s="456">
        <v>160</v>
      </c>
      <c r="E15" s="463">
        <v>25</v>
      </c>
      <c r="F15" s="464"/>
      <c r="G15" s="457">
        <v>11.614000000000001</v>
      </c>
      <c r="H15" s="458">
        <f t="shared" ref="H15:H78" si="3">ROUND(E15*G15*2,2)</f>
        <v>580.70000000000005</v>
      </c>
      <c r="I15" s="458">
        <f t="shared" si="2"/>
        <v>717.69</v>
      </c>
    </row>
    <row r="16" spans="1:9" x14ac:dyDescent="0.25">
      <c r="A16" s="462" t="s">
        <v>249</v>
      </c>
      <c r="B16" s="456">
        <v>1</v>
      </c>
      <c r="C16" s="456">
        <f t="shared" si="1"/>
        <v>168</v>
      </c>
      <c r="D16" s="456">
        <v>160</v>
      </c>
      <c r="E16" s="463">
        <v>8</v>
      </c>
      <c r="F16" s="456"/>
      <c r="G16" s="457">
        <v>11.614000000000001</v>
      </c>
      <c r="H16" s="458">
        <f t="shared" si="3"/>
        <v>185.82</v>
      </c>
      <c r="I16" s="458">
        <f t="shared" si="2"/>
        <v>229.65</v>
      </c>
    </row>
    <row r="17" spans="1:9" ht="49.5" customHeight="1" x14ac:dyDescent="0.25">
      <c r="A17" s="364" t="s">
        <v>17</v>
      </c>
      <c r="B17" s="454">
        <f>SUM(B18:B60)</f>
        <v>43</v>
      </c>
      <c r="C17" s="454"/>
      <c r="D17" s="454"/>
      <c r="E17" s="454">
        <f>SUM(E18:E60)</f>
        <v>940</v>
      </c>
      <c r="F17" s="454"/>
      <c r="G17" s="454"/>
      <c r="H17" s="455">
        <f>SUM(H18:H60)</f>
        <v>12917.239999999996</v>
      </c>
      <c r="I17" s="455">
        <f>SUM(I18:I60)</f>
        <v>15937.95</v>
      </c>
    </row>
    <row r="18" spans="1:9" x14ac:dyDescent="0.25">
      <c r="A18" s="391" t="s">
        <v>250</v>
      </c>
      <c r="B18" s="465">
        <v>1</v>
      </c>
      <c r="C18" s="465">
        <f t="shared" ref="C18:C38" si="4">D18+E18</f>
        <v>176</v>
      </c>
      <c r="D18" s="465">
        <v>160</v>
      </c>
      <c r="E18" s="463">
        <v>16</v>
      </c>
      <c r="F18" s="454"/>
      <c r="G18" s="466">
        <v>6.9880000000000004</v>
      </c>
      <c r="H18" s="458">
        <f t="shared" si="3"/>
        <v>223.62</v>
      </c>
      <c r="I18" s="458">
        <f t="shared" si="2"/>
        <v>276.37</v>
      </c>
    </row>
    <row r="19" spans="1:9" x14ac:dyDescent="0.25">
      <c r="A19" s="391" t="s">
        <v>250</v>
      </c>
      <c r="B19" s="465">
        <v>1</v>
      </c>
      <c r="C19" s="465">
        <f t="shared" si="4"/>
        <v>204</v>
      </c>
      <c r="D19" s="465">
        <v>160</v>
      </c>
      <c r="E19" s="463">
        <v>44</v>
      </c>
      <c r="F19" s="454"/>
      <c r="G19" s="466">
        <v>6.9880000000000004</v>
      </c>
      <c r="H19" s="458">
        <f t="shared" si="3"/>
        <v>614.94000000000005</v>
      </c>
      <c r="I19" s="458">
        <f t="shared" si="2"/>
        <v>760</v>
      </c>
    </row>
    <row r="20" spans="1:9" x14ac:dyDescent="0.25">
      <c r="A20" s="391" t="s">
        <v>250</v>
      </c>
      <c r="B20" s="465">
        <v>1</v>
      </c>
      <c r="C20" s="465">
        <f t="shared" si="4"/>
        <v>168</v>
      </c>
      <c r="D20" s="465">
        <v>160</v>
      </c>
      <c r="E20" s="463">
        <v>8</v>
      </c>
      <c r="F20" s="454"/>
      <c r="G20" s="466">
        <v>6.9880000000000004</v>
      </c>
      <c r="H20" s="458">
        <f>ROUND(E20*G20*2,2)-0.01</f>
        <v>111.8</v>
      </c>
      <c r="I20" s="458">
        <f t="shared" si="2"/>
        <v>138.16999999999999</v>
      </c>
    </row>
    <row r="21" spans="1:9" x14ac:dyDescent="0.25">
      <c r="A21" s="391" t="s">
        <v>250</v>
      </c>
      <c r="B21" s="465">
        <v>1</v>
      </c>
      <c r="C21" s="465">
        <f t="shared" si="4"/>
        <v>180</v>
      </c>
      <c r="D21" s="465">
        <v>160</v>
      </c>
      <c r="E21" s="463">
        <v>20</v>
      </c>
      <c r="F21" s="454"/>
      <c r="G21" s="466">
        <v>6.9880000000000004</v>
      </c>
      <c r="H21" s="458">
        <f t="shared" si="3"/>
        <v>279.52</v>
      </c>
      <c r="I21" s="458">
        <f t="shared" si="2"/>
        <v>345.46</v>
      </c>
    </row>
    <row r="22" spans="1:9" x14ac:dyDescent="0.25">
      <c r="A22" s="391" t="s">
        <v>250</v>
      </c>
      <c r="B22" s="465">
        <v>1</v>
      </c>
      <c r="C22" s="465">
        <f t="shared" si="4"/>
        <v>164</v>
      </c>
      <c r="D22" s="465">
        <v>160</v>
      </c>
      <c r="E22" s="463">
        <v>4</v>
      </c>
      <c r="F22" s="454"/>
      <c r="G22" s="466">
        <v>6.9880000000000004</v>
      </c>
      <c r="H22" s="458">
        <f t="shared" si="3"/>
        <v>55.9</v>
      </c>
      <c r="I22" s="458">
        <f t="shared" si="2"/>
        <v>69.09</v>
      </c>
    </row>
    <row r="23" spans="1:9" x14ac:dyDescent="0.25">
      <c r="A23" s="391" t="s">
        <v>250</v>
      </c>
      <c r="B23" s="465">
        <v>1</v>
      </c>
      <c r="C23" s="465">
        <f t="shared" si="4"/>
        <v>164</v>
      </c>
      <c r="D23" s="465">
        <v>160</v>
      </c>
      <c r="E23" s="463">
        <v>4</v>
      </c>
      <c r="F23" s="454"/>
      <c r="G23" s="466">
        <v>6.9880000000000004</v>
      </c>
      <c r="H23" s="458">
        <f t="shared" si="3"/>
        <v>55.9</v>
      </c>
      <c r="I23" s="458">
        <f>ROUND(H23*1.2077,2)</f>
        <v>67.510000000000005</v>
      </c>
    </row>
    <row r="24" spans="1:9" x14ac:dyDescent="0.25">
      <c r="A24" s="391" t="s">
        <v>250</v>
      </c>
      <c r="B24" s="465">
        <v>1</v>
      </c>
      <c r="C24" s="465">
        <f t="shared" si="4"/>
        <v>216</v>
      </c>
      <c r="D24" s="465">
        <v>160</v>
      </c>
      <c r="E24" s="463">
        <v>56</v>
      </c>
      <c r="F24" s="454"/>
      <c r="G24" s="466">
        <v>6.9880000000000004</v>
      </c>
      <c r="H24" s="458">
        <f t="shared" si="3"/>
        <v>782.66</v>
      </c>
      <c r="I24" s="458">
        <f t="shared" si="2"/>
        <v>967.29</v>
      </c>
    </row>
    <row r="25" spans="1:9" x14ac:dyDescent="0.25">
      <c r="A25" s="391" t="s">
        <v>250</v>
      </c>
      <c r="B25" s="465">
        <v>1</v>
      </c>
      <c r="C25" s="465">
        <f t="shared" si="4"/>
        <v>184</v>
      </c>
      <c r="D25" s="465">
        <v>160</v>
      </c>
      <c r="E25" s="463">
        <v>24</v>
      </c>
      <c r="F25" s="454"/>
      <c r="G25" s="466">
        <v>6.9880000000000004</v>
      </c>
      <c r="H25" s="458">
        <f t="shared" si="3"/>
        <v>335.42</v>
      </c>
      <c r="I25" s="458">
        <f t="shared" si="2"/>
        <v>414.55</v>
      </c>
    </row>
    <row r="26" spans="1:9" x14ac:dyDescent="0.25">
      <c r="A26" s="391" t="s">
        <v>250</v>
      </c>
      <c r="B26" s="465">
        <v>1</v>
      </c>
      <c r="C26" s="465">
        <f t="shared" si="4"/>
        <v>224</v>
      </c>
      <c r="D26" s="465">
        <v>160</v>
      </c>
      <c r="E26" s="463">
        <v>64</v>
      </c>
      <c r="F26" s="454"/>
      <c r="G26" s="466">
        <v>6.9880000000000004</v>
      </c>
      <c r="H26" s="458">
        <f t="shared" si="3"/>
        <v>894.46</v>
      </c>
      <c r="I26" s="458">
        <f t="shared" si="2"/>
        <v>1105.46</v>
      </c>
    </row>
    <row r="27" spans="1:9" x14ac:dyDescent="0.25">
      <c r="A27" s="391" t="s">
        <v>250</v>
      </c>
      <c r="B27" s="465">
        <v>1</v>
      </c>
      <c r="C27" s="465">
        <f t="shared" si="4"/>
        <v>176</v>
      </c>
      <c r="D27" s="465">
        <v>160</v>
      </c>
      <c r="E27" s="463">
        <v>16</v>
      </c>
      <c r="F27" s="454"/>
      <c r="G27" s="466">
        <v>6.9880000000000004</v>
      </c>
      <c r="H27" s="458">
        <f t="shared" si="3"/>
        <v>223.62</v>
      </c>
      <c r="I27" s="458">
        <f>ROUND(H27*1.2077,2)</f>
        <v>270.07</v>
      </c>
    </row>
    <row r="28" spans="1:9" x14ac:dyDescent="0.25">
      <c r="A28" s="391" t="s">
        <v>250</v>
      </c>
      <c r="B28" s="465">
        <v>1</v>
      </c>
      <c r="C28" s="465">
        <f t="shared" si="4"/>
        <v>168</v>
      </c>
      <c r="D28" s="465">
        <v>160</v>
      </c>
      <c r="E28" s="463">
        <v>8</v>
      </c>
      <c r="F28" s="454"/>
      <c r="G28" s="466">
        <v>6.9880000000000004</v>
      </c>
      <c r="H28" s="458">
        <f>ROUND(E28*G28*2,2)-0.01</f>
        <v>111.8</v>
      </c>
      <c r="I28" s="458">
        <f t="shared" si="2"/>
        <v>138.16999999999999</v>
      </c>
    </row>
    <row r="29" spans="1:9" x14ac:dyDescent="0.25">
      <c r="A29" s="391" t="s">
        <v>35</v>
      </c>
      <c r="B29" s="465">
        <v>1</v>
      </c>
      <c r="C29" s="465">
        <f t="shared" si="4"/>
        <v>192</v>
      </c>
      <c r="D29" s="465">
        <v>160</v>
      </c>
      <c r="E29" s="463">
        <v>32</v>
      </c>
      <c r="F29" s="454"/>
      <c r="G29" s="466">
        <v>6.8090000000000002</v>
      </c>
      <c r="H29" s="458">
        <f t="shared" si="3"/>
        <v>435.78</v>
      </c>
      <c r="I29" s="458">
        <f>ROUND(H29*1.2077,2)</f>
        <v>526.29</v>
      </c>
    </row>
    <row r="30" spans="1:9" x14ac:dyDescent="0.25">
      <c r="A30" s="391" t="s">
        <v>102</v>
      </c>
      <c r="B30" s="465">
        <v>1</v>
      </c>
      <c r="C30" s="465">
        <f t="shared" si="4"/>
        <v>168</v>
      </c>
      <c r="D30" s="465">
        <v>160</v>
      </c>
      <c r="E30" s="463">
        <v>8</v>
      </c>
      <c r="F30" s="454"/>
      <c r="G30" s="466">
        <v>10.688000000000001</v>
      </c>
      <c r="H30" s="458">
        <f>ROUND(E30*G30*2,2)-0.01</f>
        <v>171</v>
      </c>
      <c r="I30" s="458">
        <f t="shared" si="2"/>
        <v>211.34</v>
      </c>
    </row>
    <row r="31" spans="1:9" x14ac:dyDescent="0.25">
      <c r="A31" s="391" t="s">
        <v>251</v>
      </c>
      <c r="B31" s="465">
        <v>1</v>
      </c>
      <c r="C31" s="465">
        <f t="shared" si="4"/>
        <v>168</v>
      </c>
      <c r="D31" s="465">
        <v>160</v>
      </c>
      <c r="E31" s="463">
        <v>8</v>
      </c>
      <c r="F31" s="454"/>
      <c r="G31" s="466">
        <v>10.031000000000001</v>
      </c>
      <c r="H31" s="458">
        <f t="shared" si="3"/>
        <v>160.5</v>
      </c>
      <c r="I31" s="458">
        <f t="shared" si="2"/>
        <v>198.36</v>
      </c>
    </row>
    <row r="32" spans="1:9" x14ac:dyDescent="0.25">
      <c r="A32" s="391" t="s">
        <v>250</v>
      </c>
      <c r="B32" s="465">
        <v>1</v>
      </c>
      <c r="C32" s="465">
        <f t="shared" si="4"/>
        <v>184</v>
      </c>
      <c r="D32" s="465">
        <v>160</v>
      </c>
      <c r="E32" s="463">
        <v>24</v>
      </c>
      <c r="F32" s="454"/>
      <c r="G32" s="466">
        <v>6.9880000000000004</v>
      </c>
      <c r="H32" s="458">
        <f t="shared" si="3"/>
        <v>335.42</v>
      </c>
      <c r="I32" s="458">
        <f t="shared" si="2"/>
        <v>414.55</v>
      </c>
    </row>
    <row r="33" spans="1:9" x14ac:dyDescent="0.25">
      <c r="A33" s="391" t="s">
        <v>250</v>
      </c>
      <c r="B33" s="465">
        <v>1</v>
      </c>
      <c r="C33" s="465">
        <f t="shared" si="4"/>
        <v>168</v>
      </c>
      <c r="D33" s="465">
        <v>160</v>
      </c>
      <c r="E33" s="463">
        <v>8</v>
      </c>
      <c r="F33" s="454"/>
      <c r="G33" s="466">
        <v>6.9880000000000004</v>
      </c>
      <c r="H33" s="458">
        <f>ROUND(E33*G33*2,2)-0.01</f>
        <v>111.8</v>
      </c>
      <c r="I33" s="458">
        <f t="shared" si="2"/>
        <v>138.16999999999999</v>
      </c>
    </row>
    <row r="34" spans="1:9" x14ac:dyDescent="0.25">
      <c r="A34" s="391" t="s">
        <v>250</v>
      </c>
      <c r="B34" s="465">
        <v>1</v>
      </c>
      <c r="C34" s="465">
        <f t="shared" si="4"/>
        <v>200</v>
      </c>
      <c r="D34" s="465">
        <v>160</v>
      </c>
      <c r="E34" s="463">
        <v>40</v>
      </c>
      <c r="F34" s="454"/>
      <c r="G34" s="466">
        <v>6.9880000000000004</v>
      </c>
      <c r="H34" s="458">
        <f t="shared" si="3"/>
        <v>559.04</v>
      </c>
      <c r="I34" s="458">
        <f t="shared" si="2"/>
        <v>690.92</v>
      </c>
    </row>
    <row r="35" spans="1:9" x14ac:dyDescent="0.25">
      <c r="A35" s="391" t="s">
        <v>250</v>
      </c>
      <c r="B35" s="465">
        <v>1</v>
      </c>
      <c r="C35" s="465">
        <f t="shared" si="4"/>
        <v>224</v>
      </c>
      <c r="D35" s="465">
        <v>160</v>
      </c>
      <c r="E35" s="463">
        <v>64</v>
      </c>
      <c r="F35" s="454"/>
      <c r="G35" s="466">
        <v>6.9880000000000004</v>
      </c>
      <c r="H35" s="458">
        <f t="shared" si="3"/>
        <v>894.46</v>
      </c>
      <c r="I35" s="458">
        <f t="shared" si="2"/>
        <v>1105.46</v>
      </c>
    </row>
    <row r="36" spans="1:9" x14ac:dyDescent="0.25">
      <c r="A36" s="391" t="s">
        <v>35</v>
      </c>
      <c r="B36" s="465">
        <v>1</v>
      </c>
      <c r="C36" s="465">
        <f t="shared" si="4"/>
        <v>164</v>
      </c>
      <c r="D36" s="465">
        <v>160</v>
      </c>
      <c r="E36" s="463">
        <v>4</v>
      </c>
      <c r="F36" s="454"/>
      <c r="G36" s="466">
        <v>6.81</v>
      </c>
      <c r="H36" s="458">
        <f t="shared" si="3"/>
        <v>54.48</v>
      </c>
      <c r="I36" s="458">
        <f t="shared" si="2"/>
        <v>67.33</v>
      </c>
    </row>
    <row r="37" spans="1:9" x14ac:dyDescent="0.25">
      <c r="A37" s="391" t="s">
        <v>252</v>
      </c>
      <c r="B37" s="465">
        <v>1</v>
      </c>
      <c r="C37" s="465">
        <f t="shared" si="4"/>
        <v>200</v>
      </c>
      <c r="D37" s="465">
        <v>160</v>
      </c>
      <c r="E37" s="463">
        <v>40</v>
      </c>
      <c r="F37" s="454"/>
      <c r="G37" s="466">
        <v>7.3650000000000002</v>
      </c>
      <c r="H37" s="458">
        <f t="shared" si="3"/>
        <v>589.20000000000005</v>
      </c>
      <c r="I37" s="458">
        <f t="shared" si="2"/>
        <v>728.19</v>
      </c>
    </row>
    <row r="38" spans="1:9" x14ac:dyDescent="0.25">
      <c r="A38" s="391" t="s">
        <v>250</v>
      </c>
      <c r="B38" s="465">
        <v>1</v>
      </c>
      <c r="C38" s="465">
        <f t="shared" si="4"/>
        <v>192</v>
      </c>
      <c r="D38" s="465">
        <v>160</v>
      </c>
      <c r="E38" s="463">
        <v>32</v>
      </c>
      <c r="F38" s="454"/>
      <c r="G38" s="466">
        <v>6.9880000000000004</v>
      </c>
      <c r="H38" s="458">
        <f>ROUND(E38*G38*2,2)+0.01</f>
        <v>447.24</v>
      </c>
      <c r="I38" s="458">
        <f t="shared" si="2"/>
        <v>552.74</v>
      </c>
    </row>
    <row r="39" spans="1:9" x14ac:dyDescent="0.25">
      <c r="A39" s="391" t="s">
        <v>35</v>
      </c>
      <c r="B39" s="465">
        <v>1</v>
      </c>
      <c r="C39" s="465">
        <f>D39+E39</f>
        <v>172</v>
      </c>
      <c r="D39" s="465">
        <v>160</v>
      </c>
      <c r="E39" s="463">
        <v>12</v>
      </c>
      <c r="F39" s="467"/>
      <c r="G39" s="466">
        <v>6.8090000000000002</v>
      </c>
      <c r="H39" s="458">
        <f t="shared" si="3"/>
        <v>163.41999999999999</v>
      </c>
      <c r="I39" s="458">
        <f t="shared" si="2"/>
        <v>201.97</v>
      </c>
    </row>
    <row r="40" spans="1:9" x14ac:dyDescent="0.25">
      <c r="A40" s="391" t="s">
        <v>35</v>
      </c>
      <c r="B40" s="465">
        <v>1</v>
      </c>
      <c r="C40" s="465">
        <f>D40+E40</f>
        <v>172</v>
      </c>
      <c r="D40" s="465">
        <v>160</v>
      </c>
      <c r="E40" s="463">
        <v>12</v>
      </c>
      <c r="F40" s="467"/>
      <c r="G40" s="466">
        <v>6.8090000000000002</v>
      </c>
      <c r="H40" s="458">
        <f t="shared" si="3"/>
        <v>163.41999999999999</v>
      </c>
      <c r="I40" s="458">
        <f t="shared" si="2"/>
        <v>201.97</v>
      </c>
    </row>
    <row r="41" spans="1:9" x14ac:dyDescent="0.25">
      <c r="A41" s="391" t="s">
        <v>250</v>
      </c>
      <c r="B41" s="465">
        <v>1</v>
      </c>
      <c r="C41" s="465">
        <f t="shared" ref="C41:C60" si="5">D41+E41</f>
        <v>168</v>
      </c>
      <c r="D41" s="465">
        <v>160</v>
      </c>
      <c r="E41" s="463">
        <v>8</v>
      </c>
      <c r="F41" s="467"/>
      <c r="G41" s="466">
        <v>6.9880000000000004</v>
      </c>
      <c r="H41" s="458">
        <f>ROUND(E41*G41*2,2)-0.01</f>
        <v>111.8</v>
      </c>
      <c r="I41" s="458">
        <f t="shared" si="2"/>
        <v>138.16999999999999</v>
      </c>
    </row>
    <row r="42" spans="1:9" x14ac:dyDescent="0.25">
      <c r="A42" s="391" t="s">
        <v>250</v>
      </c>
      <c r="B42" s="465">
        <v>1</v>
      </c>
      <c r="C42" s="465">
        <f t="shared" si="5"/>
        <v>192</v>
      </c>
      <c r="D42" s="465">
        <v>160</v>
      </c>
      <c r="E42" s="463">
        <v>32</v>
      </c>
      <c r="F42" s="467"/>
      <c r="G42" s="466">
        <v>6.9880000000000004</v>
      </c>
      <c r="H42" s="458">
        <f>ROUND(E42*G42*2,2)+0.01</f>
        <v>447.24</v>
      </c>
      <c r="I42" s="458">
        <f t="shared" si="2"/>
        <v>552.74</v>
      </c>
    </row>
    <row r="43" spans="1:9" x14ac:dyDescent="0.25">
      <c r="A43" s="391" t="s">
        <v>250</v>
      </c>
      <c r="B43" s="465">
        <v>1</v>
      </c>
      <c r="C43" s="465">
        <f t="shared" si="5"/>
        <v>168</v>
      </c>
      <c r="D43" s="465">
        <v>160</v>
      </c>
      <c r="E43" s="463">
        <v>8</v>
      </c>
      <c r="F43" s="467"/>
      <c r="G43" s="466">
        <v>6.9880000000000004</v>
      </c>
      <c r="H43" s="458">
        <f>ROUND(E43*G43*2,2)-0.01</f>
        <v>111.8</v>
      </c>
      <c r="I43" s="458">
        <f t="shared" si="2"/>
        <v>138.16999999999999</v>
      </c>
    </row>
    <row r="44" spans="1:9" x14ac:dyDescent="0.25">
      <c r="A44" s="391" t="s">
        <v>250</v>
      </c>
      <c r="B44" s="465">
        <v>1</v>
      </c>
      <c r="C44" s="465">
        <f t="shared" si="5"/>
        <v>176</v>
      </c>
      <c r="D44" s="465">
        <v>160</v>
      </c>
      <c r="E44" s="463">
        <v>16</v>
      </c>
      <c r="F44" s="467"/>
      <c r="G44" s="466">
        <v>6.9880000000000004</v>
      </c>
      <c r="H44" s="458">
        <f t="shared" si="3"/>
        <v>223.62</v>
      </c>
      <c r="I44" s="458">
        <f>ROUND(H44*1.2077,2)</f>
        <v>270.07</v>
      </c>
    </row>
    <row r="45" spans="1:9" x14ac:dyDescent="0.25">
      <c r="A45" s="391" t="s">
        <v>35</v>
      </c>
      <c r="B45" s="465">
        <v>1</v>
      </c>
      <c r="C45" s="465">
        <f t="shared" si="5"/>
        <v>180</v>
      </c>
      <c r="D45" s="465">
        <v>160</v>
      </c>
      <c r="E45" s="463">
        <v>20</v>
      </c>
      <c r="F45" s="467"/>
      <c r="G45" s="466">
        <v>6.8090000000000002</v>
      </c>
      <c r="H45" s="458">
        <f t="shared" si="3"/>
        <v>272.36</v>
      </c>
      <c r="I45" s="458">
        <f t="shared" si="2"/>
        <v>336.61</v>
      </c>
    </row>
    <row r="46" spans="1:9" x14ac:dyDescent="0.25">
      <c r="A46" s="391" t="s">
        <v>102</v>
      </c>
      <c r="B46" s="465">
        <v>1</v>
      </c>
      <c r="C46" s="465">
        <f t="shared" si="5"/>
        <v>164</v>
      </c>
      <c r="D46" s="465">
        <v>160</v>
      </c>
      <c r="E46" s="463">
        <v>4</v>
      </c>
      <c r="F46" s="467"/>
      <c r="G46" s="466">
        <v>9.4380000000000006</v>
      </c>
      <c r="H46" s="458">
        <f t="shared" si="3"/>
        <v>75.5</v>
      </c>
      <c r="I46" s="458">
        <f t="shared" si="2"/>
        <v>93.31</v>
      </c>
    </row>
    <row r="47" spans="1:9" x14ac:dyDescent="0.25">
      <c r="A47" s="391" t="s">
        <v>35</v>
      </c>
      <c r="B47" s="465">
        <v>1</v>
      </c>
      <c r="C47" s="465">
        <f t="shared" si="5"/>
        <v>208</v>
      </c>
      <c r="D47" s="465">
        <v>160</v>
      </c>
      <c r="E47" s="463">
        <v>48</v>
      </c>
      <c r="F47" s="467"/>
      <c r="G47" s="466">
        <v>6.3310000000000004</v>
      </c>
      <c r="H47" s="458">
        <f t="shared" si="3"/>
        <v>607.78</v>
      </c>
      <c r="I47" s="458">
        <f t="shared" si="2"/>
        <v>751.16</v>
      </c>
    </row>
    <row r="48" spans="1:9" x14ac:dyDescent="0.25">
      <c r="A48" s="391" t="s">
        <v>35</v>
      </c>
      <c r="B48" s="465">
        <v>1</v>
      </c>
      <c r="C48" s="465">
        <f t="shared" si="5"/>
        <v>184</v>
      </c>
      <c r="D48" s="465">
        <v>160</v>
      </c>
      <c r="E48" s="463">
        <v>24</v>
      </c>
      <c r="F48" s="467"/>
      <c r="G48" s="466">
        <v>6.3310000000000004</v>
      </c>
      <c r="H48" s="458">
        <f>ROUND(E48*G48*2,2)-0.01</f>
        <v>303.88</v>
      </c>
      <c r="I48" s="458">
        <f t="shared" si="2"/>
        <v>375.57</v>
      </c>
    </row>
    <row r="49" spans="1:9" x14ac:dyDescent="0.25">
      <c r="A49" s="391" t="s">
        <v>252</v>
      </c>
      <c r="B49" s="465">
        <v>1</v>
      </c>
      <c r="C49" s="465">
        <f t="shared" si="5"/>
        <v>168</v>
      </c>
      <c r="D49" s="465">
        <v>160</v>
      </c>
      <c r="E49" s="463">
        <v>8</v>
      </c>
      <c r="F49" s="467"/>
      <c r="G49" s="466">
        <v>6.9589999999999996</v>
      </c>
      <c r="H49" s="458">
        <f t="shared" si="3"/>
        <v>111.34</v>
      </c>
      <c r="I49" s="458">
        <f t="shared" si="2"/>
        <v>137.61000000000001</v>
      </c>
    </row>
    <row r="50" spans="1:9" x14ac:dyDescent="0.25">
      <c r="A50" s="391" t="s">
        <v>252</v>
      </c>
      <c r="B50" s="465">
        <v>1</v>
      </c>
      <c r="C50" s="465">
        <f t="shared" si="5"/>
        <v>192</v>
      </c>
      <c r="D50" s="465">
        <v>160</v>
      </c>
      <c r="E50" s="463">
        <v>32</v>
      </c>
      <c r="F50" s="467"/>
      <c r="G50" s="466">
        <v>6.9589999999999996</v>
      </c>
      <c r="H50" s="458">
        <f t="shared" si="3"/>
        <v>445.38</v>
      </c>
      <c r="I50" s="458">
        <f t="shared" si="2"/>
        <v>550.45000000000005</v>
      </c>
    </row>
    <row r="51" spans="1:9" x14ac:dyDescent="0.25">
      <c r="A51" s="391" t="s">
        <v>35</v>
      </c>
      <c r="B51" s="465">
        <v>1</v>
      </c>
      <c r="C51" s="465">
        <f t="shared" si="5"/>
        <v>168</v>
      </c>
      <c r="D51" s="465">
        <v>160</v>
      </c>
      <c r="E51" s="463">
        <v>8</v>
      </c>
      <c r="F51" s="467"/>
      <c r="G51" s="466">
        <v>6.3310000000000004</v>
      </c>
      <c r="H51" s="458">
        <f t="shared" si="3"/>
        <v>101.3</v>
      </c>
      <c r="I51" s="458">
        <f t="shared" si="2"/>
        <v>125.2</v>
      </c>
    </row>
    <row r="52" spans="1:9" x14ac:dyDescent="0.25">
      <c r="A52" s="391" t="s">
        <v>35</v>
      </c>
      <c r="B52" s="465">
        <v>1</v>
      </c>
      <c r="C52" s="465">
        <f t="shared" si="5"/>
        <v>200</v>
      </c>
      <c r="D52" s="465">
        <v>160</v>
      </c>
      <c r="E52" s="463">
        <v>40</v>
      </c>
      <c r="F52" s="467"/>
      <c r="G52" s="466">
        <v>6.3310000000000004</v>
      </c>
      <c r="H52" s="458">
        <f t="shared" si="3"/>
        <v>506.48</v>
      </c>
      <c r="I52" s="458">
        <f t="shared" si="2"/>
        <v>625.96</v>
      </c>
    </row>
    <row r="53" spans="1:9" x14ac:dyDescent="0.25">
      <c r="A53" s="391" t="s">
        <v>35</v>
      </c>
      <c r="B53" s="465">
        <v>1</v>
      </c>
      <c r="C53" s="465">
        <f t="shared" si="5"/>
        <v>168</v>
      </c>
      <c r="D53" s="465">
        <v>160</v>
      </c>
      <c r="E53" s="463">
        <v>8</v>
      </c>
      <c r="F53" s="467"/>
      <c r="G53" s="466">
        <v>6.3310000000000004</v>
      </c>
      <c r="H53" s="458">
        <f t="shared" si="3"/>
        <v>101.3</v>
      </c>
      <c r="I53" s="458">
        <f t="shared" si="2"/>
        <v>125.2</v>
      </c>
    </row>
    <row r="54" spans="1:9" x14ac:dyDescent="0.25">
      <c r="A54" s="391" t="s">
        <v>35</v>
      </c>
      <c r="B54" s="465">
        <v>1</v>
      </c>
      <c r="C54" s="465">
        <f t="shared" si="5"/>
        <v>200</v>
      </c>
      <c r="D54" s="465">
        <v>160</v>
      </c>
      <c r="E54" s="463">
        <v>40</v>
      </c>
      <c r="F54" s="467"/>
      <c r="G54" s="466">
        <v>6.3310000000000004</v>
      </c>
      <c r="H54" s="458">
        <f t="shared" si="3"/>
        <v>506.48</v>
      </c>
      <c r="I54" s="458">
        <f t="shared" si="2"/>
        <v>625.96</v>
      </c>
    </row>
    <row r="55" spans="1:9" x14ac:dyDescent="0.25">
      <c r="A55" s="391" t="s">
        <v>35</v>
      </c>
      <c r="B55" s="465">
        <v>1</v>
      </c>
      <c r="C55" s="465">
        <f t="shared" si="5"/>
        <v>168</v>
      </c>
      <c r="D55" s="465">
        <v>160</v>
      </c>
      <c r="E55" s="463">
        <v>8</v>
      </c>
      <c r="F55" s="467"/>
      <c r="G55" s="466">
        <v>6.3310000000000004</v>
      </c>
      <c r="H55" s="458">
        <f t="shared" si="3"/>
        <v>101.3</v>
      </c>
      <c r="I55" s="458">
        <f t="shared" si="2"/>
        <v>125.2</v>
      </c>
    </row>
    <row r="56" spans="1:9" x14ac:dyDescent="0.25">
      <c r="A56" s="391" t="s">
        <v>35</v>
      </c>
      <c r="B56" s="465">
        <v>1</v>
      </c>
      <c r="C56" s="465">
        <f t="shared" si="5"/>
        <v>200</v>
      </c>
      <c r="D56" s="465">
        <v>160</v>
      </c>
      <c r="E56" s="463">
        <v>40</v>
      </c>
      <c r="F56" s="467"/>
      <c r="G56" s="466">
        <v>6.3310000000000004</v>
      </c>
      <c r="H56" s="458">
        <f t="shared" si="3"/>
        <v>506.48</v>
      </c>
      <c r="I56" s="458">
        <f t="shared" si="2"/>
        <v>625.96</v>
      </c>
    </row>
    <row r="57" spans="1:9" x14ac:dyDescent="0.25">
      <c r="A57" s="391" t="s">
        <v>35</v>
      </c>
      <c r="B57" s="465">
        <v>1</v>
      </c>
      <c r="C57" s="465">
        <f t="shared" si="5"/>
        <v>176</v>
      </c>
      <c r="D57" s="465">
        <v>160</v>
      </c>
      <c r="E57" s="463">
        <v>16</v>
      </c>
      <c r="F57" s="467"/>
      <c r="G57" s="466">
        <v>6.3310000000000004</v>
      </c>
      <c r="H57" s="458">
        <f>ROUND(E57*G57*2,2)+0.01</f>
        <v>202.6</v>
      </c>
      <c r="I57" s="458">
        <f t="shared" si="2"/>
        <v>250.39</v>
      </c>
    </row>
    <row r="58" spans="1:9" x14ac:dyDescent="0.25">
      <c r="A58" s="391" t="s">
        <v>35</v>
      </c>
      <c r="B58" s="465">
        <v>1</v>
      </c>
      <c r="C58" s="465">
        <f t="shared" si="5"/>
        <v>176</v>
      </c>
      <c r="D58" s="465">
        <v>160</v>
      </c>
      <c r="E58" s="463">
        <v>16</v>
      </c>
      <c r="F58" s="467"/>
      <c r="G58" s="466">
        <v>6.3310000000000004</v>
      </c>
      <c r="H58" s="458">
        <f>ROUND(E58*G58*2,2)+0.01</f>
        <v>202.6</v>
      </c>
      <c r="I58" s="458">
        <f t="shared" si="2"/>
        <v>250.39</v>
      </c>
    </row>
    <row r="59" spans="1:9" x14ac:dyDescent="0.25">
      <c r="A59" s="391" t="s">
        <v>35</v>
      </c>
      <c r="B59" s="465">
        <v>1</v>
      </c>
      <c r="C59" s="465">
        <f t="shared" si="5"/>
        <v>168</v>
      </c>
      <c r="D59" s="465">
        <v>160</v>
      </c>
      <c r="E59" s="463">
        <v>8</v>
      </c>
      <c r="F59" s="467"/>
      <c r="G59" s="466">
        <v>6.3310000000000004</v>
      </c>
      <c r="H59" s="458">
        <f t="shared" si="3"/>
        <v>101.3</v>
      </c>
      <c r="I59" s="458">
        <f t="shared" si="2"/>
        <v>125.2</v>
      </c>
    </row>
    <row r="60" spans="1:9" x14ac:dyDescent="0.25">
      <c r="A60" s="391" t="s">
        <v>35</v>
      </c>
      <c r="B60" s="465">
        <v>1</v>
      </c>
      <c r="C60" s="465">
        <f t="shared" si="5"/>
        <v>168</v>
      </c>
      <c r="D60" s="465">
        <v>160</v>
      </c>
      <c r="E60" s="463">
        <v>8</v>
      </c>
      <c r="F60" s="467"/>
      <c r="G60" s="466">
        <v>6.3310000000000004</v>
      </c>
      <c r="H60" s="458">
        <f t="shared" si="3"/>
        <v>101.3</v>
      </c>
      <c r="I60" s="458">
        <f t="shared" si="2"/>
        <v>125.2</v>
      </c>
    </row>
    <row r="61" spans="1:9" s="451" customFormat="1" ht="49.5" x14ac:dyDescent="0.25">
      <c r="A61" s="364" t="s">
        <v>18</v>
      </c>
      <c r="B61" s="454">
        <f>SUM(B62:B108)</f>
        <v>47</v>
      </c>
      <c r="C61" s="454"/>
      <c r="D61" s="454"/>
      <c r="E61" s="454">
        <f>SUM(E62:E108)</f>
        <v>1484</v>
      </c>
      <c r="F61" s="454"/>
      <c r="G61" s="454"/>
      <c r="H61" s="455">
        <f>SUM(H62:H108)</f>
        <v>13507.380000000001</v>
      </c>
      <c r="I61" s="455">
        <f>SUM(I62:I108)</f>
        <v>16653.739999999994</v>
      </c>
    </row>
    <row r="62" spans="1:9" s="468" customFormat="1" x14ac:dyDescent="0.25">
      <c r="A62" s="391" t="s">
        <v>22</v>
      </c>
      <c r="B62" s="456">
        <v>1</v>
      </c>
      <c r="C62" s="456">
        <f t="shared" ref="C62:C74" si="6">D62+E62</f>
        <v>220</v>
      </c>
      <c r="D62" s="456">
        <v>160</v>
      </c>
      <c r="E62" s="463">
        <v>60</v>
      </c>
      <c r="F62" s="464"/>
      <c r="G62" s="457">
        <v>4.5510000000000002</v>
      </c>
      <c r="H62" s="458">
        <f t="shared" si="3"/>
        <v>546.12</v>
      </c>
      <c r="I62" s="458">
        <f t="shared" si="2"/>
        <v>674.95</v>
      </c>
    </row>
    <row r="63" spans="1:9" s="468" customFormat="1" x14ac:dyDescent="0.25">
      <c r="A63" s="391" t="s">
        <v>22</v>
      </c>
      <c r="B63" s="456">
        <v>1</v>
      </c>
      <c r="C63" s="456">
        <f t="shared" si="6"/>
        <v>240</v>
      </c>
      <c r="D63" s="456">
        <v>160</v>
      </c>
      <c r="E63" s="463">
        <v>80</v>
      </c>
      <c r="F63" s="464"/>
      <c r="G63" s="457">
        <v>4.5510000000000002</v>
      </c>
      <c r="H63" s="458">
        <f t="shared" si="3"/>
        <v>728.16</v>
      </c>
      <c r="I63" s="458">
        <f t="shared" si="2"/>
        <v>899.93</v>
      </c>
    </row>
    <row r="64" spans="1:9" s="468" customFormat="1" x14ac:dyDescent="0.25">
      <c r="A64" s="391" t="s">
        <v>22</v>
      </c>
      <c r="B64" s="456">
        <v>1</v>
      </c>
      <c r="C64" s="456">
        <f t="shared" si="6"/>
        <v>184</v>
      </c>
      <c r="D64" s="456">
        <v>160</v>
      </c>
      <c r="E64" s="463">
        <v>24</v>
      </c>
      <c r="F64" s="464"/>
      <c r="G64" s="457">
        <v>4.5510000000000002</v>
      </c>
      <c r="H64" s="458">
        <f>ROUND(E64*G64*2,2)-0.01</f>
        <v>218.44</v>
      </c>
      <c r="I64" s="458">
        <f t="shared" si="2"/>
        <v>269.97000000000003</v>
      </c>
    </row>
    <row r="65" spans="1:9" s="468" customFormat="1" x14ac:dyDescent="0.25">
      <c r="A65" s="391" t="s">
        <v>22</v>
      </c>
      <c r="B65" s="456">
        <v>1</v>
      </c>
      <c r="C65" s="456">
        <f t="shared" si="6"/>
        <v>208</v>
      </c>
      <c r="D65" s="456">
        <v>160</v>
      </c>
      <c r="E65" s="463">
        <v>48</v>
      </c>
      <c r="F65" s="464"/>
      <c r="G65" s="457">
        <v>4.5510000000000002</v>
      </c>
      <c r="H65" s="458">
        <f t="shared" si="3"/>
        <v>436.9</v>
      </c>
      <c r="I65" s="458">
        <f>ROUND(H65*1.2077,2)</f>
        <v>527.64</v>
      </c>
    </row>
    <row r="66" spans="1:9" s="468" customFormat="1" x14ac:dyDescent="0.25">
      <c r="A66" s="391" t="s">
        <v>22</v>
      </c>
      <c r="B66" s="456">
        <v>1</v>
      </c>
      <c r="C66" s="456">
        <f t="shared" si="6"/>
        <v>208</v>
      </c>
      <c r="D66" s="456">
        <v>160</v>
      </c>
      <c r="E66" s="463">
        <v>48</v>
      </c>
      <c r="F66" s="464"/>
      <c r="G66" s="457">
        <v>4.5510000000000002</v>
      </c>
      <c r="H66" s="458">
        <f t="shared" si="3"/>
        <v>436.9</v>
      </c>
      <c r="I66" s="458">
        <f>ROUND(H66*1.2077,2)</f>
        <v>527.64</v>
      </c>
    </row>
    <row r="67" spans="1:9" s="468" customFormat="1" x14ac:dyDescent="0.25">
      <c r="A67" s="391" t="s">
        <v>22</v>
      </c>
      <c r="B67" s="456">
        <v>1</v>
      </c>
      <c r="C67" s="456">
        <f t="shared" si="6"/>
        <v>216</v>
      </c>
      <c r="D67" s="456">
        <v>160</v>
      </c>
      <c r="E67" s="463">
        <v>56</v>
      </c>
      <c r="F67" s="464"/>
      <c r="G67" s="457">
        <v>4.5510000000000002</v>
      </c>
      <c r="H67" s="458">
        <f>ROUND(E67*G67*2,2)+0.01</f>
        <v>509.71999999999997</v>
      </c>
      <c r="I67" s="458">
        <f t="shared" si="2"/>
        <v>629.96</v>
      </c>
    </row>
    <row r="68" spans="1:9" s="468" customFormat="1" x14ac:dyDescent="0.25">
      <c r="A68" s="391" t="s">
        <v>22</v>
      </c>
      <c r="B68" s="456">
        <v>1</v>
      </c>
      <c r="C68" s="456">
        <f t="shared" si="6"/>
        <v>196</v>
      </c>
      <c r="D68" s="456">
        <v>160</v>
      </c>
      <c r="E68" s="463">
        <v>36</v>
      </c>
      <c r="F68" s="464"/>
      <c r="G68" s="457">
        <v>4.5510000000000002</v>
      </c>
      <c r="H68" s="458">
        <f>ROUND(E68*G68*2,2)+0.01</f>
        <v>327.68</v>
      </c>
      <c r="I68" s="458">
        <f t="shared" si="2"/>
        <v>404.98</v>
      </c>
    </row>
    <row r="69" spans="1:9" s="468" customFormat="1" x14ac:dyDescent="0.25">
      <c r="A69" s="391" t="s">
        <v>22</v>
      </c>
      <c r="B69" s="456">
        <v>1</v>
      </c>
      <c r="C69" s="456">
        <f t="shared" si="6"/>
        <v>192</v>
      </c>
      <c r="D69" s="456">
        <v>160</v>
      </c>
      <c r="E69" s="463">
        <v>32</v>
      </c>
      <c r="F69" s="464"/>
      <c r="G69" s="457">
        <v>4.5510000000000002</v>
      </c>
      <c r="H69" s="458">
        <f t="shared" si="3"/>
        <v>291.26</v>
      </c>
      <c r="I69" s="458">
        <f t="shared" si="2"/>
        <v>359.97</v>
      </c>
    </row>
    <row r="70" spans="1:9" s="468" customFormat="1" x14ac:dyDescent="0.25">
      <c r="A70" s="391" t="s">
        <v>22</v>
      </c>
      <c r="B70" s="456">
        <v>1</v>
      </c>
      <c r="C70" s="456">
        <f t="shared" si="6"/>
        <v>168</v>
      </c>
      <c r="D70" s="456">
        <v>160</v>
      </c>
      <c r="E70" s="463">
        <v>8</v>
      </c>
      <c r="F70" s="464"/>
      <c r="G70" s="457">
        <v>4.5510000000000002</v>
      </c>
      <c r="H70" s="458">
        <f t="shared" si="3"/>
        <v>72.819999999999993</v>
      </c>
      <c r="I70" s="458">
        <f t="shared" si="2"/>
        <v>90</v>
      </c>
    </row>
    <row r="71" spans="1:9" s="468" customFormat="1" x14ac:dyDescent="0.25">
      <c r="A71" s="391" t="s">
        <v>22</v>
      </c>
      <c r="B71" s="456">
        <v>1</v>
      </c>
      <c r="C71" s="456">
        <f t="shared" si="6"/>
        <v>240</v>
      </c>
      <c r="D71" s="456">
        <v>160</v>
      </c>
      <c r="E71" s="463">
        <v>80</v>
      </c>
      <c r="F71" s="464"/>
      <c r="G71" s="457">
        <v>4.5510000000000002</v>
      </c>
      <c r="H71" s="458">
        <f t="shared" si="3"/>
        <v>728.16</v>
      </c>
      <c r="I71" s="458">
        <f t="shared" si="2"/>
        <v>899.93</v>
      </c>
    </row>
    <row r="72" spans="1:9" s="468" customFormat="1" x14ac:dyDescent="0.25">
      <c r="A72" s="391" t="s">
        <v>22</v>
      </c>
      <c r="B72" s="456">
        <v>1</v>
      </c>
      <c r="C72" s="456">
        <f t="shared" si="6"/>
        <v>168</v>
      </c>
      <c r="D72" s="456">
        <v>160</v>
      </c>
      <c r="E72" s="463">
        <v>8</v>
      </c>
      <c r="F72" s="464"/>
      <c r="G72" s="457">
        <v>4.5510000000000002</v>
      </c>
      <c r="H72" s="458">
        <f t="shared" si="3"/>
        <v>72.819999999999993</v>
      </c>
      <c r="I72" s="458">
        <f t="shared" si="2"/>
        <v>90</v>
      </c>
    </row>
    <row r="73" spans="1:9" s="468" customFormat="1" x14ac:dyDescent="0.25">
      <c r="A73" s="391" t="s">
        <v>22</v>
      </c>
      <c r="B73" s="456">
        <v>1</v>
      </c>
      <c r="C73" s="456">
        <f t="shared" si="6"/>
        <v>188</v>
      </c>
      <c r="D73" s="456">
        <v>160</v>
      </c>
      <c r="E73" s="463">
        <v>28</v>
      </c>
      <c r="F73" s="464"/>
      <c r="G73" s="457">
        <v>4.5510000000000002</v>
      </c>
      <c r="H73" s="458">
        <f t="shared" si="3"/>
        <v>254.86</v>
      </c>
      <c r="I73" s="458">
        <f>ROUND(H73*1.2077,2)</f>
        <v>307.79000000000002</v>
      </c>
    </row>
    <row r="74" spans="1:9" s="468" customFormat="1" x14ac:dyDescent="0.25">
      <c r="A74" s="391" t="s">
        <v>22</v>
      </c>
      <c r="B74" s="456">
        <v>1</v>
      </c>
      <c r="C74" s="456">
        <f t="shared" si="6"/>
        <v>184</v>
      </c>
      <c r="D74" s="456">
        <v>160</v>
      </c>
      <c r="E74" s="463">
        <v>24</v>
      </c>
      <c r="F74" s="464"/>
      <c r="G74" s="457">
        <v>4.5510000000000002</v>
      </c>
      <c r="H74" s="458">
        <f>ROUND(E74*G74*2,2)-0.01</f>
        <v>218.44</v>
      </c>
      <c r="I74" s="458">
        <f t="shared" si="2"/>
        <v>269.97000000000003</v>
      </c>
    </row>
    <row r="75" spans="1:9" s="369" customFormat="1" x14ac:dyDescent="0.25">
      <c r="A75" s="391" t="s">
        <v>22</v>
      </c>
      <c r="B75" s="456">
        <v>1</v>
      </c>
      <c r="C75" s="456">
        <f>D75+E75</f>
        <v>184</v>
      </c>
      <c r="D75" s="456">
        <v>160</v>
      </c>
      <c r="E75" s="463">
        <v>24</v>
      </c>
      <c r="F75" s="458"/>
      <c r="G75" s="457">
        <v>4.5510000000000002</v>
      </c>
      <c r="H75" s="458">
        <f>ROUND(E75*G75*2,2)-0.01</f>
        <v>218.44</v>
      </c>
      <c r="I75" s="458">
        <f t="shared" si="2"/>
        <v>269.97000000000003</v>
      </c>
    </row>
    <row r="76" spans="1:9" s="369" customFormat="1" x14ac:dyDescent="0.25">
      <c r="A76" s="391" t="s">
        <v>22</v>
      </c>
      <c r="B76" s="456">
        <v>1</v>
      </c>
      <c r="C76" s="456">
        <f t="shared" ref="C76:C144" si="7">D76+E76</f>
        <v>176</v>
      </c>
      <c r="D76" s="456">
        <v>160</v>
      </c>
      <c r="E76" s="463">
        <v>16</v>
      </c>
      <c r="F76" s="458"/>
      <c r="G76" s="457">
        <v>4.5510000000000002</v>
      </c>
      <c r="H76" s="458">
        <f>ROUND(E76*G76*2,2)+0.01</f>
        <v>145.63999999999999</v>
      </c>
      <c r="I76" s="458">
        <f t="shared" si="2"/>
        <v>180</v>
      </c>
    </row>
    <row r="77" spans="1:9" s="369" customFormat="1" x14ac:dyDescent="0.25">
      <c r="A77" s="391" t="s">
        <v>22</v>
      </c>
      <c r="B77" s="456">
        <v>1</v>
      </c>
      <c r="C77" s="456">
        <f t="shared" si="7"/>
        <v>220</v>
      </c>
      <c r="D77" s="456">
        <v>160</v>
      </c>
      <c r="E77" s="463">
        <v>60</v>
      </c>
      <c r="F77" s="458"/>
      <c r="G77" s="457">
        <v>4.5510000000000002</v>
      </c>
      <c r="H77" s="458">
        <f t="shared" si="3"/>
        <v>546.12</v>
      </c>
      <c r="I77" s="458">
        <f t="shared" si="2"/>
        <v>674.95</v>
      </c>
    </row>
    <row r="78" spans="1:9" s="369" customFormat="1" x14ac:dyDescent="0.25">
      <c r="A78" s="391" t="s">
        <v>22</v>
      </c>
      <c r="B78" s="456">
        <v>1</v>
      </c>
      <c r="C78" s="456">
        <f t="shared" si="7"/>
        <v>168</v>
      </c>
      <c r="D78" s="456">
        <v>160</v>
      </c>
      <c r="E78" s="463">
        <v>8</v>
      </c>
      <c r="F78" s="458"/>
      <c r="G78" s="457">
        <v>4.5510000000000002</v>
      </c>
      <c r="H78" s="458">
        <f t="shared" si="3"/>
        <v>72.819999999999993</v>
      </c>
      <c r="I78" s="458">
        <f t="shared" ref="I78:I108" si="8">ROUND(H78*1.2359,2)</f>
        <v>90</v>
      </c>
    </row>
    <row r="79" spans="1:9" s="369" customFormat="1" x14ac:dyDescent="0.25">
      <c r="A79" s="391" t="s">
        <v>22</v>
      </c>
      <c r="B79" s="456">
        <v>1</v>
      </c>
      <c r="C79" s="456">
        <f t="shared" si="7"/>
        <v>176</v>
      </c>
      <c r="D79" s="456">
        <v>160</v>
      </c>
      <c r="E79" s="463">
        <v>16</v>
      </c>
      <c r="F79" s="458"/>
      <c r="G79" s="457">
        <v>4.5510000000000002</v>
      </c>
      <c r="H79" s="458">
        <f>ROUND(E79*G79*2,2)+0.01</f>
        <v>145.63999999999999</v>
      </c>
      <c r="I79" s="458">
        <f t="shared" si="8"/>
        <v>180</v>
      </c>
    </row>
    <row r="80" spans="1:9" s="369" customFormat="1" x14ac:dyDescent="0.25">
      <c r="A80" s="391" t="s">
        <v>22</v>
      </c>
      <c r="B80" s="456">
        <v>1</v>
      </c>
      <c r="C80" s="456">
        <f t="shared" si="7"/>
        <v>164</v>
      </c>
      <c r="D80" s="456">
        <v>160</v>
      </c>
      <c r="E80" s="463">
        <v>4</v>
      </c>
      <c r="F80" s="458"/>
      <c r="G80" s="457">
        <v>4.55</v>
      </c>
      <c r="H80" s="458">
        <f t="shared" ref="H80:H108" si="9">ROUND(E80*G80*2,2)</f>
        <v>36.4</v>
      </c>
      <c r="I80" s="458">
        <f>ROUND(H80*1.2077,2)</f>
        <v>43.96</v>
      </c>
    </row>
    <row r="81" spans="1:9" s="369" customFormat="1" x14ac:dyDescent="0.25">
      <c r="A81" s="391" t="s">
        <v>22</v>
      </c>
      <c r="B81" s="456">
        <v>1</v>
      </c>
      <c r="C81" s="456">
        <f t="shared" si="7"/>
        <v>192</v>
      </c>
      <c r="D81" s="456">
        <v>160</v>
      </c>
      <c r="E81" s="463">
        <v>32</v>
      </c>
      <c r="F81" s="458"/>
      <c r="G81" s="457">
        <v>4.5510000000000002</v>
      </c>
      <c r="H81" s="458">
        <f t="shared" si="9"/>
        <v>291.26</v>
      </c>
      <c r="I81" s="458">
        <f t="shared" si="8"/>
        <v>359.97</v>
      </c>
    </row>
    <row r="82" spans="1:9" s="369" customFormat="1" x14ac:dyDescent="0.25">
      <c r="A82" s="391" t="s">
        <v>22</v>
      </c>
      <c r="B82" s="456">
        <v>1</v>
      </c>
      <c r="C82" s="456">
        <f t="shared" si="7"/>
        <v>210</v>
      </c>
      <c r="D82" s="456">
        <v>160</v>
      </c>
      <c r="E82" s="463">
        <v>50</v>
      </c>
      <c r="F82" s="458"/>
      <c r="G82" s="457">
        <v>4.5510000000000002</v>
      </c>
      <c r="H82" s="458">
        <f t="shared" si="9"/>
        <v>455.1</v>
      </c>
      <c r="I82" s="458">
        <f t="shared" si="8"/>
        <v>562.46</v>
      </c>
    </row>
    <row r="83" spans="1:9" s="369" customFormat="1" x14ac:dyDescent="0.25">
      <c r="A83" s="391" t="s">
        <v>22</v>
      </c>
      <c r="B83" s="456">
        <v>1</v>
      </c>
      <c r="C83" s="456">
        <f t="shared" si="7"/>
        <v>176</v>
      </c>
      <c r="D83" s="456">
        <v>160</v>
      </c>
      <c r="E83" s="463">
        <v>16</v>
      </c>
      <c r="F83" s="458"/>
      <c r="G83" s="457">
        <v>4.5510000000000002</v>
      </c>
      <c r="H83" s="458">
        <f>ROUND(E83*G83*2,2)+0.01</f>
        <v>145.63999999999999</v>
      </c>
      <c r="I83" s="458">
        <f t="shared" si="8"/>
        <v>180</v>
      </c>
    </row>
    <row r="84" spans="1:9" s="369" customFormat="1" x14ac:dyDescent="0.25">
      <c r="A84" s="391" t="s">
        <v>22</v>
      </c>
      <c r="B84" s="456">
        <v>1</v>
      </c>
      <c r="C84" s="456">
        <f t="shared" si="7"/>
        <v>174</v>
      </c>
      <c r="D84" s="456">
        <v>160</v>
      </c>
      <c r="E84" s="463">
        <v>14</v>
      </c>
      <c r="F84" s="458"/>
      <c r="G84" s="457">
        <v>4.5510000000000002</v>
      </c>
      <c r="H84" s="458">
        <f>ROUND(E84*G84*2,2)-0.01</f>
        <v>127.42</v>
      </c>
      <c r="I84" s="458">
        <f t="shared" si="8"/>
        <v>157.47999999999999</v>
      </c>
    </row>
    <row r="85" spans="1:9" s="369" customFormat="1" x14ac:dyDescent="0.25">
      <c r="A85" s="391" t="s">
        <v>22</v>
      </c>
      <c r="B85" s="456">
        <v>1</v>
      </c>
      <c r="C85" s="456">
        <f t="shared" si="7"/>
        <v>176</v>
      </c>
      <c r="D85" s="456">
        <v>160</v>
      </c>
      <c r="E85" s="463">
        <v>16</v>
      </c>
      <c r="F85" s="458"/>
      <c r="G85" s="457">
        <v>4.5510000000000002</v>
      </c>
      <c r="H85" s="458">
        <f>ROUND(E85*G85*2,2)+0.01</f>
        <v>145.63999999999999</v>
      </c>
      <c r="I85" s="458">
        <f t="shared" si="8"/>
        <v>180</v>
      </c>
    </row>
    <row r="86" spans="1:9" s="369" customFormat="1" x14ac:dyDescent="0.25">
      <c r="A86" s="391" t="s">
        <v>22</v>
      </c>
      <c r="B86" s="456">
        <v>1</v>
      </c>
      <c r="C86" s="456">
        <f t="shared" si="7"/>
        <v>180</v>
      </c>
      <c r="D86" s="456">
        <v>160</v>
      </c>
      <c r="E86" s="463">
        <v>20</v>
      </c>
      <c r="F86" s="458"/>
      <c r="G86" s="457">
        <v>4.5510000000000002</v>
      </c>
      <c r="H86" s="458">
        <f t="shared" si="9"/>
        <v>182.04</v>
      </c>
      <c r="I86" s="458">
        <f t="shared" si="8"/>
        <v>224.98</v>
      </c>
    </row>
    <row r="87" spans="1:9" s="369" customFormat="1" x14ac:dyDescent="0.25">
      <c r="A87" s="391" t="s">
        <v>22</v>
      </c>
      <c r="B87" s="456">
        <v>1</v>
      </c>
      <c r="C87" s="456">
        <f t="shared" si="7"/>
        <v>208</v>
      </c>
      <c r="D87" s="456">
        <v>160</v>
      </c>
      <c r="E87" s="463">
        <v>48</v>
      </c>
      <c r="F87" s="458"/>
      <c r="G87" s="457">
        <v>4.5510000000000002</v>
      </c>
      <c r="H87" s="458">
        <f t="shared" si="9"/>
        <v>436.9</v>
      </c>
      <c r="I87" s="458">
        <f t="shared" si="8"/>
        <v>539.96</v>
      </c>
    </row>
    <row r="88" spans="1:9" s="369" customFormat="1" x14ac:dyDescent="0.25">
      <c r="A88" s="391" t="s">
        <v>22</v>
      </c>
      <c r="B88" s="456">
        <v>1</v>
      </c>
      <c r="C88" s="456">
        <f t="shared" si="7"/>
        <v>200</v>
      </c>
      <c r="D88" s="456">
        <v>160</v>
      </c>
      <c r="E88" s="463">
        <v>40</v>
      </c>
      <c r="F88" s="458"/>
      <c r="G88" s="457">
        <v>4.5510000000000002</v>
      </c>
      <c r="H88" s="458">
        <f t="shared" si="9"/>
        <v>364.08</v>
      </c>
      <c r="I88" s="458">
        <f t="shared" si="8"/>
        <v>449.97</v>
      </c>
    </row>
    <row r="89" spans="1:9" s="369" customFormat="1" x14ac:dyDescent="0.25">
      <c r="A89" s="391" t="s">
        <v>22</v>
      </c>
      <c r="B89" s="456">
        <v>1</v>
      </c>
      <c r="C89" s="456">
        <f t="shared" si="7"/>
        <v>200</v>
      </c>
      <c r="D89" s="456">
        <v>160</v>
      </c>
      <c r="E89" s="463">
        <v>40</v>
      </c>
      <c r="F89" s="458"/>
      <c r="G89" s="457">
        <v>4.5510000000000002</v>
      </c>
      <c r="H89" s="458">
        <f t="shared" si="9"/>
        <v>364.08</v>
      </c>
      <c r="I89" s="458">
        <f t="shared" si="8"/>
        <v>449.97</v>
      </c>
    </row>
    <row r="90" spans="1:9" s="369" customFormat="1" x14ac:dyDescent="0.25">
      <c r="A90" s="391" t="s">
        <v>22</v>
      </c>
      <c r="B90" s="456">
        <v>1</v>
      </c>
      <c r="C90" s="456">
        <f t="shared" si="7"/>
        <v>204</v>
      </c>
      <c r="D90" s="456">
        <v>160</v>
      </c>
      <c r="E90" s="463">
        <v>44</v>
      </c>
      <c r="F90" s="458"/>
      <c r="G90" s="457">
        <v>4.5510000000000002</v>
      </c>
      <c r="H90" s="458">
        <f>ROUND(E90*G90*2,2)-0.01</f>
        <v>400.48</v>
      </c>
      <c r="I90" s="458">
        <f t="shared" si="8"/>
        <v>494.95</v>
      </c>
    </row>
    <row r="91" spans="1:9" s="369" customFormat="1" x14ac:dyDescent="0.25">
      <c r="A91" s="391" t="s">
        <v>22</v>
      </c>
      <c r="B91" s="456">
        <v>1</v>
      </c>
      <c r="C91" s="456">
        <f t="shared" si="7"/>
        <v>184</v>
      </c>
      <c r="D91" s="456">
        <v>160</v>
      </c>
      <c r="E91" s="463">
        <v>24</v>
      </c>
      <c r="F91" s="458"/>
      <c r="G91" s="457">
        <v>4.5510000000000002</v>
      </c>
      <c r="H91" s="458">
        <f>ROUND(E91*G91*2,2)-0.01</f>
        <v>218.44</v>
      </c>
      <c r="I91" s="458">
        <f t="shared" si="8"/>
        <v>269.97000000000003</v>
      </c>
    </row>
    <row r="92" spans="1:9" s="369" customFormat="1" x14ac:dyDescent="0.25">
      <c r="A92" s="391" t="s">
        <v>22</v>
      </c>
      <c r="B92" s="456">
        <v>1</v>
      </c>
      <c r="C92" s="456">
        <f t="shared" si="7"/>
        <v>200</v>
      </c>
      <c r="D92" s="456">
        <v>160</v>
      </c>
      <c r="E92" s="463">
        <v>40</v>
      </c>
      <c r="F92" s="458"/>
      <c r="G92" s="457">
        <v>4.5510000000000002</v>
      </c>
      <c r="H92" s="458">
        <f t="shared" si="9"/>
        <v>364.08</v>
      </c>
      <c r="I92" s="458">
        <f t="shared" si="8"/>
        <v>449.97</v>
      </c>
    </row>
    <row r="93" spans="1:9" s="369" customFormat="1" x14ac:dyDescent="0.25">
      <c r="A93" s="391" t="s">
        <v>22</v>
      </c>
      <c r="B93" s="456">
        <v>1</v>
      </c>
      <c r="C93" s="456">
        <f t="shared" si="7"/>
        <v>192</v>
      </c>
      <c r="D93" s="456">
        <v>160</v>
      </c>
      <c r="E93" s="463">
        <v>32</v>
      </c>
      <c r="F93" s="458"/>
      <c r="G93" s="457">
        <v>4.5510000000000002</v>
      </c>
      <c r="H93" s="458">
        <f t="shared" si="9"/>
        <v>291.26</v>
      </c>
      <c r="I93" s="458">
        <f t="shared" si="8"/>
        <v>359.97</v>
      </c>
    </row>
    <row r="94" spans="1:9" s="369" customFormat="1" x14ac:dyDescent="0.25">
      <c r="A94" s="391" t="s">
        <v>22</v>
      </c>
      <c r="B94" s="456">
        <v>1</v>
      </c>
      <c r="C94" s="456">
        <f t="shared" si="7"/>
        <v>168</v>
      </c>
      <c r="D94" s="456">
        <v>160</v>
      </c>
      <c r="E94" s="463">
        <v>8</v>
      </c>
      <c r="F94" s="458"/>
      <c r="G94" s="457">
        <v>4.5510000000000002</v>
      </c>
      <c r="H94" s="458">
        <f t="shared" si="9"/>
        <v>72.819999999999993</v>
      </c>
      <c r="I94" s="458">
        <f t="shared" si="8"/>
        <v>90</v>
      </c>
    </row>
    <row r="95" spans="1:9" s="369" customFormat="1" x14ac:dyDescent="0.25">
      <c r="A95" s="391" t="s">
        <v>22</v>
      </c>
      <c r="B95" s="456">
        <v>1</v>
      </c>
      <c r="C95" s="456">
        <f t="shared" si="7"/>
        <v>180</v>
      </c>
      <c r="D95" s="456">
        <v>160</v>
      </c>
      <c r="E95" s="463">
        <v>20</v>
      </c>
      <c r="F95" s="458"/>
      <c r="G95" s="457">
        <v>4.5510000000000002</v>
      </c>
      <c r="H95" s="458">
        <f t="shared" si="9"/>
        <v>182.04</v>
      </c>
      <c r="I95" s="458">
        <f t="shared" si="8"/>
        <v>224.98</v>
      </c>
    </row>
    <row r="96" spans="1:9" s="369" customFormat="1" x14ac:dyDescent="0.25">
      <c r="A96" s="391" t="s">
        <v>22</v>
      </c>
      <c r="B96" s="456">
        <v>1</v>
      </c>
      <c r="C96" s="456">
        <f t="shared" si="7"/>
        <v>192</v>
      </c>
      <c r="D96" s="456">
        <v>160</v>
      </c>
      <c r="E96" s="463">
        <v>32</v>
      </c>
      <c r="F96" s="458"/>
      <c r="G96" s="457">
        <v>4.5510000000000002</v>
      </c>
      <c r="H96" s="458">
        <f t="shared" si="9"/>
        <v>291.26</v>
      </c>
      <c r="I96" s="458">
        <f t="shared" si="8"/>
        <v>359.97</v>
      </c>
    </row>
    <row r="97" spans="1:9" s="369" customFormat="1" x14ac:dyDescent="0.25">
      <c r="A97" s="391" t="s">
        <v>22</v>
      </c>
      <c r="B97" s="456">
        <v>1</v>
      </c>
      <c r="C97" s="456">
        <f t="shared" si="7"/>
        <v>176</v>
      </c>
      <c r="D97" s="456">
        <v>160</v>
      </c>
      <c r="E97" s="463">
        <v>16</v>
      </c>
      <c r="F97" s="458"/>
      <c r="G97" s="457">
        <v>4.5510000000000002</v>
      </c>
      <c r="H97" s="458">
        <f>ROUND(E97*G97*2,2)+0.01</f>
        <v>145.63999999999999</v>
      </c>
      <c r="I97" s="458">
        <f t="shared" si="8"/>
        <v>180</v>
      </c>
    </row>
    <row r="98" spans="1:9" s="369" customFormat="1" x14ac:dyDescent="0.25">
      <c r="A98" s="391" t="s">
        <v>22</v>
      </c>
      <c r="B98" s="456">
        <v>1</v>
      </c>
      <c r="C98" s="456">
        <f t="shared" si="7"/>
        <v>232</v>
      </c>
      <c r="D98" s="456">
        <v>160</v>
      </c>
      <c r="E98" s="463">
        <v>72</v>
      </c>
      <c r="F98" s="458"/>
      <c r="G98" s="457">
        <v>4.5510000000000002</v>
      </c>
      <c r="H98" s="458">
        <f t="shared" si="9"/>
        <v>655.34</v>
      </c>
      <c r="I98" s="458">
        <f t="shared" si="8"/>
        <v>809.93</v>
      </c>
    </row>
    <row r="99" spans="1:9" s="369" customFormat="1" x14ac:dyDescent="0.25">
      <c r="A99" s="391" t="s">
        <v>22</v>
      </c>
      <c r="B99" s="456">
        <v>1</v>
      </c>
      <c r="C99" s="456">
        <f t="shared" si="7"/>
        <v>184</v>
      </c>
      <c r="D99" s="456">
        <v>160</v>
      </c>
      <c r="E99" s="463">
        <v>24</v>
      </c>
      <c r="F99" s="458"/>
      <c r="G99" s="457">
        <v>4.5510000000000002</v>
      </c>
      <c r="H99" s="458">
        <f>ROUND(E99*G99*2,2)-0.01</f>
        <v>218.44</v>
      </c>
      <c r="I99" s="458">
        <f t="shared" si="8"/>
        <v>269.97000000000003</v>
      </c>
    </row>
    <row r="100" spans="1:9" s="369" customFormat="1" x14ac:dyDescent="0.25">
      <c r="A100" s="391" t="s">
        <v>22</v>
      </c>
      <c r="B100" s="456">
        <v>1</v>
      </c>
      <c r="C100" s="456">
        <f t="shared" si="7"/>
        <v>200</v>
      </c>
      <c r="D100" s="456">
        <v>160</v>
      </c>
      <c r="E100" s="463">
        <v>40</v>
      </c>
      <c r="F100" s="458"/>
      <c r="G100" s="457">
        <v>4.5510000000000002</v>
      </c>
      <c r="H100" s="458">
        <f t="shared" si="9"/>
        <v>364.08</v>
      </c>
      <c r="I100" s="458">
        <f t="shared" si="8"/>
        <v>449.97</v>
      </c>
    </row>
    <row r="101" spans="1:9" s="369" customFormat="1" x14ac:dyDescent="0.25">
      <c r="A101" s="391" t="s">
        <v>22</v>
      </c>
      <c r="B101" s="456">
        <v>1</v>
      </c>
      <c r="C101" s="456">
        <f t="shared" si="7"/>
        <v>168</v>
      </c>
      <c r="D101" s="456">
        <v>160</v>
      </c>
      <c r="E101" s="463">
        <v>8</v>
      </c>
      <c r="F101" s="458"/>
      <c r="G101" s="457">
        <v>4.5510000000000002</v>
      </c>
      <c r="H101" s="458">
        <f t="shared" si="9"/>
        <v>72.819999999999993</v>
      </c>
      <c r="I101" s="458">
        <f t="shared" si="8"/>
        <v>90</v>
      </c>
    </row>
    <row r="102" spans="1:9" s="369" customFormat="1" x14ac:dyDescent="0.25">
      <c r="A102" s="391" t="s">
        <v>22</v>
      </c>
      <c r="B102" s="456">
        <v>1</v>
      </c>
      <c r="C102" s="456">
        <f t="shared" si="7"/>
        <v>176</v>
      </c>
      <c r="D102" s="456">
        <v>160</v>
      </c>
      <c r="E102" s="463">
        <v>16</v>
      </c>
      <c r="F102" s="458"/>
      <c r="G102" s="457">
        <v>4.5510000000000002</v>
      </c>
      <c r="H102" s="458">
        <f>ROUND(E102*G102*2,2)+0.01</f>
        <v>145.63999999999999</v>
      </c>
      <c r="I102" s="458">
        <f t="shared" si="8"/>
        <v>180</v>
      </c>
    </row>
    <row r="103" spans="1:9" s="369" customFormat="1" x14ac:dyDescent="0.25">
      <c r="A103" s="391" t="s">
        <v>22</v>
      </c>
      <c r="B103" s="456">
        <v>1</v>
      </c>
      <c r="C103" s="456">
        <f t="shared" si="7"/>
        <v>164</v>
      </c>
      <c r="D103" s="456">
        <v>160</v>
      </c>
      <c r="E103" s="463">
        <v>4</v>
      </c>
      <c r="F103" s="458"/>
      <c r="G103" s="457">
        <v>4.55</v>
      </c>
      <c r="H103" s="458">
        <f t="shared" si="9"/>
        <v>36.4</v>
      </c>
      <c r="I103" s="458">
        <f t="shared" si="8"/>
        <v>44.99</v>
      </c>
    </row>
    <row r="104" spans="1:9" s="369" customFormat="1" x14ac:dyDescent="0.25">
      <c r="A104" s="391" t="s">
        <v>22</v>
      </c>
      <c r="B104" s="456">
        <v>1</v>
      </c>
      <c r="C104" s="456">
        <f t="shared" si="7"/>
        <v>188</v>
      </c>
      <c r="D104" s="456">
        <v>160</v>
      </c>
      <c r="E104" s="463">
        <v>28</v>
      </c>
      <c r="F104" s="458"/>
      <c r="G104" s="457">
        <v>4.5510000000000002</v>
      </c>
      <c r="H104" s="458">
        <f t="shared" si="9"/>
        <v>254.86</v>
      </c>
      <c r="I104" s="458">
        <f>ROUND(H104*1.2077,2)</f>
        <v>307.79000000000002</v>
      </c>
    </row>
    <row r="105" spans="1:9" s="369" customFormat="1" x14ac:dyDescent="0.25">
      <c r="A105" s="391" t="s">
        <v>22</v>
      </c>
      <c r="B105" s="456">
        <v>1</v>
      </c>
      <c r="C105" s="456">
        <f t="shared" si="7"/>
        <v>188</v>
      </c>
      <c r="D105" s="456">
        <v>160</v>
      </c>
      <c r="E105" s="463">
        <v>28</v>
      </c>
      <c r="F105" s="458"/>
      <c r="G105" s="457">
        <v>4.5510000000000002</v>
      </c>
      <c r="H105" s="458">
        <f t="shared" si="9"/>
        <v>254.86</v>
      </c>
      <c r="I105" s="458">
        <f t="shared" si="8"/>
        <v>314.98</v>
      </c>
    </row>
    <row r="106" spans="1:9" s="369" customFormat="1" x14ac:dyDescent="0.25">
      <c r="A106" s="391" t="s">
        <v>22</v>
      </c>
      <c r="B106" s="456">
        <v>1</v>
      </c>
      <c r="C106" s="456">
        <f t="shared" si="7"/>
        <v>204</v>
      </c>
      <c r="D106" s="456">
        <v>160</v>
      </c>
      <c r="E106" s="463">
        <v>44</v>
      </c>
      <c r="F106" s="458"/>
      <c r="G106" s="457">
        <v>4.5510000000000002</v>
      </c>
      <c r="H106" s="458">
        <f>ROUND(E106*G106*2,2)-0.01</f>
        <v>400.48</v>
      </c>
      <c r="I106" s="458">
        <f t="shared" si="8"/>
        <v>494.95</v>
      </c>
    </row>
    <row r="107" spans="1:9" s="369" customFormat="1" x14ac:dyDescent="0.25">
      <c r="A107" s="391" t="s">
        <v>22</v>
      </c>
      <c r="B107" s="456">
        <v>1</v>
      </c>
      <c r="C107" s="456">
        <f t="shared" si="7"/>
        <v>200</v>
      </c>
      <c r="D107" s="456">
        <v>160</v>
      </c>
      <c r="E107" s="463">
        <v>40</v>
      </c>
      <c r="F107" s="458"/>
      <c r="G107" s="457">
        <v>4.5510000000000002</v>
      </c>
      <c r="H107" s="458">
        <f t="shared" si="9"/>
        <v>364.08</v>
      </c>
      <c r="I107" s="458">
        <f t="shared" si="8"/>
        <v>449.97</v>
      </c>
    </row>
    <row r="108" spans="1:9" s="369" customFormat="1" x14ac:dyDescent="0.25">
      <c r="A108" s="391" t="s">
        <v>22</v>
      </c>
      <c r="B108" s="456">
        <v>1</v>
      </c>
      <c r="C108" s="456">
        <f t="shared" si="7"/>
        <v>188</v>
      </c>
      <c r="D108" s="456">
        <v>160</v>
      </c>
      <c r="E108" s="463">
        <v>28</v>
      </c>
      <c r="F108" s="458"/>
      <c r="G108" s="457">
        <v>4.5510000000000002</v>
      </c>
      <c r="H108" s="458">
        <f t="shared" si="9"/>
        <v>254.86</v>
      </c>
      <c r="I108" s="458">
        <f t="shared" si="8"/>
        <v>314.98</v>
      </c>
    </row>
    <row r="109" spans="1:9" s="451" customFormat="1" ht="49.5" x14ac:dyDescent="0.25">
      <c r="A109" s="364" t="s">
        <v>19</v>
      </c>
      <c r="B109" s="454">
        <f>SUM(B110:B171)</f>
        <v>62</v>
      </c>
      <c r="C109" s="454"/>
      <c r="D109" s="454"/>
      <c r="E109" s="454">
        <f>SUM(E110:E171)</f>
        <v>1732</v>
      </c>
      <c r="F109" s="454"/>
      <c r="G109" s="454"/>
      <c r="H109" s="455">
        <f>SUM(H110:H171)</f>
        <v>14172.219999999992</v>
      </c>
      <c r="I109" s="455">
        <f>SUM(I110:I171)</f>
        <v>17448.139999999996</v>
      </c>
    </row>
    <row r="110" spans="1:9" s="451" customFormat="1" x14ac:dyDescent="0.25">
      <c r="A110" s="391" t="s">
        <v>23</v>
      </c>
      <c r="B110" s="465">
        <v>1</v>
      </c>
      <c r="C110" s="465">
        <f t="shared" si="7"/>
        <v>216</v>
      </c>
      <c r="D110" s="465">
        <v>160</v>
      </c>
      <c r="E110" s="463">
        <v>56</v>
      </c>
      <c r="F110" s="467"/>
      <c r="G110" s="466">
        <v>4.0860000000000003</v>
      </c>
      <c r="H110" s="458">
        <f>ROUND(E110*G110*2,2)+0.01</f>
        <v>457.64</v>
      </c>
      <c r="I110" s="458">
        <f>ROUND(H110*1.2077,2)</f>
        <v>552.69000000000005</v>
      </c>
    </row>
    <row r="111" spans="1:9" s="451" customFormat="1" x14ac:dyDescent="0.25">
      <c r="A111" s="391" t="s">
        <v>23</v>
      </c>
      <c r="B111" s="465">
        <v>1</v>
      </c>
      <c r="C111" s="465">
        <f t="shared" si="7"/>
        <v>164</v>
      </c>
      <c r="D111" s="465">
        <v>160</v>
      </c>
      <c r="E111" s="463">
        <v>4</v>
      </c>
      <c r="F111" s="454"/>
      <c r="G111" s="466">
        <v>4.085</v>
      </c>
      <c r="H111" s="458">
        <f t="shared" ref="H111:H171" si="10">ROUND(E111*G111*2,2)</f>
        <v>32.68</v>
      </c>
      <c r="I111" s="458">
        <f>ROUND(H111*1.2077,2)</f>
        <v>39.47</v>
      </c>
    </row>
    <row r="112" spans="1:9" s="451" customFormat="1" x14ac:dyDescent="0.25">
      <c r="A112" s="391" t="s">
        <v>23</v>
      </c>
      <c r="B112" s="465">
        <v>1</v>
      </c>
      <c r="C112" s="465">
        <f t="shared" si="7"/>
        <v>176</v>
      </c>
      <c r="D112" s="465">
        <v>160</v>
      </c>
      <c r="E112" s="463">
        <v>16</v>
      </c>
      <c r="F112" s="454"/>
      <c r="G112" s="466">
        <v>4.0860000000000003</v>
      </c>
      <c r="H112" s="458">
        <f>ROUND(E112*G112*2,2)+0.01</f>
        <v>130.76</v>
      </c>
      <c r="I112" s="458">
        <f t="shared" ref="I112:I171" si="11">ROUND(H112*1.2359,2)</f>
        <v>161.61000000000001</v>
      </c>
    </row>
    <row r="113" spans="1:9" s="451" customFormat="1" x14ac:dyDescent="0.25">
      <c r="A113" s="391" t="s">
        <v>23</v>
      </c>
      <c r="B113" s="465">
        <v>1</v>
      </c>
      <c r="C113" s="465">
        <f t="shared" si="7"/>
        <v>216</v>
      </c>
      <c r="D113" s="465">
        <v>160</v>
      </c>
      <c r="E113" s="463">
        <v>56</v>
      </c>
      <c r="F113" s="454"/>
      <c r="G113" s="466">
        <v>4.0860000000000003</v>
      </c>
      <c r="H113" s="458">
        <f>ROUND(E113*G113*2,2)+0.01</f>
        <v>457.64</v>
      </c>
      <c r="I113" s="458">
        <f t="shared" si="11"/>
        <v>565.6</v>
      </c>
    </row>
    <row r="114" spans="1:9" s="451" customFormat="1" x14ac:dyDescent="0.25">
      <c r="A114" s="391" t="s">
        <v>23</v>
      </c>
      <c r="B114" s="465">
        <v>1</v>
      </c>
      <c r="C114" s="465">
        <f t="shared" si="7"/>
        <v>200</v>
      </c>
      <c r="D114" s="465">
        <v>160</v>
      </c>
      <c r="E114" s="463">
        <v>40</v>
      </c>
      <c r="F114" s="454"/>
      <c r="G114" s="466">
        <v>4.0860000000000003</v>
      </c>
      <c r="H114" s="458">
        <f t="shared" si="10"/>
        <v>326.88</v>
      </c>
      <c r="I114" s="458">
        <f t="shared" si="11"/>
        <v>403.99</v>
      </c>
    </row>
    <row r="115" spans="1:9" s="451" customFormat="1" x14ac:dyDescent="0.25">
      <c r="A115" s="391" t="s">
        <v>23</v>
      </c>
      <c r="B115" s="465">
        <v>1</v>
      </c>
      <c r="C115" s="465">
        <f t="shared" si="7"/>
        <v>232</v>
      </c>
      <c r="D115" s="465">
        <v>160</v>
      </c>
      <c r="E115" s="463">
        <v>72</v>
      </c>
      <c r="F115" s="454"/>
      <c r="G115" s="466">
        <v>4.0860000000000003</v>
      </c>
      <c r="H115" s="458">
        <f t="shared" si="10"/>
        <v>588.38</v>
      </c>
      <c r="I115" s="458">
        <f t="shared" si="11"/>
        <v>727.18</v>
      </c>
    </row>
    <row r="116" spans="1:9" s="451" customFormat="1" x14ac:dyDescent="0.25">
      <c r="A116" s="391" t="s">
        <v>23</v>
      </c>
      <c r="B116" s="465">
        <v>1</v>
      </c>
      <c r="C116" s="465">
        <f t="shared" si="7"/>
        <v>180</v>
      </c>
      <c r="D116" s="465">
        <v>160</v>
      </c>
      <c r="E116" s="463">
        <v>20</v>
      </c>
      <c r="F116" s="454"/>
      <c r="G116" s="466">
        <v>4.0860000000000003</v>
      </c>
      <c r="H116" s="458">
        <f t="shared" si="10"/>
        <v>163.44</v>
      </c>
      <c r="I116" s="458">
        <f t="shared" si="11"/>
        <v>202</v>
      </c>
    </row>
    <row r="117" spans="1:9" s="451" customFormat="1" x14ac:dyDescent="0.25">
      <c r="A117" s="391" t="s">
        <v>23</v>
      </c>
      <c r="B117" s="465">
        <v>1</v>
      </c>
      <c r="C117" s="465">
        <f t="shared" si="7"/>
        <v>184</v>
      </c>
      <c r="D117" s="465">
        <v>160</v>
      </c>
      <c r="E117" s="463">
        <v>24</v>
      </c>
      <c r="F117" s="454"/>
      <c r="G117" s="466">
        <v>4.0860000000000003</v>
      </c>
      <c r="H117" s="458">
        <f>ROUND(E117*G117*2,2)-0.01</f>
        <v>196.12</v>
      </c>
      <c r="I117" s="458">
        <f t="shared" si="11"/>
        <v>242.38</v>
      </c>
    </row>
    <row r="118" spans="1:9" s="451" customFormat="1" x14ac:dyDescent="0.25">
      <c r="A118" s="391" t="s">
        <v>23</v>
      </c>
      <c r="B118" s="465">
        <v>1</v>
      </c>
      <c r="C118" s="465">
        <f t="shared" si="7"/>
        <v>172</v>
      </c>
      <c r="D118" s="465">
        <v>160</v>
      </c>
      <c r="E118" s="463">
        <v>12</v>
      </c>
      <c r="F118" s="454"/>
      <c r="G118" s="466">
        <v>4.0860000000000003</v>
      </c>
      <c r="H118" s="458">
        <f t="shared" si="10"/>
        <v>98.06</v>
      </c>
      <c r="I118" s="458">
        <f t="shared" si="11"/>
        <v>121.19</v>
      </c>
    </row>
    <row r="119" spans="1:9" s="451" customFormat="1" x14ac:dyDescent="0.25">
      <c r="A119" s="391" t="s">
        <v>23</v>
      </c>
      <c r="B119" s="465">
        <v>1</v>
      </c>
      <c r="C119" s="465">
        <f t="shared" si="7"/>
        <v>184</v>
      </c>
      <c r="D119" s="465">
        <v>160</v>
      </c>
      <c r="E119" s="463">
        <v>24</v>
      </c>
      <c r="F119" s="454"/>
      <c r="G119" s="466">
        <v>4.0860000000000003</v>
      </c>
      <c r="H119" s="458">
        <f>ROUND(E119*G119*2,2)-0.01</f>
        <v>196.12</v>
      </c>
      <c r="I119" s="458">
        <f t="shared" si="11"/>
        <v>242.38</v>
      </c>
    </row>
    <row r="120" spans="1:9" s="451" customFormat="1" x14ac:dyDescent="0.25">
      <c r="A120" s="391" t="s">
        <v>23</v>
      </c>
      <c r="B120" s="465">
        <v>1</v>
      </c>
      <c r="C120" s="465">
        <f t="shared" si="7"/>
        <v>224</v>
      </c>
      <c r="D120" s="465">
        <v>160</v>
      </c>
      <c r="E120" s="463">
        <v>64</v>
      </c>
      <c r="F120" s="454"/>
      <c r="G120" s="466">
        <v>4.0860000000000003</v>
      </c>
      <c r="H120" s="458">
        <f>ROUND(E120*G120*2,2)+0.01</f>
        <v>523.02</v>
      </c>
      <c r="I120" s="458">
        <f t="shared" si="11"/>
        <v>646.4</v>
      </c>
    </row>
    <row r="121" spans="1:9" s="451" customFormat="1" x14ac:dyDescent="0.25">
      <c r="A121" s="391" t="s">
        <v>23</v>
      </c>
      <c r="B121" s="465">
        <v>1</v>
      </c>
      <c r="C121" s="465">
        <f t="shared" si="7"/>
        <v>176</v>
      </c>
      <c r="D121" s="465">
        <v>160</v>
      </c>
      <c r="E121" s="463">
        <v>16</v>
      </c>
      <c r="F121" s="454"/>
      <c r="G121" s="466">
        <v>4.0860000000000003</v>
      </c>
      <c r="H121" s="458">
        <f>ROUND(E121*G121*2,2)+0.01</f>
        <v>130.76</v>
      </c>
      <c r="I121" s="458">
        <f t="shared" si="11"/>
        <v>161.61000000000001</v>
      </c>
    </row>
    <row r="122" spans="1:9" s="451" customFormat="1" x14ac:dyDescent="0.25">
      <c r="A122" s="391" t="s">
        <v>23</v>
      </c>
      <c r="B122" s="465">
        <v>1</v>
      </c>
      <c r="C122" s="465">
        <f t="shared" si="7"/>
        <v>184</v>
      </c>
      <c r="D122" s="465">
        <v>160</v>
      </c>
      <c r="E122" s="463">
        <v>24</v>
      </c>
      <c r="F122" s="454"/>
      <c r="G122" s="466">
        <v>4.0860000000000003</v>
      </c>
      <c r="H122" s="458">
        <f>ROUND(E122*G122*2,2)-0.01</f>
        <v>196.12</v>
      </c>
      <c r="I122" s="458">
        <f t="shared" si="11"/>
        <v>242.38</v>
      </c>
    </row>
    <row r="123" spans="1:9" s="451" customFormat="1" x14ac:dyDescent="0.25">
      <c r="A123" s="391" t="s">
        <v>23</v>
      </c>
      <c r="B123" s="465">
        <v>1</v>
      </c>
      <c r="C123" s="465">
        <f t="shared" si="7"/>
        <v>204</v>
      </c>
      <c r="D123" s="465">
        <v>160</v>
      </c>
      <c r="E123" s="463">
        <v>44</v>
      </c>
      <c r="F123" s="454"/>
      <c r="G123" s="466">
        <v>4.0860000000000003</v>
      </c>
      <c r="H123" s="458">
        <f>ROUND(E123*G123*2,2)-0.01</f>
        <v>359.56</v>
      </c>
      <c r="I123" s="458">
        <f t="shared" si="11"/>
        <v>444.38</v>
      </c>
    </row>
    <row r="124" spans="1:9" s="451" customFormat="1" x14ac:dyDescent="0.25">
      <c r="A124" s="391" t="s">
        <v>23</v>
      </c>
      <c r="B124" s="465">
        <v>1</v>
      </c>
      <c r="C124" s="465">
        <f t="shared" si="7"/>
        <v>208</v>
      </c>
      <c r="D124" s="465">
        <v>160</v>
      </c>
      <c r="E124" s="463">
        <v>48</v>
      </c>
      <c r="F124" s="454"/>
      <c r="G124" s="466">
        <v>4.0860000000000003</v>
      </c>
      <c r="H124" s="458">
        <f t="shared" si="10"/>
        <v>392.26</v>
      </c>
      <c r="I124" s="458">
        <f t="shared" si="11"/>
        <v>484.79</v>
      </c>
    </row>
    <row r="125" spans="1:9" s="451" customFormat="1" x14ac:dyDescent="0.25">
      <c r="A125" s="391" t="s">
        <v>23</v>
      </c>
      <c r="B125" s="465">
        <v>1</v>
      </c>
      <c r="C125" s="465">
        <f t="shared" si="7"/>
        <v>168</v>
      </c>
      <c r="D125" s="465">
        <v>160</v>
      </c>
      <c r="E125" s="463">
        <v>8</v>
      </c>
      <c r="F125" s="454"/>
      <c r="G125" s="466">
        <v>4.0860000000000003</v>
      </c>
      <c r="H125" s="458">
        <f t="shared" si="10"/>
        <v>65.38</v>
      </c>
      <c r="I125" s="458">
        <f t="shared" si="11"/>
        <v>80.8</v>
      </c>
    </row>
    <row r="126" spans="1:9" s="451" customFormat="1" x14ac:dyDescent="0.25">
      <c r="A126" s="391" t="s">
        <v>23</v>
      </c>
      <c r="B126" s="465">
        <v>1</v>
      </c>
      <c r="C126" s="465">
        <f t="shared" si="7"/>
        <v>232</v>
      </c>
      <c r="D126" s="465">
        <v>160</v>
      </c>
      <c r="E126" s="463">
        <v>72</v>
      </c>
      <c r="F126" s="454"/>
      <c r="G126" s="466">
        <v>4.0860000000000003</v>
      </c>
      <c r="H126" s="458">
        <f t="shared" si="10"/>
        <v>588.38</v>
      </c>
      <c r="I126" s="458">
        <f t="shared" si="11"/>
        <v>727.18</v>
      </c>
    </row>
    <row r="127" spans="1:9" s="451" customFormat="1" x14ac:dyDescent="0.25">
      <c r="A127" s="391" t="s">
        <v>23</v>
      </c>
      <c r="B127" s="465">
        <v>1</v>
      </c>
      <c r="C127" s="465">
        <f t="shared" si="7"/>
        <v>180</v>
      </c>
      <c r="D127" s="465">
        <v>160</v>
      </c>
      <c r="E127" s="463">
        <v>20</v>
      </c>
      <c r="F127" s="454"/>
      <c r="G127" s="466">
        <v>4.0860000000000003</v>
      </c>
      <c r="H127" s="458">
        <f t="shared" si="10"/>
        <v>163.44</v>
      </c>
      <c r="I127" s="458">
        <f t="shared" si="11"/>
        <v>202</v>
      </c>
    </row>
    <row r="128" spans="1:9" s="451" customFormat="1" x14ac:dyDescent="0.25">
      <c r="A128" s="391" t="s">
        <v>23</v>
      </c>
      <c r="B128" s="465">
        <v>1</v>
      </c>
      <c r="C128" s="465">
        <f t="shared" si="7"/>
        <v>184</v>
      </c>
      <c r="D128" s="465">
        <v>160</v>
      </c>
      <c r="E128" s="463">
        <v>24</v>
      </c>
      <c r="F128" s="454"/>
      <c r="G128" s="466">
        <v>4.0860000000000003</v>
      </c>
      <c r="H128" s="458">
        <f>ROUND(E128*G128*2,2)-0.01</f>
        <v>196.12</v>
      </c>
      <c r="I128" s="458">
        <f t="shared" si="11"/>
        <v>242.38</v>
      </c>
    </row>
    <row r="129" spans="1:9" s="451" customFormat="1" x14ac:dyDescent="0.25">
      <c r="A129" s="391" t="s">
        <v>23</v>
      </c>
      <c r="B129" s="465">
        <v>1</v>
      </c>
      <c r="C129" s="465">
        <f t="shared" si="7"/>
        <v>224</v>
      </c>
      <c r="D129" s="465">
        <v>160</v>
      </c>
      <c r="E129" s="463">
        <v>64</v>
      </c>
      <c r="F129" s="454"/>
      <c r="G129" s="466">
        <v>4.0860000000000003</v>
      </c>
      <c r="H129" s="458">
        <f>ROUND(E129*G129*2,2)-0.01</f>
        <v>523</v>
      </c>
      <c r="I129" s="458">
        <f t="shared" si="11"/>
        <v>646.38</v>
      </c>
    </row>
    <row r="130" spans="1:9" s="451" customFormat="1" x14ac:dyDescent="0.25">
      <c r="A130" s="391" t="s">
        <v>23</v>
      </c>
      <c r="B130" s="465">
        <v>1</v>
      </c>
      <c r="C130" s="465">
        <f t="shared" si="7"/>
        <v>208</v>
      </c>
      <c r="D130" s="465">
        <v>160</v>
      </c>
      <c r="E130" s="463">
        <v>48</v>
      </c>
      <c r="F130" s="454"/>
      <c r="G130" s="466">
        <v>4.0860000000000003</v>
      </c>
      <c r="H130" s="458">
        <f t="shared" si="10"/>
        <v>392.26</v>
      </c>
      <c r="I130" s="458">
        <f t="shared" si="11"/>
        <v>484.79</v>
      </c>
    </row>
    <row r="131" spans="1:9" s="451" customFormat="1" x14ac:dyDescent="0.25">
      <c r="A131" s="391" t="s">
        <v>23</v>
      </c>
      <c r="B131" s="465">
        <v>1</v>
      </c>
      <c r="C131" s="465">
        <f t="shared" si="7"/>
        <v>180</v>
      </c>
      <c r="D131" s="465">
        <v>160</v>
      </c>
      <c r="E131" s="463">
        <v>20</v>
      </c>
      <c r="F131" s="454"/>
      <c r="G131" s="466">
        <v>4.0860000000000003</v>
      </c>
      <c r="H131" s="458">
        <f t="shared" si="10"/>
        <v>163.44</v>
      </c>
      <c r="I131" s="458">
        <f t="shared" si="11"/>
        <v>202</v>
      </c>
    </row>
    <row r="132" spans="1:9" s="451" customFormat="1" x14ac:dyDescent="0.25">
      <c r="A132" s="391" t="s">
        <v>23</v>
      </c>
      <c r="B132" s="465">
        <v>1</v>
      </c>
      <c r="C132" s="465">
        <f t="shared" si="7"/>
        <v>168</v>
      </c>
      <c r="D132" s="465">
        <v>160</v>
      </c>
      <c r="E132" s="463">
        <v>8</v>
      </c>
      <c r="F132" s="454"/>
      <c r="G132" s="466">
        <v>4.0860000000000003</v>
      </c>
      <c r="H132" s="458">
        <f t="shared" si="10"/>
        <v>65.38</v>
      </c>
      <c r="I132" s="458">
        <f>ROUND(H132*1.2077,2)</f>
        <v>78.959999999999994</v>
      </c>
    </row>
    <row r="133" spans="1:9" s="451" customFormat="1" x14ac:dyDescent="0.25">
      <c r="A133" s="391" t="s">
        <v>23</v>
      </c>
      <c r="B133" s="465">
        <v>1</v>
      </c>
      <c r="C133" s="465">
        <f t="shared" si="7"/>
        <v>244</v>
      </c>
      <c r="D133" s="465">
        <v>160</v>
      </c>
      <c r="E133" s="463">
        <v>84</v>
      </c>
      <c r="F133" s="454"/>
      <c r="G133" s="466">
        <v>4.0860000000000003</v>
      </c>
      <c r="H133" s="458">
        <f>ROUND(E133*G133*2,2)-0.01</f>
        <v>686.44</v>
      </c>
      <c r="I133" s="458">
        <f t="shared" si="11"/>
        <v>848.37</v>
      </c>
    </row>
    <row r="134" spans="1:9" s="451" customFormat="1" x14ac:dyDescent="0.25">
      <c r="A134" s="391" t="s">
        <v>23</v>
      </c>
      <c r="B134" s="465">
        <v>1</v>
      </c>
      <c r="C134" s="465">
        <f t="shared" si="7"/>
        <v>184</v>
      </c>
      <c r="D134" s="465">
        <v>160</v>
      </c>
      <c r="E134" s="463">
        <v>24</v>
      </c>
      <c r="F134" s="454"/>
      <c r="G134" s="466">
        <v>4.0860000000000003</v>
      </c>
      <c r="H134" s="458">
        <f>ROUND(E134*G134*2,2)-0.01</f>
        <v>196.12</v>
      </c>
      <c r="I134" s="458">
        <f t="shared" si="11"/>
        <v>242.38</v>
      </c>
    </row>
    <row r="135" spans="1:9" s="451" customFormat="1" x14ac:dyDescent="0.25">
      <c r="A135" s="391" t="s">
        <v>23</v>
      </c>
      <c r="B135" s="465">
        <v>1</v>
      </c>
      <c r="C135" s="465">
        <f t="shared" si="7"/>
        <v>164</v>
      </c>
      <c r="D135" s="465">
        <v>160</v>
      </c>
      <c r="E135" s="463">
        <v>4</v>
      </c>
      <c r="F135" s="454"/>
      <c r="G135" s="466">
        <v>4.085</v>
      </c>
      <c r="H135" s="458">
        <f t="shared" si="10"/>
        <v>32.68</v>
      </c>
      <c r="I135" s="458">
        <f t="shared" si="11"/>
        <v>40.39</v>
      </c>
    </row>
    <row r="136" spans="1:9" s="451" customFormat="1" x14ac:dyDescent="0.25">
      <c r="A136" s="391" t="s">
        <v>23</v>
      </c>
      <c r="B136" s="465">
        <v>1</v>
      </c>
      <c r="C136" s="465">
        <f t="shared" si="7"/>
        <v>164</v>
      </c>
      <c r="D136" s="465">
        <v>160</v>
      </c>
      <c r="E136" s="463">
        <v>4</v>
      </c>
      <c r="F136" s="454"/>
      <c r="G136" s="466">
        <v>4.085</v>
      </c>
      <c r="H136" s="458">
        <f t="shared" si="10"/>
        <v>32.68</v>
      </c>
      <c r="I136" s="458">
        <f t="shared" si="11"/>
        <v>40.39</v>
      </c>
    </row>
    <row r="137" spans="1:9" s="451" customFormat="1" x14ac:dyDescent="0.25">
      <c r="A137" s="391" t="s">
        <v>23</v>
      </c>
      <c r="B137" s="465">
        <v>1</v>
      </c>
      <c r="C137" s="465">
        <f t="shared" si="7"/>
        <v>180</v>
      </c>
      <c r="D137" s="465">
        <v>160</v>
      </c>
      <c r="E137" s="463">
        <v>20</v>
      </c>
      <c r="F137" s="467"/>
      <c r="G137" s="466">
        <v>4.0860000000000003</v>
      </c>
      <c r="H137" s="458">
        <f t="shared" si="10"/>
        <v>163.44</v>
      </c>
      <c r="I137" s="458">
        <f t="shared" si="11"/>
        <v>202</v>
      </c>
    </row>
    <row r="138" spans="1:9" s="451" customFormat="1" x14ac:dyDescent="0.25">
      <c r="A138" s="391" t="s">
        <v>23</v>
      </c>
      <c r="B138" s="465">
        <v>1</v>
      </c>
      <c r="C138" s="465">
        <f t="shared" si="7"/>
        <v>172</v>
      </c>
      <c r="D138" s="465">
        <v>160</v>
      </c>
      <c r="E138" s="463">
        <v>12</v>
      </c>
      <c r="F138" s="467"/>
      <c r="G138" s="466">
        <v>4.0860000000000003</v>
      </c>
      <c r="H138" s="458">
        <f t="shared" si="10"/>
        <v>98.06</v>
      </c>
      <c r="I138" s="458">
        <f>ROUND(H138*1.2077,2)</f>
        <v>118.43</v>
      </c>
    </row>
    <row r="139" spans="1:9" s="451" customFormat="1" x14ac:dyDescent="0.25">
      <c r="A139" s="391" t="s">
        <v>23</v>
      </c>
      <c r="B139" s="465">
        <v>1</v>
      </c>
      <c r="C139" s="465">
        <f t="shared" si="7"/>
        <v>192</v>
      </c>
      <c r="D139" s="465">
        <v>160</v>
      </c>
      <c r="E139" s="463">
        <v>32</v>
      </c>
      <c r="F139" s="467"/>
      <c r="G139" s="466">
        <v>4.0860000000000003</v>
      </c>
      <c r="H139" s="458">
        <f t="shared" si="10"/>
        <v>261.5</v>
      </c>
      <c r="I139" s="458">
        <f t="shared" si="11"/>
        <v>323.19</v>
      </c>
    </row>
    <row r="140" spans="1:9" s="451" customFormat="1" x14ac:dyDescent="0.25">
      <c r="A140" s="391" t="s">
        <v>23</v>
      </c>
      <c r="B140" s="465">
        <v>1</v>
      </c>
      <c r="C140" s="465">
        <f t="shared" si="7"/>
        <v>176</v>
      </c>
      <c r="D140" s="465">
        <v>160</v>
      </c>
      <c r="E140" s="463">
        <v>16</v>
      </c>
      <c r="F140" s="467"/>
      <c r="G140" s="466">
        <v>4.0860000000000003</v>
      </c>
      <c r="H140" s="458">
        <f>ROUND(E140*G140*2,2)+0.01</f>
        <v>130.76</v>
      </c>
      <c r="I140" s="458">
        <f t="shared" si="11"/>
        <v>161.61000000000001</v>
      </c>
    </row>
    <row r="141" spans="1:9" s="451" customFormat="1" x14ac:dyDescent="0.25">
      <c r="A141" s="391" t="s">
        <v>23</v>
      </c>
      <c r="B141" s="465">
        <v>1</v>
      </c>
      <c r="C141" s="465">
        <f t="shared" si="7"/>
        <v>200</v>
      </c>
      <c r="D141" s="465">
        <v>160</v>
      </c>
      <c r="E141" s="463">
        <v>40</v>
      </c>
      <c r="F141" s="467"/>
      <c r="G141" s="466">
        <v>4.0860000000000003</v>
      </c>
      <c r="H141" s="458">
        <f t="shared" si="10"/>
        <v>326.88</v>
      </c>
      <c r="I141" s="458">
        <f t="shared" si="11"/>
        <v>403.99</v>
      </c>
    </row>
    <row r="142" spans="1:9" s="451" customFormat="1" x14ac:dyDescent="0.25">
      <c r="A142" s="391" t="s">
        <v>23</v>
      </c>
      <c r="B142" s="465">
        <v>1</v>
      </c>
      <c r="C142" s="465">
        <f t="shared" si="7"/>
        <v>184</v>
      </c>
      <c r="D142" s="465">
        <v>160</v>
      </c>
      <c r="E142" s="463">
        <v>24</v>
      </c>
      <c r="F142" s="467"/>
      <c r="G142" s="466">
        <v>4.0860000000000003</v>
      </c>
      <c r="H142" s="458">
        <f>ROUND(E142*G142*2,2)-0.01</f>
        <v>196.12</v>
      </c>
      <c r="I142" s="458">
        <f>ROUND(H142*1.2077,2)</f>
        <v>236.85</v>
      </c>
    </row>
    <row r="143" spans="1:9" s="451" customFormat="1" x14ac:dyDescent="0.25">
      <c r="A143" s="391" t="s">
        <v>23</v>
      </c>
      <c r="B143" s="465">
        <v>1</v>
      </c>
      <c r="C143" s="465">
        <f t="shared" si="7"/>
        <v>216</v>
      </c>
      <c r="D143" s="465">
        <v>160</v>
      </c>
      <c r="E143" s="463">
        <v>56</v>
      </c>
      <c r="F143" s="467"/>
      <c r="G143" s="466">
        <v>4.0860000000000003</v>
      </c>
      <c r="H143" s="458">
        <f>ROUND(E143*G143*2,2)+0.01</f>
        <v>457.64</v>
      </c>
      <c r="I143" s="458">
        <f t="shared" si="11"/>
        <v>565.6</v>
      </c>
    </row>
    <row r="144" spans="1:9" s="451" customFormat="1" x14ac:dyDescent="0.25">
      <c r="A144" s="391" t="s">
        <v>23</v>
      </c>
      <c r="B144" s="465">
        <v>1</v>
      </c>
      <c r="C144" s="465">
        <f t="shared" si="7"/>
        <v>184</v>
      </c>
      <c r="D144" s="465">
        <v>160</v>
      </c>
      <c r="E144" s="463">
        <v>24</v>
      </c>
      <c r="F144" s="467"/>
      <c r="G144" s="466">
        <v>4.0860000000000003</v>
      </c>
      <c r="H144" s="458">
        <f>ROUND(E144*G144*2,2)-0.01</f>
        <v>196.12</v>
      </c>
      <c r="I144" s="458">
        <f t="shared" si="11"/>
        <v>242.38</v>
      </c>
    </row>
    <row r="145" spans="1:9" s="451" customFormat="1" x14ac:dyDescent="0.25">
      <c r="A145" s="391" t="s">
        <v>23</v>
      </c>
      <c r="B145" s="465">
        <v>1</v>
      </c>
      <c r="C145" s="465">
        <f t="shared" ref="C145:C171" si="12">D145+E145</f>
        <v>248</v>
      </c>
      <c r="D145" s="465">
        <v>160</v>
      </c>
      <c r="E145" s="463">
        <v>88</v>
      </c>
      <c r="F145" s="467"/>
      <c r="G145" s="466">
        <v>4.0860000000000003</v>
      </c>
      <c r="H145" s="458">
        <f t="shared" si="10"/>
        <v>719.14</v>
      </c>
      <c r="I145" s="458">
        <f>ROUND(H145*1.2077,2)</f>
        <v>868.51</v>
      </c>
    </row>
    <row r="146" spans="1:9" s="451" customFormat="1" x14ac:dyDescent="0.25">
      <c r="A146" s="391" t="s">
        <v>23</v>
      </c>
      <c r="B146" s="465">
        <v>1</v>
      </c>
      <c r="C146" s="465">
        <f t="shared" si="12"/>
        <v>184</v>
      </c>
      <c r="D146" s="465">
        <v>160</v>
      </c>
      <c r="E146" s="463">
        <v>24</v>
      </c>
      <c r="F146" s="467"/>
      <c r="G146" s="466">
        <v>4.0860000000000003</v>
      </c>
      <c r="H146" s="458">
        <f>ROUND(E146*G146*2,2)-0.01</f>
        <v>196.12</v>
      </c>
      <c r="I146" s="458">
        <f>ROUND(H146*1.2077,2)</f>
        <v>236.85</v>
      </c>
    </row>
    <row r="147" spans="1:9" x14ac:dyDescent="0.25">
      <c r="A147" s="391" t="s">
        <v>23</v>
      </c>
      <c r="B147" s="465">
        <v>1</v>
      </c>
      <c r="C147" s="465">
        <f t="shared" si="12"/>
        <v>168</v>
      </c>
      <c r="D147" s="465">
        <v>160</v>
      </c>
      <c r="E147" s="463">
        <v>8</v>
      </c>
      <c r="F147" s="467"/>
      <c r="G147" s="466">
        <v>4.0860000000000003</v>
      </c>
      <c r="H147" s="458">
        <f t="shared" si="10"/>
        <v>65.38</v>
      </c>
      <c r="I147" s="458">
        <f t="shared" si="11"/>
        <v>80.8</v>
      </c>
    </row>
    <row r="148" spans="1:9" x14ac:dyDescent="0.25">
      <c r="A148" s="391" t="s">
        <v>23</v>
      </c>
      <c r="B148" s="465">
        <v>1</v>
      </c>
      <c r="C148" s="465">
        <f t="shared" si="12"/>
        <v>168</v>
      </c>
      <c r="D148" s="465">
        <v>160</v>
      </c>
      <c r="E148" s="463">
        <v>8</v>
      </c>
      <c r="F148" s="467"/>
      <c r="G148" s="466">
        <v>4.0860000000000003</v>
      </c>
      <c r="H148" s="458">
        <f t="shared" si="10"/>
        <v>65.38</v>
      </c>
      <c r="I148" s="458">
        <f t="shared" si="11"/>
        <v>80.8</v>
      </c>
    </row>
    <row r="149" spans="1:9" x14ac:dyDescent="0.25">
      <c r="A149" s="391" t="s">
        <v>23</v>
      </c>
      <c r="B149" s="465">
        <v>1</v>
      </c>
      <c r="C149" s="465">
        <f t="shared" si="12"/>
        <v>168</v>
      </c>
      <c r="D149" s="465">
        <v>160</v>
      </c>
      <c r="E149" s="463">
        <v>8</v>
      </c>
      <c r="F149" s="467"/>
      <c r="G149" s="466">
        <v>4.0860000000000003</v>
      </c>
      <c r="H149" s="458">
        <f t="shared" si="10"/>
        <v>65.38</v>
      </c>
      <c r="I149" s="458">
        <f t="shared" si="11"/>
        <v>80.8</v>
      </c>
    </row>
    <row r="150" spans="1:9" x14ac:dyDescent="0.25">
      <c r="A150" s="391" t="s">
        <v>23</v>
      </c>
      <c r="B150" s="465">
        <v>1</v>
      </c>
      <c r="C150" s="465">
        <f t="shared" si="12"/>
        <v>168</v>
      </c>
      <c r="D150" s="465">
        <v>160</v>
      </c>
      <c r="E150" s="463">
        <v>8</v>
      </c>
      <c r="F150" s="467"/>
      <c r="G150" s="466">
        <v>4.0860000000000003</v>
      </c>
      <c r="H150" s="458">
        <f t="shared" si="10"/>
        <v>65.38</v>
      </c>
      <c r="I150" s="458">
        <f t="shared" si="11"/>
        <v>80.8</v>
      </c>
    </row>
    <row r="151" spans="1:9" x14ac:dyDescent="0.25">
      <c r="A151" s="391" t="s">
        <v>23</v>
      </c>
      <c r="B151" s="465">
        <v>1</v>
      </c>
      <c r="C151" s="465">
        <f t="shared" si="12"/>
        <v>192</v>
      </c>
      <c r="D151" s="465">
        <v>160</v>
      </c>
      <c r="E151" s="463">
        <v>32</v>
      </c>
      <c r="F151" s="467"/>
      <c r="G151" s="466">
        <v>4.0860000000000003</v>
      </c>
      <c r="H151" s="458">
        <f t="shared" si="10"/>
        <v>261.5</v>
      </c>
      <c r="I151" s="458">
        <f t="shared" si="11"/>
        <v>323.19</v>
      </c>
    </row>
    <row r="152" spans="1:9" x14ac:dyDescent="0.25">
      <c r="A152" s="391" t="s">
        <v>23</v>
      </c>
      <c r="B152" s="465">
        <v>1</v>
      </c>
      <c r="C152" s="465">
        <f t="shared" si="12"/>
        <v>176</v>
      </c>
      <c r="D152" s="465">
        <v>160</v>
      </c>
      <c r="E152" s="463">
        <v>16</v>
      </c>
      <c r="F152" s="467"/>
      <c r="G152" s="466">
        <v>4.0860000000000003</v>
      </c>
      <c r="H152" s="458">
        <f>ROUND(E152*G152*2,2)+0.01</f>
        <v>130.76</v>
      </c>
      <c r="I152" s="458">
        <f>ROUND(H152*1.2077,2)</f>
        <v>157.91999999999999</v>
      </c>
    </row>
    <row r="153" spans="1:9" x14ac:dyDescent="0.25">
      <c r="A153" s="391" t="s">
        <v>23</v>
      </c>
      <c r="B153" s="465">
        <v>1</v>
      </c>
      <c r="C153" s="465">
        <f t="shared" si="12"/>
        <v>180</v>
      </c>
      <c r="D153" s="465">
        <v>160</v>
      </c>
      <c r="E153" s="463">
        <v>20</v>
      </c>
      <c r="F153" s="467"/>
      <c r="G153" s="466">
        <v>4.0860000000000003</v>
      </c>
      <c r="H153" s="458">
        <f t="shared" si="10"/>
        <v>163.44</v>
      </c>
      <c r="I153" s="458">
        <f>ROUND(H153*1.2077,2)</f>
        <v>197.39</v>
      </c>
    </row>
    <row r="154" spans="1:9" x14ac:dyDescent="0.25">
      <c r="A154" s="391" t="s">
        <v>23</v>
      </c>
      <c r="B154" s="465">
        <v>1</v>
      </c>
      <c r="C154" s="465">
        <f t="shared" si="12"/>
        <v>168</v>
      </c>
      <c r="D154" s="465">
        <v>160</v>
      </c>
      <c r="E154" s="463">
        <v>8</v>
      </c>
      <c r="F154" s="467"/>
      <c r="G154" s="466">
        <v>4.0860000000000003</v>
      </c>
      <c r="H154" s="458">
        <f t="shared" si="10"/>
        <v>65.38</v>
      </c>
      <c r="I154" s="458">
        <f t="shared" si="11"/>
        <v>80.8</v>
      </c>
    </row>
    <row r="155" spans="1:9" x14ac:dyDescent="0.25">
      <c r="A155" s="391" t="s">
        <v>23</v>
      </c>
      <c r="B155" s="465">
        <v>1</v>
      </c>
      <c r="C155" s="465">
        <f t="shared" si="12"/>
        <v>240</v>
      </c>
      <c r="D155" s="465">
        <v>160</v>
      </c>
      <c r="E155" s="463">
        <v>80</v>
      </c>
      <c r="F155" s="467"/>
      <c r="G155" s="466">
        <v>4.0860000000000003</v>
      </c>
      <c r="H155" s="458">
        <f t="shared" si="10"/>
        <v>653.76</v>
      </c>
      <c r="I155" s="458">
        <f t="shared" si="11"/>
        <v>807.98</v>
      </c>
    </row>
    <row r="156" spans="1:9" x14ac:dyDescent="0.25">
      <c r="A156" s="391" t="s">
        <v>23</v>
      </c>
      <c r="B156" s="465">
        <v>1</v>
      </c>
      <c r="C156" s="465">
        <f t="shared" si="12"/>
        <v>200</v>
      </c>
      <c r="D156" s="465">
        <v>160</v>
      </c>
      <c r="E156" s="463">
        <v>40</v>
      </c>
      <c r="F156" s="467"/>
      <c r="G156" s="466">
        <v>4.0860000000000003</v>
      </c>
      <c r="H156" s="458">
        <f t="shared" si="10"/>
        <v>326.88</v>
      </c>
      <c r="I156" s="458">
        <f>ROUND(H156*1.2077,2)</f>
        <v>394.77</v>
      </c>
    </row>
    <row r="157" spans="1:9" x14ac:dyDescent="0.25">
      <c r="A157" s="391" t="s">
        <v>23</v>
      </c>
      <c r="B157" s="465">
        <v>1</v>
      </c>
      <c r="C157" s="465">
        <f t="shared" si="12"/>
        <v>192</v>
      </c>
      <c r="D157" s="465">
        <v>160</v>
      </c>
      <c r="E157" s="463">
        <v>32</v>
      </c>
      <c r="F157" s="467"/>
      <c r="G157" s="466">
        <v>4.0860000000000003</v>
      </c>
      <c r="H157" s="458">
        <f t="shared" si="10"/>
        <v>261.5</v>
      </c>
      <c r="I157" s="458">
        <f t="shared" si="11"/>
        <v>323.19</v>
      </c>
    </row>
    <row r="158" spans="1:9" x14ac:dyDescent="0.25">
      <c r="A158" s="391" t="s">
        <v>23</v>
      </c>
      <c r="B158" s="465">
        <v>1</v>
      </c>
      <c r="C158" s="465">
        <f t="shared" si="12"/>
        <v>176</v>
      </c>
      <c r="D158" s="465">
        <v>160</v>
      </c>
      <c r="E158" s="463">
        <v>16</v>
      </c>
      <c r="F158" s="467"/>
      <c r="G158" s="466">
        <v>4.0860000000000003</v>
      </c>
      <c r="H158" s="458">
        <f>ROUND(E158*G158*2,2)+0.01</f>
        <v>130.76</v>
      </c>
      <c r="I158" s="458">
        <f t="shared" si="11"/>
        <v>161.61000000000001</v>
      </c>
    </row>
    <row r="159" spans="1:9" x14ac:dyDescent="0.25">
      <c r="A159" s="391" t="s">
        <v>23</v>
      </c>
      <c r="B159" s="465">
        <v>1</v>
      </c>
      <c r="C159" s="465">
        <f t="shared" si="12"/>
        <v>176</v>
      </c>
      <c r="D159" s="465">
        <v>160</v>
      </c>
      <c r="E159" s="463">
        <v>16</v>
      </c>
      <c r="F159" s="467"/>
      <c r="G159" s="466">
        <v>4.0860000000000003</v>
      </c>
      <c r="H159" s="458">
        <f>ROUND(E159*G159*2,2)+0.01</f>
        <v>130.76</v>
      </c>
      <c r="I159" s="458">
        <f t="shared" si="11"/>
        <v>161.61000000000001</v>
      </c>
    </row>
    <row r="160" spans="1:9" x14ac:dyDescent="0.25">
      <c r="A160" s="391" t="s">
        <v>253</v>
      </c>
      <c r="B160" s="465">
        <v>1</v>
      </c>
      <c r="C160" s="465">
        <f t="shared" si="12"/>
        <v>176</v>
      </c>
      <c r="D160" s="465">
        <v>160</v>
      </c>
      <c r="E160" s="463">
        <v>16</v>
      </c>
      <c r="F160" s="467"/>
      <c r="G160" s="466">
        <v>4.3719999999999999</v>
      </c>
      <c r="H160" s="458">
        <f t="shared" si="10"/>
        <v>139.9</v>
      </c>
      <c r="I160" s="458">
        <f t="shared" si="11"/>
        <v>172.9</v>
      </c>
    </row>
    <row r="161" spans="1:9" x14ac:dyDescent="0.25">
      <c r="A161" s="391" t="s">
        <v>253</v>
      </c>
      <c r="B161" s="465">
        <v>1</v>
      </c>
      <c r="C161" s="465">
        <f t="shared" si="12"/>
        <v>168</v>
      </c>
      <c r="D161" s="465">
        <v>160</v>
      </c>
      <c r="E161" s="463">
        <v>8</v>
      </c>
      <c r="F161" s="467"/>
      <c r="G161" s="466">
        <v>4.3730000000000002</v>
      </c>
      <c r="H161" s="458">
        <f>ROUND(E161*G161*2,2)-0.01</f>
        <v>69.959999999999994</v>
      </c>
      <c r="I161" s="458">
        <f t="shared" si="11"/>
        <v>86.46</v>
      </c>
    </row>
    <row r="162" spans="1:9" x14ac:dyDescent="0.25">
      <c r="A162" s="391" t="s">
        <v>253</v>
      </c>
      <c r="B162" s="465">
        <v>1</v>
      </c>
      <c r="C162" s="465">
        <f t="shared" si="12"/>
        <v>168</v>
      </c>
      <c r="D162" s="465">
        <v>160</v>
      </c>
      <c r="E162" s="463">
        <v>8</v>
      </c>
      <c r="F162" s="467"/>
      <c r="G162" s="466">
        <v>4.3730000000000002</v>
      </c>
      <c r="H162" s="458">
        <f>ROUND(E162*G162*2,2)-0.01</f>
        <v>69.959999999999994</v>
      </c>
      <c r="I162" s="458">
        <f t="shared" si="11"/>
        <v>86.46</v>
      </c>
    </row>
    <row r="163" spans="1:9" x14ac:dyDescent="0.25">
      <c r="A163" s="391" t="s">
        <v>23</v>
      </c>
      <c r="B163" s="465">
        <v>1</v>
      </c>
      <c r="C163" s="465">
        <f t="shared" si="12"/>
        <v>176</v>
      </c>
      <c r="D163" s="465">
        <v>160</v>
      </c>
      <c r="E163" s="463">
        <v>16</v>
      </c>
      <c r="F163" s="467"/>
      <c r="G163" s="466">
        <v>4.0860000000000003</v>
      </c>
      <c r="H163" s="458">
        <f>ROUND(E163*G163*2,2)+0.01</f>
        <v>130.76</v>
      </c>
      <c r="I163" s="458">
        <f t="shared" si="11"/>
        <v>161.61000000000001</v>
      </c>
    </row>
    <row r="164" spans="1:9" x14ac:dyDescent="0.25">
      <c r="A164" s="391" t="s">
        <v>23</v>
      </c>
      <c r="B164" s="465">
        <v>1</v>
      </c>
      <c r="C164" s="465">
        <f t="shared" si="12"/>
        <v>168</v>
      </c>
      <c r="D164" s="465">
        <v>160</v>
      </c>
      <c r="E164" s="463">
        <v>8</v>
      </c>
      <c r="F164" s="467"/>
      <c r="G164" s="466">
        <v>4.0860000000000003</v>
      </c>
      <c r="H164" s="458">
        <f t="shared" si="10"/>
        <v>65.38</v>
      </c>
      <c r="I164" s="458">
        <f t="shared" si="11"/>
        <v>80.8</v>
      </c>
    </row>
    <row r="165" spans="1:9" x14ac:dyDescent="0.25">
      <c r="A165" s="391" t="s">
        <v>23</v>
      </c>
      <c r="B165" s="465">
        <v>1</v>
      </c>
      <c r="C165" s="465">
        <f t="shared" si="12"/>
        <v>172</v>
      </c>
      <c r="D165" s="465">
        <v>160</v>
      </c>
      <c r="E165" s="463">
        <v>12</v>
      </c>
      <c r="F165" s="467"/>
      <c r="G165" s="466">
        <v>4.0860000000000003</v>
      </c>
      <c r="H165" s="458">
        <f t="shared" si="10"/>
        <v>98.06</v>
      </c>
      <c r="I165" s="458">
        <f t="shared" si="11"/>
        <v>121.19</v>
      </c>
    </row>
    <row r="166" spans="1:9" x14ac:dyDescent="0.25">
      <c r="A166" s="391" t="s">
        <v>23</v>
      </c>
      <c r="B166" s="465">
        <v>1</v>
      </c>
      <c r="C166" s="465">
        <f t="shared" si="12"/>
        <v>176</v>
      </c>
      <c r="D166" s="465">
        <v>160</v>
      </c>
      <c r="E166" s="463">
        <v>16</v>
      </c>
      <c r="F166" s="467"/>
      <c r="G166" s="466">
        <v>4.0860000000000003</v>
      </c>
      <c r="H166" s="458">
        <f>ROUND(E166*G166*2,2)+0.01</f>
        <v>130.76</v>
      </c>
      <c r="I166" s="458">
        <f t="shared" si="11"/>
        <v>161.61000000000001</v>
      </c>
    </row>
    <row r="167" spans="1:9" x14ac:dyDescent="0.25">
      <c r="A167" s="391" t="s">
        <v>23</v>
      </c>
      <c r="B167" s="465">
        <v>1</v>
      </c>
      <c r="C167" s="465">
        <f t="shared" si="12"/>
        <v>168</v>
      </c>
      <c r="D167" s="465">
        <v>160</v>
      </c>
      <c r="E167" s="463">
        <v>8</v>
      </c>
      <c r="F167" s="467"/>
      <c r="G167" s="466">
        <v>4.0860000000000003</v>
      </c>
      <c r="H167" s="458">
        <f t="shared" si="10"/>
        <v>65.38</v>
      </c>
      <c r="I167" s="458">
        <f t="shared" si="11"/>
        <v>80.8</v>
      </c>
    </row>
    <row r="168" spans="1:9" x14ac:dyDescent="0.25">
      <c r="A168" s="391" t="s">
        <v>23</v>
      </c>
      <c r="B168" s="465">
        <v>1</v>
      </c>
      <c r="C168" s="465">
        <f t="shared" si="12"/>
        <v>168</v>
      </c>
      <c r="D168" s="465">
        <v>160</v>
      </c>
      <c r="E168" s="463">
        <v>8</v>
      </c>
      <c r="F168" s="467"/>
      <c r="G168" s="466">
        <v>4.0860000000000003</v>
      </c>
      <c r="H168" s="458">
        <f t="shared" si="10"/>
        <v>65.38</v>
      </c>
      <c r="I168" s="458">
        <f t="shared" si="11"/>
        <v>80.8</v>
      </c>
    </row>
    <row r="169" spans="1:9" x14ac:dyDescent="0.25">
      <c r="A169" s="391" t="s">
        <v>23</v>
      </c>
      <c r="B169" s="465">
        <v>1</v>
      </c>
      <c r="C169" s="465">
        <f t="shared" si="12"/>
        <v>222</v>
      </c>
      <c r="D169" s="465">
        <v>160</v>
      </c>
      <c r="E169" s="463">
        <v>62</v>
      </c>
      <c r="F169" s="467"/>
      <c r="G169" s="466">
        <v>4.0860000000000003</v>
      </c>
      <c r="H169" s="458">
        <f t="shared" si="10"/>
        <v>506.66</v>
      </c>
      <c r="I169" s="458">
        <f t="shared" si="11"/>
        <v>626.17999999999995</v>
      </c>
    </row>
    <row r="170" spans="1:9" x14ac:dyDescent="0.25">
      <c r="A170" s="391" t="s">
        <v>23</v>
      </c>
      <c r="B170" s="465">
        <v>1</v>
      </c>
      <c r="C170" s="465">
        <f t="shared" si="12"/>
        <v>192</v>
      </c>
      <c r="D170" s="465">
        <v>160</v>
      </c>
      <c r="E170" s="463">
        <v>32</v>
      </c>
      <c r="F170" s="467"/>
      <c r="G170" s="466">
        <v>4.0860000000000003</v>
      </c>
      <c r="H170" s="458">
        <f t="shared" si="10"/>
        <v>261.5</v>
      </c>
      <c r="I170" s="458">
        <f t="shared" si="11"/>
        <v>323.19</v>
      </c>
    </row>
    <row r="171" spans="1:9" x14ac:dyDescent="0.25">
      <c r="A171" s="391" t="s">
        <v>23</v>
      </c>
      <c r="B171" s="465">
        <v>1</v>
      </c>
      <c r="C171" s="465">
        <f t="shared" si="12"/>
        <v>170</v>
      </c>
      <c r="D171" s="465">
        <v>160</v>
      </c>
      <c r="E171" s="463">
        <v>10</v>
      </c>
      <c r="F171" s="467"/>
      <c r="G171" s="466">
        <v>4.0860000000000003</v>
      </c>
      <c r="H171" s="458">
        <f t="shared" si="10"/>
        <v>81.72</v>
      </c>
      <c r="I171" s="458">
        <f t="shared" si="11"/>
        <v>101</v>
      </c>
    </row>
    <row r="172" spans="1:9" x14ac:dyDescent="0.25">
      <c r="B172" s="459"/>
      <c r="C172" s="459"/>
      <c r="D172" s="459"/>
      <c r="E172" s="459"/>
      <c r="F172" s="460"/>
      <c r="G172" s="460"/>
      <c r="H172" s="460"/>
      <c r="I172" s="460"/>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49"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73FE4-4327-465E-A088-AD05A723C365}">
  <sheetPr>
    <tabColor theme="7" tint="0.59999389629810485"/>
  </sheetPr>
  <dimension ref="A1:I84"/>
  <sheetViews>
    <sheetView zoomScale="89" zoomScaleNormal="89" workbookViewId="0">
      <selection activeCell="H1" sqref="H1:I1"/>
    </sheetView>
  </sheetViews>
  <sheetFormatPr defaultColWidth="9.140625" defaultRowHeight="17.25" x14ac:dyDescent="0.3"/>
  <cols>
    <col min="1" max="1" width="42.7109375" style="126" customWidth="1"/>
    <col min="2" max="2" width="15.28515625" style="127" customWidth="1"/>
    <col min="3" max="3" width="14.5703125" style="127" customWidth="1"/>
    <col min="4" max="4" width="14.7109375" style="127" customWidth="1"/>
    <col min="5" max="5" width="18.42578125" style="127" customWidth="1"/>
    <col min="6" max="6" width="15.28515625" style="127" customWidth="1"/>
    <col min="7" max="7" width="20.140625" style="127" customWidth="1"/>
    <col min="8" max="8" width="23.42578125" style="127" customWidth="1"/>
    <col min="9" max="9" width="17.7109375" style="127" customWidth="1"/>
    <col min="10" max="16384" width="9.140625" style="126"/>
  </cols>
  <sheetData>
    <row r="1" spans="1:9" x14ac:dyDescent="0.3">
      <c r="H1" s="610" t="s">
        <v>924</v>
      </c>
      <c r="I1" s="610"/>
    </row>
    <row r="2" spans="1:9" s="128" customFormat="1" ht="39.75" customHeight="1" x14ac:dyDescent="0.3">
      <c r="A2" s="611" t="s">
        <v>13</v>
      </c>
      <c r="B2" s="611"/>
      <c r="C2" s="611"/>
      <c r="D2" s="611"/>
      <c r="E2" s="611"/>
      <c r="F2" s="611"/>
      <c r="G2" s="611"/>
      <c r="H2" s="611"/>
      <c r="I2" s="611"/>
    </row>
    <row r="4" spans="1:9" x14ac:dyDescent="0.3">
      <c r="A4" s="126" t="s">
        <v>865</v>
      </c>
    </row>
    <row r="5" spans="1:9" x14ac:dyDescent="0.3">
      <c r="A5" s="126" t="s">
        <v>866</v>
      </c>
    </row>
    <row r="6" spans="1:9" x14ac:dyDescent="0.3">
      <c r="B6" s="472"/>
      <c r="C6" s="472"/>
      <c r="D6" s="472"/>
      <c r="E6" s="473"/>
      <c r="F6" s="472"/>
      <c r="G6" s="472"/>
      <c r="H6" s="474"/>
      <c r="I6" s="472"/>
    </row>
    <row r="7" spans="1:9" ht="45.75" customHeight="1" x14ac:dyDescent="0.3">
      <c r="A7" s="612"/>
      <c r="B7" s="612" t="s">
        <v>6</v>
      </c>
      <c r="C7" s="613" t="s">
        <v>8</v>
      </c>
      <c r="D7" s="613"/>
      <c r="E7" s="613"/>
      <c r="F7" s="613" t="s">
        <v>4</v>
      </c>
      <c r="G7" s="613" t="s">
        <v>246</v>
      </c>
      <c r="H7" s="614" t="s">
        <v>9</v>
      </c>
      <c r="I7" s="615" t="s">
        <v>2</v>
      </c>
    </row>
    <row r="8" spans="1:9" ht="24" customHeight="1" x14ac:dyDescent="0.3">
      <c r="A8" s="612"/>
      <c r="B8" s="612"/>
      <c r="C8" s="616" t="s">
        <v>14</v>
      </c>
      <c r="D8" s="616" t="s">
        <v>247</v>
      </c>
      <c r="E8" s="613" t="s">
        <v>10</v>
      </c>
      <c r="F8" s="613"/>
      <c r="G8" s="613"/>
      <c r="H8" s="614"/>
      <c r="I8" s="615"/>
    </row>
    <row r="9" spans="1:9" ht="63.75" customHeight="1" x14ac:dyDescent="0.3">
      <c r="A9" s="612"/>
      <c r="B9" s="612"/>
      <c r="C9" s="617"/>
      <c r="D9" s="617"/>
      <c r="E9" s="613"/>
      <c r="F9" s="613"/>
      <c r="G9" s="613"/>
      <c r="H9" s="614"/>
      <c r="I9" s="615"/>
    </row>
    <row r="10" spans="1:9" x14ac:dyDescent="0.3">
      <c r="A10" s="129">
        <v>1</v>
      </c>
      <c r="B10" s="129">
        <v>6</v>
      </c>
      <c r="C10" s="129" t="s">
        <v>81</v>
      </c>
      <c r="D10" s="129">
        <v>8</v>
      </c>
      <c r="E10" s="129">
        <v>9</v>
      </c>
      <c r="F10" s="129">
        <v>11</v>
      </c>
      <c r="G10" s="129">
        <v>12</v>
      </c>
      <c r="H10" s="129">
        <v>13</v>
      </c>
      <c r="I10" s="129" t="s">
        <v>82</v>
      </c>
    </row>
    <row r="11" spans="1:9" s="128" customFormat="1" x14ac:dyDescent="0.3">
      <c r="A11" s="130" t="s">
        <v>0</v>
      </c>
      <c r="B11" s="131">
        <f>B12+B14+B30+B56</f>
        <v>68</v>
      </c>
      <c r="C11" s="131"/>
      <c r="D11" s="131"/>
      <c r="E11" s="131">
        <f>E12+E14+E30+E56</f>
        <v>1396</v>
      </c>
      <c r="F11" s="131"/>
      <c r="G11" s="131"/>
      <c r="H11" s="132">
        <f>H12+H14+H30+H56</f>
        <v>14074.94</v>
      </c>
      <c r="I11" s="132">
        <f>I12+I14+I30+I56</f>
        <v>17354.980000000003</v>
      </c>
    </row>
    <row r="12" spans="1:9" ht="37.5" customHeight="1" x14ac:dyDescent="0.3">
      <c r="A12" s="133" t="s">
        <v>16</v>
      </c>
      <c r="B12" s="134">
        <f>SUM(B13:B13)</f>
        <v>1</v>
      </c>
      <c r="C12" s="134"/>
      <c r="D12" s="134"/>
      <c r="E12" s="134">
        <f>SUM(E13:E13)</f>
        <v>24</v>
      </c>
      <c r="F12" s="134"/>
      <c r="G12" s="134"/>
      <c r="H12" s="135">
        <f>SUM(H13:H13)</f>
        <v>613.24</v>
      </c>
      <c r="I12" s="135">
        <f>SUM(I13:I13)</f>
        <v>757.9</v>
      </c>
    </row>
    <row r="13" spans="1:9" customFormat="1" x14ac:dyDescent="0.3">
      <c r="A13" s="136" t="s">
        <v>249</v>
      </c>
      <c r="B13" s="137">
        <v>1</v>
      </c>
      <c r="C13" s="137">
        <f t="shared" ref="C13" si="0">D13+E13</f>
        <v>184</v>
      </c>
      <c r="D13" s="138">
        <v>160</v>
      </c>
      <c r="E13" s="139">
        <v>24</v>
      </c>
      <c r="F13" s="140"/>
      <c r="G13" s="141">
        <v>12.7758</v>
      </c>
      <c r="H13" s="142">
        <f>ROUND(E13*G13*2,2)</f>
        <v>613.24</v>
      </c>
      <c r="I13" s="142">
        <f t="shared" ref="I13:I76" si="1">ROUND(H13*1.2359,2)</f>
        <v>757.9</v>
      </c>
    </row>
    <row r="14" spans="1:9" ht="49.5" customHeight="1" x14ac:dyDescent="0.3">
      <c r="A14" s="133" t="s">
        <v>17</v>
      </c>
      <c r="B14" s="134">
        <f>SUM(B15:B29)</f>
        <v>15</v>
      </c>
      <c r="C14" s="134"/>
      <c r="D14" s="134"/>
      <c r="E14" s="134">
        <f>SUM(E15:E29)</f>
        <v>296</v>
      </c>
      <c r="F14" s="134"/>
      <c r="G14" s="134"/>
      <c r="H14" s="135">
        <f>SUM(H15:H29)</f>
        <v>4125.4400000000005</v>
      </c>
      <c r="I14" s="135">
        <f>SUM(I15:I29)</f>
        <v>5086.0199999999995</v>
      </c>
    </row>
    <row r="15" spans="1:9" x14ac:dyDescent="0.3">
      <c r="A15" s="219" t="s">
        <v>250</v>
      </c>
      <c r="B15" s="220">
        <v>1</v>
      </c>
      <c r="C15" s="220">
        <f t="shared" ref="C15:C29" si="2">D15+E15</f>
        <v>184</v>
      </c>
      <c r="D15" s="220">
        <v>160</v>
      </c>
      <c r="E15" s="139">
        <v>24</v>
      </c>
      <c r="F15" s="143"/>
      <c r="G15" s="221">
        <v>6.9878999999999998</v>
      </c>
      <c r="H15" s="142">
        <f t="shared" ref="H15:H55" si="3">ROUND(E15*G15*2,2)</f>
        <v>335.42</v>
      </c>
      <c r="I15" s="142">
        <f t="shared" si="1"/>
        <v>414.55</v>
      </c>
    </row>
    <row r="16" spans="1:9" x14ac:dyDescent="0.3">
      <c r="A16" s="219" t="s">
        <v>250</v>
      </c>
      <c r="B16" s="220">
        <v>1</v>
      </c>
      <c r="C16" s="220">
        <f t="shared" si="2"/>
        <v>168</v>
      </c>
      <c r="D16" s="220">
        <v>160</v>
      </c>
      <c r="E16" s="139">
        <v>8</v>
      </c>
      <c r="F16" s="143"/>
      <c r="G16" s="221">
        <v>6.9874999999999998</v>
      </c>
      <c r="H16" s="142">
        <f t="shared" si="3"/>
        <v>111.8</v>
      </c>
      <c r="I16" s="142">
        <f t="shared" si="1"/>
        <v>138.16999999999999</v>
      </c>
    </row>
    <row r="17" spans="1:9" x14ac:dyDescent="0.3">
      <c r="A17" s="219" t="s">
        <v>250</v>
      </c>
      <c r="B17" s="220">
        <v>1</v>
      </c>
      <c r="C17" s="220">
        <f t="shared" si="2"/>
        <v>192</v>
      </c>
      <c r="D17" s="220">
        <v>160</v>
      </c>
      <c r="E17" s="139">
        <v>32</v>
      </c>
      <c r="F17" s="143"/>
      <c r="G17" s="221">
        <v>6.9881000000000002</v>
      </c>
      <c r="H17" s="142">
        <f>ROUND(E17*G17*2,2)</f>
        <v>447.24</v>
      </c>
      <c r="I17" s="142">
        <f t="shared" si="1"/>
        <v>552.74</v>
      </c>
    </row>
    <row r="18" spans="1:9" x14ac:dyDescent="0.3">
      <c r="A18" s="219" t="s">
        <v>250</v>
      </c>
      <c r="B18" s="220">
        <v>1</v>
      </c>
      <c r="C18" s="220">
        <f t="shared" si="2"/>
        <v>172</v>
      </c>
      <c r="D18" s="220">
        <v>160</v>
      </c>
      <c r="E18" s="139">
        <v>12</v>
      </c>
      <c r="F18" s="143"/>
      <c r="G18" s="221">
        <v>6.9882999999999997</v>
      </c>
      <c r="H18" s="142">
        <f t="shared" si="3"/>
        <v>167.72</v>
      </c>
      <c r="I18" s="142">
        <f t="shared" si="1"/>
        <v>207.29</v>
      </c>
    </row>
    <row r="19" spans="1:9" x14ac:dyDescent="0.3">
      <c r="A19" s="219" t="s">
        <v>250</v>
      </c>
      <c r="B19" s="220">
        <v>1</v>
      </c>
      <c r="C19" s="220">
        <f t="shared" si="2"/>
        <v>184</v>
      </c>
      <c r="D19" s="220">
        <v>160</v>
      </c>
      <c r="E19" s="139">
        <v>24</v>
      </c>
      <c r="F19" s="143"/>
      <c r="G19" s="221">
        <v>6.9878999999999998</v>
      </c>
      <c r="H19" s="142">
        <f t="shared" si="3"/>
        <v>335.42</v>
      </c>
      <c r="I19" s="142">
        <f>ROUND(H19*1.2077,2)</f>
        <v>405.09</v>
      </c>
    </row>
    <row r="20" spans="1:9" x14ac:dyDescent="0.3">
      <c r="A20" s="219" t="s">
        <v>250</v>
      </c>
      <c r="B20" s="220">
        <v>1</v>
      </c>
      <c r="C20" s="220">
        <f t="shared" si="2"/>
        <v>184</v>
      </c>
      <c r="D20" s="220">
        <v>160</v>
      </c>
      <c r="E20" s="139">
        <v>24</v>
      </c>
      <c r="F20" s="143"/>
      <c r="G20" s="221">
        <v>6.9878999999999998</v>
      </c>
      <c r="H20" s="142">
        <f t="shared" si="3"/>
        <v>335.42</v>
      </c>
      <c r="I20" s="142">
        <f t="shared" si="1"/>
        <v>414.55</v>
      </c>
    </row>
    <row r="21" spans="1:9" x14ac:dyDescent="0.3">
      <c r="A21" s="219" t="s">
        <v>250</v>
      </c>
      <c r="B21" s="220">
        <v>1</v>
      </c>
      <c r="C21" s="220">
        <f t="shared" si="2"/>
        <v>168</v>
      </c>
      <c r="D21" s="220">
        <v>160</v>
      </c>
      <c r="E21" s="139">
        <v>8</v>
      </c>
      <c r="F21" s="143"/>
      <c r="G21" s="221">
        <v>6.9874999999999998</v>
      </c>
      <c r="H21" s="142">
        <f t="shared" si="3"/>
        <v>111.8</v>
      </c>
      <c r="I21" s="142">
        <f t="shared" si="1"/>
        <v>138.16999999999999</v>
      </c>
    </row>
    <row r="22" spans="1:9" x14ac:dyDescent="0.3">
      <c r="A22" s="219" t="s">
        <v>250</v>
      </c>
      <c r="B22" s="220">
        <v>1</v>
      </c>
      <c r="C22" s="220">
        <f t="shared" si="2"/>
        <v>184</v>
      </c>
      <c r="D22" s="220">
        <v>160</v>
      </c>
      <c r="E22" s="139">
        <v>24</v>
      </c>
      <c r="F22" s="143"/>
      <c r="G22" s="221">
        <v>6.9878999999999998</v>
      </c>
      <c r="H22" s="142">
        <f t="shared" si="3"/>
        <v>335.42</v>
      </c>
      <c r="I22" s="142">
        <f t="shared" si="1"/>
        <v>414.55</v>
      </c>
    </row>
    <row r="23" spans="1:9" x14ac:dyDescent="0.3">
      <c r="A23" s="219" t="s">
        <v>250</v>
      </c>
      <c r="B23" s="220">
        <v>1</v>
      </c>
      <c r="C23" s="220">
        <f t="shared" si="2"/>
        <v>168</v>
      </c>
      <c r="D23" s="220">
        <v>160</v>
      </c>
      <c r="E23" s="139">
        <v>8</v>
      </c>
      <c r="F23" s="143"/>
      <c r="G23" s="221">
        <v>6.9874999999999998</v>
      </c>
      <c r="H23" s="142">
        <f t="shared" si="3"/>
        <v>111.8</v>
      </c>
      <c r="I23" s="142">
        <f>ROUND(H23*1.2077,2)</f>
        <v>135.02000000000001</v>
      </c>
    </row>
    <row r="24" spans="1:9" x14ac:dyDescent="0.3">
      <c r="A24" s="219" t="s">
        <v>250</v>
      </c>
      <c r="B24" s="220">
        <v>1</v>
      </c>
      <c r="C24" s="220">
        <f t="shared" si="2"/>
        <v>212</v>
      </c>
      <c r="D24" s="220">
        <v>160</v>
      </c>
      <c r="E24" s="139">
        <v>52</v>
      </c>
      <c r="F24" s="143"/>
      <c r="G24" s="221">
        <v>6.9881000000000002</v>
      </c>
      <c r="H24" s="142">
        <f t="shared" si="3"/>
        <v>726.76</v>
      </c>
      <c r="I24" s="142">
        <f t="shared" si="1"/>
        <v>898.2</v>
      </c>
    </row>
    <row r="25" spans="1:9" x14ac:dyDescent="0.3">
      <c r="A25" s="219" t="s">
        <v>250</v>
      </c>
      <c r="B25" s="220">
        <v>1</v>
      </c>
      <c r="C25" s="220">
        <f t="shared" si="2"/>
        <v>192</v>
      </c>
      <c r="D25" s="220">
        <v>160</v>
      </c>
      <c r="E25" s="139">
        <v>32</v>
      </c>
      <c r="F25" s="143"/>
      <c r="G25" s="221">
        <v>6.9881000000000002</v>
      </c>
      <c r="H25" s="142">
        <f>ROUND(E25*G25*2,2)</f>
        <v>447.24</v>
      </c>
      <c r="I25" s="142">
        <f t="shared" si="1"/>
        <v>552.74</v>
      </c>
    </row>
    <row r="26" spans="1:9" x14ac:dyDescent="0.3">
      <c r="A26" s="219" t="s">
        <v>250</v>
      </c>
      <c r="B26" s="220">
        <v>1</v>
      </c>
      <c r="C26" s="220">
        <f t="shared" si="2"/>
        <v>176</v>
      </c>
      <c r="D26" s="220">
        <v>160</v>
      </c>
      <c r="E26" s="139">
        <v>16</v>
      </c>
      <c r="F26" s="143"/>
      <c r="G26" s="221">
        <v>6.9881000000000002</v>
      </c>
      <c r="H26" s="142">
        <f t="shared" si="3"/>
        <v>223.62</v>
      </c>
      <c r="I26" s="142">
        <f t="shared" si="1"/>
        <v>276.37</v>
      </c>
    </row>
    <row r="27" spans="1:9" x14ac:dyDescent="0.3">
      <c r="A27" s="219" t="s">
        <v>250</v>
      </c>
      <c r="B27" s="220">
        <v>1</v>
      </c>
      <c r="C27" s="220">
        <f t="shared" si="2"/>
        <v>168</v>
      </c>
      <c r="D27" s="220">
        <v>160</v>
      </c>
      <c r="E27" s="139">
        <v>8</v>
      </c>
      <c r="F27" s="143"/>
      <c r="G27" s="221">
        <v>6.9874999999999998</v>
      </c>
      <c r="H27" s="142">
        <f>ROUND(E27*G27*2,2)</f>
        <v>111.8</v>
      </c>
      <c r="I27" s="142">
        <f t="shared" si="1"/>
        <v>138.16999999999999</v>
      </c>
    </row>
    <row r="28" spans="1:9" x14ac:dyDescent="0.3">
      <c r="A28" s="219" t="s">
        <v>35</v>
      </c>
      <c r="B28" s="220">
        <v>1</v>
      </c>
      <c r="C28" s="220">
        <f t="shared" si="2"/>
        <v>168</v>
      </c>
      <c r="D28" s="220">
        <v>160</v>
      </c>
      <c r="E28" s="139">
        <v>8</v>
      </c>
      <c r="F28" s="143"/>
      <c r="G28" s="221">
        <v>6.3312999999999997</v>
      </c>
      <c r="H28" s="142">
        <f t="shared" si="3"/>
        <v>101.3</v>
      </c>
      <c r="I28" s="142">
        <f t="shared" si="1"/>
        <v>125.2</v>
      </c>
    </row>
    <row r="29" spans="1:9" x14ac:dyDescent="0.3">
      <c r="A29" s="219" t="s">
        <v>252</v>
      </c>
      <c r="B29" s="220">
        <v>1</v>
      </c>
      <c r="C29" s="220">
        <f t="shared" si="2"/>
        <v>176</v>
      </c>
      <c r="D29" s="220">
        <v>160</v>
      </c>
      <c r="E29" s="139">
        <v>16</v>
      </c>
      <c r="F29" s="143"/>
      <c r="G29" s="221">
        <v>6.9588000000000001</v>
      </c>
      <c r="H29" s="142">
        <f t="shared" si="3"/>
        <v>222.68</v>
      </c>
      <c r="I29" s="142">
        <f t="shared" si="1"/>
        <v>275.20999999999998</v>
      </c>
    </row>
    <row r="30" spans="1:9" s="128" customFormat="1" ht="51.75" x14ac:dyDescent="0.3">
      <c r="A30" s="133" t="s">
        <v>18</v>
      </c>
      <c r="B30" s="134">
        <f>SUM(B31:B55)</f>
        <v>25</v>
      </c>
      <c r="C30" s="134"/>
      <c r="D30" s="134"/>
      <c r="E30" s="134">
        <f>SUM(E31:E55)</f>
        <v>584</v>
      </c>
      <c r="F30" s="134"/>
      <c r="G30" s="134"/>
      <c r="H30" s="135">
        <f>SUM(H31:H55)</f>
        <v>5315.5599999999995</v>
      </c>
      <c r="I30" s="135">
        <f>SUM(I31:I55)</f>
        <v>6569.5300000000007</v>
      </c>
    </row>
    <row r="31" spans="1:9" s="145" customFormat="1" ht="15.75" customHeight="1" x14ac:dyDescent="0.3">
      <c r="A31" s="219" t="s">
        <v>22</v>
      </c>
      <c r="B31" s="138">
        <v>1</v>
      </c>
      <c r="C31" s="138">
        <f t="shared" ref="C31:C43" si="4">D31+E31</f>
        <v>204</v>
      </c>
      <c r="D31" s="138">
        <v>160</v>
      </c>
      <c r="E31" s="139">
        <v>44</v>
      </c>
      <c r="F31" s="140"/>
      <c r="G31" s="144">
        <v>4.5509000000000004</v>
      </c>
      <c r="H31" s="142">
        <f t="shared" si="3"/>
        <v>400.48</v>
      </c>
      <c r="I31" s="142">
        <f t="shared" si="1"/>
        <v>494.95</v>
      </c>
    </row>
    <row r="32" spans="1:9" s="145" customFormat="1" ht="15.75" customHeight="1" x14ac:dyDescent="0.3">
      <c r="A32" s="219" t="s">
        <v>22</v>
      </c>
      <c r="B32" s="138">
        <v>1</v>
      </c>
      <c r="C32" s="138">
        <f t="shared" si="4"/>
        <v>228</v>
      </c>
      <c r="D32" s="138">
        <v>160</v>
      </c>
      <c r="E32" s="139">
        <v>68</v>
      </c>
      <c r="F32" s="140"/>
      <c r="G32" s="144">
        <v>4.5510000000000002</v>
      </c>
      <c r="H32" s="142">
        <f t="shared" si="3"/>
        <v>618.94000000000005</v>
      </c>
      <c r="I32" s="142">
        <f t="shared" si="1"/>
        <v>764.95</v>
      </c>
    </row>
    <row r="33" spans="1:9" s="145" customFormat="1" ht="15.75" customHeight="1" x14ac:dyDescent="0.3">
      <c r="A33" s="219" t="s">
        <v>22</v>
      </c>
      <c r="B33" s="138">
        <v>1</v>
      </c>
      <c r="C33" s="138">
        <f t="shared" si="4"/>
        <v>184</v>
      </c>
      <c r="D33" s="138">
        <v>160</v>
      </c>
      <c r="E33" s="139">
        <v>24</v>
      </c>
      <c r="F33" s="140"/>
      <c r="G33" s="144">
        <v>4.5507999999999997</v>
      </c>
      <c r="H33" s="142">
        <f>ROUND(E33*G33*2,2)</f>
        <v>218.44</v>
      </c>
      <c r="I33" s="142">
        <f t="shared" si="1"/>
        <v>269.97000000000003</v>
      </c>
    </row>
    <row r="34" spans="1:9" s="145" customFormat="1" ht="15.75" customHeight="1" x14ac:dyDescent="0.3">
      <c r="A34" s="219" t="s">
        <v>22</v>
      </c>
      <c r="B34" s="138">
        <v>1</v>
      </c>
      <c r="C34" s="138">
        <f t="shared" si="4"/>
        <v>176</v>
      </c>
      <c r="D34" s="138">
        <v>160</v>
      </c>
      <c r="E34" s="139">
        <v>16</v>
      </c>
      <c r="F34" s="140"/>
      <c r="G34" s="144">
        <v>4.5513000000000003</v>
      </c>
      <c r="H34" s="142">
        <f t="shared" si="3"/>
        <v>145.63999999999999</v>
      </c>
      <c r="I34" s="142">
        <f t="shared" si="1"/>
        <v>180</v>
      </c>
    </row>
    <row r="35" spans="1:9" s="145" customFormat="1" ht="15.75" customHeight="1" x14ac:dyDescent="0.3">
      <c r="A35" s="219" t="s">
        <v>22</v>
      </c>
      <c r="B35" s="138">
        <v>1</v>
      </c>
      <c r="C35" s="138">
        <f t="shared" si="4"/>
        <v>184</v>
      </c>
      <c r="D35" s="138">
        <v>160</v>
      </c>
      <c r="E35" s="139">
        <v>24</v>
      </c>
      <c r="F35" s="140"/>
      <c r="G35" s="144">
        <v>4.5507999999999997</v>
      </c>
      <c r="H35" s="142">
        <f t="shared" si="3"/>
        <v>218.44</v>
      </c>
      <c r="I35" s="142">
        <f t="shared" si="1"/>
        <v>269.97000000000003</v>
      </c>
    </row>
    <row r="36" spans="1:9" s="145" customFormat="1" ht="15.75" customHeight="1" x14ac:dyDescent="0.3">
      <c r="A36" s="219" t="s">
        <v>22</v>
      </c>
      <c r="B36" s="138">
        <v>1</v>
      </c>
      <c r="C36" s="138">
        <f t="shared" si="4"/>
        <v>168</v>
      </c>
      <c r="D36" s="138">
        <v>160</v>
      </c>
      <c r="E36" s="139">
        <v>8</v>
      </c>
      <c r="F36" s="140"/>
      <c r="G36" s="144">
        <v>4.5513000000000003</v>
      </c>
      <c r="H36" s="142">
        <f>ROUND(E36*G36*2,2)</f>
        <v>72.819999999999993</v>
      </c>
      <c r="I36" s="142">
        <f t="shared" si="1"/>
        <v>90</v>
      </c>
    </row>
    <row r="37" spans="1:9" s="145" customFormat="1" ht="15.75" customHeight="1" x14ac:dyDescent="0.3">
      <c r="A37" s="219" t="s">
        <v>22</v>
      </c>
      <c r="B37" s="138">
        <v>1</v>
      </c>
      <c r="C37" s="138">
        <f t="shared" si="4"/>
        <v>172</v>
      </c>
      <c r="D37" s="138">
        <v>160</v>
      </c>
      <c r="E37" s="139">
        <v>12</v>
      </c>
      <c r="F37" s="140"/>
      <c r="G37" s="144">
        <v>4.5507999999999997</v>
      </c>
      <c r="H37" s="142">
        <f>ROUND(E37*G37*2,2)</f>
        <v>109.22</v>
      </c>
      <c r="I37" s="142">
        <f t="shared" si="1"/>
        <v>134.97999999999999</v>
      </c>
    </row>
    <row r="38" spans="1:9" s="145" customFormat="1" ht="15.75" customHeight="1" x14ac:dyDescent="0.3">
      <c r="A38" s="219" t="s">
        <v>22</v>
      </c>
      <c r="B38" s="138">
        <v>1</v>
      </c>
      <c r="C38" s="138">
        <f t="shared" si="4"/>
        <v>176</v>
      </c>
      <c r="D38" s="138">
        <v>160</v>
      </c>
      <c r="E38" s="139">
        <v>16</v>
      </c>
      <c r="F38" s="140"/>
      <c r="G38" s="144">
        <v>4.5513000000000003</v>
      </c>
      <c r="H38" s="142">
        <f t="shared" si="3"/>
        <v>145.63999999999999</v>
      </c>
      <c r="I38" s="142">
        <f t="shared" si="1"/>
        <v>180</v>
      </c>
    </row>
    <row r="39" spans="1:9" s="145" customFormat="1" ht="15.75" customHeight="1" x14ac:dyDescent="0.3">
      <c r="A39" s="219" t="s">
        <v>22</v>
      </c>
      <c r="B39" s="138">
        <v>1</v>
      </c>
      <c r="C39" s="138">
        <f t="shared" si="4"/>
        <v>188</v>
      </c>
      <c r="D39" s="138">
        <v>160</v>
      </c>
      <c r="E39" s="139">
        <v>28</v>
      </c>
      <c r="F39" s="140"/>
      <c r="G39" s="144">
        <v>4.5510999999999999</v>
      </c>
      <c r="H39" s="142">
        <f t="shared" si="3"/>
        <v>254.86</v>
      </c>
      <c r="I39" s="142">
        <f t="shared" si="1"/>
        <v>314.98</v>
      </c>
    </row>
    <row r="40" spans="1:9" s="145" customFormat="1" ht="15.75" customHeight="1" x14ac:dyDescent="0.3">
      <c r="A40" s="219" t="s">
        <v>22</v>
      </c>
      <c r="B40" s="138">
        <v>1</v>
      </c>
      <c r="C40" s="138">
        <f t="shared" si="4"/>
        <v>168</v>
      </c>
      <c r="D40" s="138">
        <v>160</v>
      </c>
      <c r="E40" s="139">
        <v>8</v>
      </c>
      <c r="F40" s="140"/>
      <c r="G40" s="144">
        <v>4.5513000000000003</v>
      </c>
      <c r="H40" s="142">
        <f t="shared" si="3"/>
        <v>72.819999999999993</v>
      </c>
      <c r="I40" s="142">
        <f t="shared" si="1"/>
        <v>90</v>
      </c>
    </row>
    <row r="41" spans="1:9" s="145" customFormat="1" ht="15.75" customHeight="1" x14ac:dyDescent="0.3">
      <c r="A41" s="219" t="s">
        <v>22</v>
      </c>
      <c r="B41" s="138">
        <v>1</v>
      </c>
      <c r="C41" s="138">
        <f t="shared" si="4"/>
        <v>200</v>
      </c>
      <c r="D41" s="138">
        <v>160</v>
      </c>
      <c r="E41" s="139">
        <v>40</v>
      </c>
      <c r="F41" s="140"/>
      <c r="G41" s="144">
        <v>4.5510000000000002</v>
      </c>
      <c r="H41" s="142">
        <f t="shared" si="3"/>
        <v>364.08</v>
      </c>
      <c r="I41" s="142">
        <f t="shared" si="1"/>
        <v>449.97</v>
      </c>
    </row>
    <row r="42" spans="1:9" s="145" customFormat="1" ht="15.75" customHeight="1" x14ac:dyDescent="0.3">
      <c r="A42" s="219" t="s">
        <v>22</v>
      </c>
      <c r="B42" s="138">
        <v>1</v>
      </c>
      <c r="C42" s="138">
        <f t="shared" si="4"/>
        <v>192</v>
      </c>
      <c r="D42" s="138">
        <v>160</v>
      </c>
      <c r="E42" s="139">
        <v>32</v>
      </c>
      <c r="F42" s="140"/>
      <c r="G42" s="144">
        <v>4.5509000000000004</v>
      </c>
      <c r="H42" s="142">
        <f t="shared" si="3"/>
        <v>291.26</v>
      </c>
      <c r="I42" s="142">
        <f t="shared" si="1"/>
        <v>359.97</v>
      </c>
    </row>
    <row r="43" spans="1:9" s="145" customFormat="1" ht="15.75" customHeight="1" x14ac:dyDescent="0.3">
      <c r="A43" s="219" t="s">
        <v>22</v>
      </c>
      <c r="B43" s="138">
        <v>1</v>
      </c>
      <c r="C43" s="138">
        <f t="shared" si="4"/>
        <v>168</v>
      </c>
      <c r="D43" s="138">
        <v>160</v>
      </c>
      <c r="E43" s="139">
        <v>8</v>
      </c>
      <c r="F43" s="140"/>
      <c r="G43" s="144">
        <v>4.5513000000000003</v>
      </c>
      <c r="H43" s="142">
        <f>ROUND(E43*G43*2,2)</f>
        <v>72.819999999999993</v>
      </c>
      <c r="I43" s="142">
        <f t="shared" si="1"/>
        <v>90</v>
      </c>
    </row>
    <row r="44" spans="1:9" s="147" customFormat="1" ht="15.75" customHeight="1" x14ac:dyDescent="0.3">
      <c r="A44" s="219" t="s">
        <v>22</v>
      </c>
      <c r="B44" s="138">
        <v>1</v>
      </c>
      <c r="C44" s="138">
        <f>D44+E44</f>
        <v>216</v>
      </c>
      <c r="D44" s="138">
        <v>160</v>
      </c>
      <c r="E44" s="139">
        <v>56</v>
      </c>
      <c r="F44" s="146"/>
      <c r="G44" s="144">
        <v>4.5509000000000004</v>
      </c>
      <c r="H44" s="142">
        <f>ROUND(E44*G44*2,2)</f>
        <v>509.7</v>
      </c>
      <c r="I44" s="142">
        <f t="shared" si="1"/>
        <v>629.94000000000005</v>
      </c>
    </row>
    <row r="45" spans="1:9" s="147" customFormat="1" ht="18.75" customHeight="1" x14ac:dyDescent="0.3">
      <c r="A45" s="219" t="s">
        <v>22</v>
      </c>
      <c r="B45" s="138">
        <v>1</v>
      </c>
      <c r="C45" s="138">
        <f t="shared" ref="C45:C83" si="5">D45+E45</f>
        <v>216</v>
      </c>
      <c r="D45" s="138">
        <v>160</v>
      </c>
      <c r="E45" s="139">
        <v>56</v>
      </c>
      <c r="F45" s="146"/>
      <c r="G45" s="144">
        <v>4.5509000000000004</v>
      </c>
      <c r="H45" s="142">
        <f>ROUND(E45*G45*2,2)</f>
        <v>509.7</v>
      </c>
      <c r="I45" s="142">
        <f t="shared" si="1"/>
        <v>629.94000000000005</v>
      </c>
    </row>
    <row r="46" spans="1:9" s="147" customFormat="1" ht="18.75" customHeight="1" x14ac:dyDescent="0.3">
      <c r="A46" s="219" t="s">
        <v>22</v>
      </c>
      <c r="B46" s="138">
        <v>1</v>
      </c>
      <c r="C46" s="138">
        <f t="shared" si="5"/>
        <v>168</v>
      </c>
      <c r="D46" s="138">
        <v>160</v>
      </c>
      <c r="E46" s="139">
        <v>8</v>
      </c>
      <c r="F46" s="146"/>
      <c r="G46" s="144">
        <v>4.5513000000000003</v>
      </c>
      <c r="H46" s="142">
        <f t="shared" si="3"/>
        <v>72.819999999999993</v>
      </c>
      <c r="I46" s="142">
        <f t="shared" si="1"/>
        <v>90</v>
      </c>
    </row>
    <row r="47" spans="1:9" s="147" customFormat="1" ht="18.75" customHeight="1" x14ac:dyDescent="0.3">
      <c r="A47" s="219" t="s">
        <v>22</v>
      </c>
      <c r="B47" s="138">
        <v>1</v>
      </c>
      <c r="C47" s="138">
        <f t="shared" si="5"/>
        <v>200</v>
      </c>
      <c r="D47" s="138">
        <v>160</v>
      </c>
      <c r="E47" s="139">
        <v>40</v>
      </c>
      <c r="F47" s="146"/>
      <c r="G47" s="144">
        <v>4.5510000000000002</v>
      </c>
      <c r="H47" s="142">
        <f t="shared" si="3"/>
        <v>364.08</v>
      </c>
      <c r="I47" s="142">
        <f t="shared" si="1"/>
        <v>449.97</v>
      </c>
    </row>
    <row r="48" spans="1:9" s="147" customFormat="1" ht="18.75" customHeight="1" x14ac:dyDescent="0.3">
      <c r="A48" s="219" t="s">
        <v>22</v>
      </c>
      <c r="B48" s="138">
        <v>1</v>
      </c>
      <c r="C48" s="138">
        <f t="shared" si="5"/>
        <v>168</v>
      </c>
      <c r="D48" s="138">
        <v>160</v>
      </c>
      <c r="E48" s="139">
        <v>8</v>
      </c>
      <c r="F48" s="146"/>
      <c r="G48" s="144">
        <v>4.5513000000000003</v>
      </c>
      <c r="H48" s="142">
        <f>ROUND(E48*G48*2,2)</f>
        <v>72.819999999999993</v>
      </c>
      <c r="I48" s="142">
        <f t="shared" si="1"/>
        <v>90</v>
      </c>
    </row>
    <row r="49" spans="1:9" s="147" customFormat="1" ht="18.75" customHeight="1" x14ac:dyDescent="0.3">
      <c r="A49" s="219" t="s">
        <v>22</v>
      </c>
      <c r="B49" s="138">
        <v>1</v>
      </c>
      <c r="C49" s="138">
        <f t="shared" si="5"/>
        <v>176</v>
      </c>
      <c r="D49" s="138">
        <v>160</v>
      </c>
      <c r="E49" s="139">
        <v>16</v>
      </c>
      <c r="F49" s="146"/>
      <c r="G49" s="144">
        <v>4.5513000000000003</v>
      </c>
      <c r="H49" s="142">
        <f t="shared" si="3"/>
        <v>145.63999999999999</v>
      </c>
      <c r="I49" s="142">
        <f t="shared" si="1"/>
        <v>180</v>
      </c>
    </row>
    <row r="50" spans="1:9" s="147" customFormat="1" ht="18.75" customHeight="1" x14ac:dyDescent="0.3">
      <c r="A50" s="219" t="s">
        <v>22</v>
      </c>
      <c r="B50" s="138">
        <v>1</v>
      </c>
      <c r="C50" s="138">
        <f t="shared" si="5"/>
        <v>184</v>
      </c>
      <c r="D50" s="138">
        <v>160</v>
      </c>
      <c r="E50" s="139">
        <v>24</v>
      </c>
      <c r="F50" s="146"/>
      <c r="G50" s="144">
        <v>4.5507999999999997</v>
      </c>
      <c r="H50" s="142">
        <f t="shared" si="3"/>
        <v>218.44</v>
      </c>
      <c r="I50" s="142">
        <f t="shared" si="1"/>
        <v>269.97000000000003</v>
      </c>
    </row>
    <row r="51" spans="1:9" s="147" customFormat="1" ht="18.75" customHeight="1" x14ac:dyDescent="0.3">
      <c r="A51" s="219" t="s">
        <v>22</v>
      </c>
      <c r="B51" s="138">
        <v>1</v>
      </c>
      <c r="C51" s="138">
        <f t="shared" si="5"/>
        <v>176</v>
      </c>
      <c r="D51" s="138">
        <v>160</v>
      </c>
      <c r="E51" s="139">
        <v>16</v>
      </c>
      <c r="F51" s="146"/>
      <c r="G51" s="144">
        <v>4.5513000000000003</v>
      </c>
      <c r="H51" s="142">
        <f t="shared" si="3"/>
        <v>145.63999999999999</v>
      </c>
      <c r="I51" s="142">
        <f t="shared" si="1"/>
        <v>180</v>
      </c>
    </row>
    <row r="52" spans="1:9" s="147" customFormat="1" ht="18.75" customHeight="1" x14ac:dyDescent="0.3">
      <c r="A52" s="219" t="s">
        <v>22</v>
      </c>
      <c r="B52" s="138">
        <v>1</v>
      </c>
      <c r="C52" s="138">
        <f t="shared" si="5"/>
        <v>168</v>
      </c>
      <c r="D52" s="138">
        <v>160</v>
      </c>
      <c r="E52" s="139">
        <v>8</v>
      </c>
      <c r="F52" s="146"/>
      <c r="G52" s="144">
        <v>4.5513000000000003</v>
      </c>
      <c r="H52" s="142">
        <f>ROUND(E52*G52*2,2)</f>
        <v>72.819999999999993</v>
      </c>
      <c r="I52" s="142">
        <f t="shared" si="1"/>
        <v>90</v>
      </c>
    </row>
    <row r="53" spans="1:9" s="147" customFormat="1" ht="18.75" customHeight="1" x14ac:dyDescent="0.3">
      <c r="A53" s="219" t="s">
        <v>22</v>
      </c>
      <c r="B53" s="138">
        <v>1</v>
      </c>
      <c r="C53" s="138">
        <f t="shared" si="5"/>
        <v>168</v>
      </c>
      <c r="D53" s="138">
        <v>160</v>
      </c>
      <c r="E53" s="139">
        <v>8</v>
      </c>
      <c r="F53" s="146"/>
      <c r="G53" s="144">
        <v>4.5513000000000003</v>
      </c>
      <c r="H53" s="142">
        <f>ROUND(E53*G53*2,2)</f>
        <v>72.819999999999993</v>
      </c>
      <c r="I53" s="142">
        <f t="shared" si="1"/>
        <v>90</v>
      </c>
    </row>
    <row r="54" spans="1:9" s="147" customFormat="1" ht="18.75" customHeight="1" x14ac:dyDescent="0.3">
      <c r="A54" s="219" t="s">
        <v>22</v>
      </c>
      <c r="B54" s="138">
        <v>1</v>
      </c>
      <c r="C54" s="138">
        <f t="shared" si="5"/>
        <v>172</v>
      </c>
      <c r="D54" s="138">
        <v>160</v>
      </c>
      <c r="E54" s="139">
        <v>12</v>
      </c>
      <c r="F54" s="146"/>
      <c r="G54" s="144">
        <v>4.5507999999999997</v>
      </c>
      <c r="H54" s="142">
        <f>ROUND(E54*G54*2,2)</f>
        <v>109.22</v>
      </c>
      <c r="I54" s="142">
        <f t="shared" si="1"/>
        <v>134.97999999999999</v>
      </c>
    </row>
    <row r="55" spans="1:9" s="147" customFormat="1" ht="18.75" customHeight="1" x14ac:dyDescent="0.3">
      <c r="A55" s="219" t="s">
        <v>22</v>
      </c>
      <c r="B55" s="138">
        <v>1</v>
      </c>
      <c r="C55" s="138">
        <f t="shared" si="5"/>
        <v>164</v>
      </c>
      <c r="D55" s="138">
        <v>160</v>
      </c>
      <c r="E55" s="139">
        <v>4</v>
      </c>
      <c r="F55" s="146"/>
      <c r="G55" s="144">
        <v>4.55</v>
      </c>
      <c r="H55" s="142">
        <f t="shared" si="3"/>
        <v>36.4</v>
      </c>
      <c r="I55" s="142">
        <f t="shared" si="1"/>
        <v>44.99</v>
      </c>
    </row>
    <row r="56" spans="1:9" s="128" customFormat="1" ht="36" customHeight="1" x14ac:dyDescent="0.3">
      <c r="A56" s="133" t="s">
        <v>19</v>
      </c>
      <c r="B56" s="134">
        <f>SUM(B57:B83)</f>
        <v>27</v>
      </c>
      <c r="C56" s="134"/>
      <c r="D56" s="134"/>
      <c r="E56" s="134">
        <f>SUM(E57:E83)</f>
        <v>492</v>
      </c>
      <c r="F56" s="134"/>
      <c r="G56" s="134"/>
      <c r="H56" s="135">
        <f>SUM(H57:H83)</f>
        <v>4020.7000000000007</v>
      </c>
      <c r="I56" s="135">
        <f>SUM(I57:I83)</f>
        <v>4941.5300000000016</v>
      </c>
    </row>
    <row r="57" spans="1:9" s="148" customFormat="1" x14ac:dyDescent="0.3">
      <c r="A57" s="219" t="s">
        <v>23</v>
      </c>
      <c r="B57" s="220">
        <v>1</v>
      </c>
      <c r="C57" s="220">
        <f t="shared" si="5"/>
        <v>192</v>
      </c>
      <c r="D57" s="220">
        <v>160</v>
      </c>
      <c r="E57" s="139">
        <v>32</v>
      </c>
      <c r="F57" s="222"/>
      <c r="G57" s="221">
        <v>4.0858999999999996</v>
      </c>
      <c r="H57" s="142">
        <f>ROUND(E57*G57*2,2)</f>
        <v>261.5</v>
      </c>
      <c r="I57" s="142">
        <f t="shared" si="1"/>
        <v>323.19</v>
      </c>
    </row>
    <row r="58" spans="1:9" s="148" customFormat="1" x14ac:dyDescent="0.3">
      <c r="A58" s="219" t="s">
        <v>23</v>
      </c>
      <c r="B58" s="220">
        <v>1</v>
      </c>
      <c r="C58" s="220">
        <f t="shared" si="5"/>
        <v>176</v>
      </c>
      <c r="D58" s="220">
        <v>160</v>
      </c>
      <c r="E58" s="139">
        <v>16</v>
      </c>
      <c r="F58" s="143"/>
      <c r="G58" s="221">
        <v>4.0862999999999996</v>
      </c>
      <c r="H58" s="142">
        <f t="shared" ref="H58:H83" si="6">ROUND(E58*G58*2,2)</f>
        <v>130.76</v>
      </c>
      <c r="I58" s="142">
        <f t="shared" si="1"/>
        <v>161.61000000000001</v>
      </c>
    </row>
    <row r="59" spans="1:9" s="148" customFormat="1" x14ac:dyDescent="0.3">
      <c r="A59" s="219" t="s">
        <v>23</v>
      </c>
      <c r="B59" s="220">
        <v>1</v>
      </c>
      <c r="C59" s="220">
        <f t="shared" si="5"/>
        <v>176</v>
      </c>
      <c r="D59" s="220">
        <v>160</v>
      </c>
      <c r="E59" s="139">
        <v>16</v>
      </c>
      <c r="F59" s="143"/>
      <c r="G59" s="221">
        <v>4.0862999999999996</v>
      </c>
      <c r="H59" s="142">
        <f>ROUND(E59*G59*2,2)</f>
        <v>130.76</v>
      </c>
      <c r="I59" s="142">
        <f>ROUND(H59*1.2077,2)</f>
        <v>157.91999999999999</v>
      </c>
    </row>
    <row r="60" spans="1:9" s="148" customFormat="1" x14ac:dyDescent="0.3">
      <c r="A60" s="219" t="s">
        <v>23</v>
      </c>
      <c r="B60" s="220">
        <v>1</v>
      </c>
      <c r="C60" s="220">
        <f t="shared" si="5"/>
        <v>192</v>
      </c>
      <c r="D60" s="220">
        <v>160</v>
      </c>
      <c r="E60" s="139">
        <v>32</v>
      </c>
      <c r="F60" s="143"/>
      <c r="G60" s="221">
        <v>4.0858999999999996</v>
      </c>
      <c r="H60" s="142">
        <f>ROUND(E60*G60*2,2)</f>
        <v>261.5</v>
      </c>
      <c r="I60" s="142">
        <f t="shared" si="1"/>
        <v>323.19</v>
      </c>
    </row>
    <row r="61" spans="1:9" s="148" customFormat="1" x14ac:dyDescent="0.3">
      <c r="A61" s="219" t="s">
        <v>23</v>
      </c>
      <c r="B61" s="220">
        <v>1</v>
      </c>
      <c r="C61" s="220">
        <f t="shared" si="5"/>
        <v>184</v>
      </c>
      <c r="D61" s="220">
        <v>160</v>
      </c>
      <c r="E61" s="139">
        <v>24</v>
      </c>
      <c r="F61" s="143"/>
      <c r="G61" s="221">
        <v>4.0857999999999999</v>
      </c>
      <c r="H61" s="142">
        <f t="shared" si="6"/>
        <v>196.12</v>
      </c>
      <c r="I61" s="142">
        <f t="shared" si="1"/>
        <v>242.38</v>
      </c>
    </row>
    <row r="62" spans="1:9" s="148" customFormat="1" x14ac:dyDescent="0.3">
      <c r="A62" s="219" t="s">
        <v>23</v>
      </c>
      <c r="B62" s="220">
        <v>1</v>
      </c>
      <c r="C62" s="220">
        <f t="shared" si="5"/>
        <v>204</v>
      </c>
      <c r="D62" s="220">
        <v>160</v>
      </c>
      <c r="E62" s="139">
        <v>44</v>
      </c>
      <c r="F62" s="143"/>
      <c r="G62" s="221">
        <v>4.0858999999999996</v>
      </c>
      <c r="H62" s="142">
        <f t="shared" si="6"/>
        <v>359.56</v>
      </c>
      <c r="I62" s="142">
        <f t="shared" si="1"/>
        <v>444.38</v>
      </c>
    </row>
    <row r="63" spans="1:9" s="148" customFormat="1" x14ac:dyDescent="0.3">
      <c r="A63" s="219" t="s">
        <v>23</v>
      </c>
      <c r="B63" s="220">
        <v>1</v>
      </c>
      <c r="C63" s="220">
        <f t="shared" si="5"/>
        <v>176</v>
      </c>
      <c r="D63" s="220">
        <v>160</v>
      </c>
      <c r="E63" s="139">
        <v>16</v>
      </c>
      <c r="F63" s="143"/>
      <c r="G63" s="221">
        <v>4.0862999999999996</v>
      </c>
      <c r="H63" s="142">
        <f t="shared" si="6"/>
        <v>130.76</v>
      </c>
      <c r="I63" s="142">
        <f>ROUND(H63*1.2077,2)</f>
        <v>157.91999999999999</v>
      </c>
    </row>
    <row r="64" spans="1:9" s="148" customFormat="1" x14ac:dyDescent="0.3">
      <c r="A64" s="219" t="s">
        <v>23</v>
      </c>
      <c r="B64" s="220">
        <v>1</v>
      </c>
      <c r="C64" s="220">
        <f t="shared" si="5"/>
        <v>168</v>
      </c>
      <c r="D64" s="220">
        <v>160</v>
      </c>
      <c r="E64" s="139">
        <v>8</v>
      </c>
      <c r="F64" s="143"/>
      <c r="G64" s="221">
        <v>4.0862999999999996</v>
      </c>
      <c r="H64" s="142">
        <f>ROUND(E64*G64*2,2)</f>
        <v>65.38</v>
      </c>
      <c r="I64" s="142">
        <f t="shared" si="1"/>
        <v>80.8</v>
      </c>
    </row>
    <row r="65" spans="1:9" s="148" customFormat="1" x14ac:dyDescent="0.3">
      <c r="A65" s="219" t="s">
        <v>23</v>
      </c>
      <c r="B65" s="220">
        <v>1</v>
      </c>
      <c r="C65" s="220">
        <f t="shared" si="5"/>
        <v>176</v>
      </c>
      <c r="D65" s="220">
        <v>160</v>
      </c>
      <c r="E65" s="139">
        <v>16</v>
      </c>
      <c r="F65" s="143"/>
      <c r="G65" s="221">
        <v>4.0862999999999996</v>
      </c>
      <c r="H65" s="142">
        <f t="shared" si="6"/>
        <v>130.76</v>
      </c>
      <c r="I65" s="142">
        <f t="shared" si="1"/>
        <v>161.61000000000001</v>
      </c>
    </row>
    <row r="66" spans="1:9" s="148" customFormat="1" x14ac:dyDescent="0.3">
      <c r="A66" s="219" t="s">
        <v>23</v>
      </c>
      <c r="B66" s="220">
        <v>1</v>
      </c>
      <c r="C66" s="220">
        <f t="shared" si="5"/>
        <v>168</v>
      </c>
      <c r="D66" s="220">
        <v>160</v>
      </c>
      <c r="E66" s="139">
        <v>8</v>
      </c>
      <c r="F66" s="143"/>
      <c r="G66" s="221">
        <v>4.0862999999999996</v>
      </c>
      <c r="H66" s="142">
        <f>ROUND(E66*G66*2,2)</f>
        <v>65.38</v>
      </c>
      <c r="I66" s="142">
        <f t="shared" si="1"/>
        <v>80.8</v>
      </c>
    </row>
    <row r="67" spans="1:9" s="148" customFormat="1" x14ac:dyDescent="0.3">
      <c r="A67" s="219" t="s">
        <v>23</v>
      </c>
      <c r="B67" s="220">
        <v>1</v>
      </c>
      <c r="C67" s="220">
        <f t="shared" si="5"/>
        <v>168</v>
      </c>
      <c r="D67" s="220">
        <v>160</v>
      </c>
      <c r="E67" s="139">
        <v>8</v>
      </c>
      <c r="F67" s="143"/>
      <c r="G67" s="221">
        <v>4.0862999999999996</v>
      </c>
      <c r="H67" s="142">
        <f>ROUND(E67*G67*2,2)</f>
        <v>65.38</v>
      </c>
      <c r="I67" s="142">
        <f>ROUND(H67*1.2077,2)</f>
        <v>78.959999999999994</v>
      </c>
    </row>
    <row r="68" spans="1:9" s="148" customFormat="1" x14ac:dyDescent="0.3">
      <c r="A68" s="219" t="s">
        <v>23</v>
      </c>
      <c r="B68" s="220">
        <v>1</v>
      </c>
      <c r="C68" s="220">
        <f t="shared" si="5"/>
        <v>168</v>
      </c>
      <c r="D68" s="220">
        <v>160</v>
      </c>
      <c r="E68" s="139">
        <v>8</v>
      </c>
      <c r="F68" s="143"/>
      <c r="G68" s="221">
        <v>4.0862999999999996</v>
      </c>
      <c r="H68" s="142">
        <f>ROUND(E68*G68*2,2)</f>
        <v>65.38</v>
      </c>
      <c r="I68" s="142">
        <f t="shared" si="1"/>
        <v>80.8</v>
      </c>
    </row>
    <row r="69" spans="1:9" s="148" customFormat="1" x14ac:dyDescent="0.3">
      <c r="A69" s="219" t="s">
        <v>23</v>
      </c>
      <c r="B69" s="220">
        <v>1</v>
      </c>
      <c r="C69" s="220">
        <f t="shared" si="5"/>
        <v>168</v>
      </c>
      <c r="D69" s="220">
        <v>160</v>
      </c>
      <c r="E69" s="139">
        <v>8</v>
      </c>
      <c r="F69" s="143"/>
      <c r="G69" s="221">
        <v>4.0862999999999996</v>
      </c>
      <c r="H69" s="142">
        <f>ROUND(E69*G69*2,2)</f>
        <v>65.38</v>
      </c>
      <c r="I69" s="142">
        <f t="shared" si="1"/>
        <v>80.8</v>
      </c>
    </row>
    <row r="70" spans="1:9" s="148" customFormat="1" x14ac:dyDescent="0.3">
      <c r="A70" s="219" t="s">
        <v>23</v>
      </c>
      <c r="B70" s="220">
        <v>1</v>
      </c>
      <c r="C70" s="220">
        <f t="shared" si="5"/>
        <v>168</v>
      </c>
      <c r="D70" s="220">
        <v>160</v>
      </c>
      <c r="E70" s="139">
        <v>8</v>
      </c>
      <c r="F70" s="143"/>
      <c r="G70" s="221">
        <v>4.0862999999999996</v>
      </c>
      <c r="H70" s="142">
        <f>ROUND(E70*G70*2,2)</f>
        <v>65.38</v>
      </c>
      <c r="I70" s="142">
        <f t="shared" si="1"/>
        <v>80.8</v>
      </c>
    </row>
    <row r="71" spans="1:9" s="148" customFormat="1" x14ac:dyDescent="0.3">
      <c r="A71" s="219" t="s">
        <v>23</v>
      </c>
      <c r="B71" s="220">
        <v>1</v>
      </c>
      <c r="C71" s="220">
        <f t="shared" si="5"/>
        <v>192</v>
      </c>
      <c r="D71" s="220">
        <v>160</v>
      </c>
      <c r="E71" s="139">
        <v>32</v>
      </c>
      <c r="F71" s="143"/>
      <c r="G71" s="221">
        <v>4.0858999999999996</v>
      </c>
      <c r="H71" s="142">
        <f t="shared" si="6"/>
        <v>261.5</v>
      </c>
      <c r="I71" s="142">
        <f t="shared" si="1"/>
        <v>323.19</v>
      </c>
    </row>
    <row r="72" spans="1:9" s="148" customFormat="1" x14ac:dyDescent="0.3">
      <c r="A72" s="219" t="s">
        <v>23</v>
      </c>
      <c r="B72" s="220">
        <v>1</v>
      </c>
      <c r="C72" s="220">
        <f t="shared" si="5"/>
        <v>216</v>
      </c>
      <c r="D72" s="220">
        <v>160</v>
      </c>
      <c r="E72" s="139">
        <v>56</v>
      </c>
      <c r="F72" s="143"/>
      <c r="G72" s="221">
        <v>4.0858999999999996</v>
      </c>
      <c r="H72" s="142">
        <f t="shared" si="6"/>
        <v>457.62</v>
      </c>
      <c r="I72" s="142">
        <f>ROUND(H72*1.2077,2)</f>
        <v>552.66999999999996</v>
      </c>
    </row>
    <row r="73" spans="1:9" s="148" customFormat="1" x14ac:dyDescent="0.3">
      <c r="A73" s="219" t="s">
        <v>23</v>
      </c>
      <c r="B73" s="220">
        <v>1</v>
      </c>
      <c r="C73" s="220">
        <f t="shared" si="5"/>
        <v>176</v>
      </c>
      <c r="D73" s="220">
        <v>160</v>
      </c>
      <c r="E73" s="139">
        <v>16</v>
      </c>
      <c r="F73" s="143"/>
      <c r="G73" s="221">
        <v>4.0862999999999996</v>
      </c>
      <c r="H73" s="142">
        <f t="shared" si="6"/>
        <v>130.76</v>
      </c>
      <c r="I73" s="142">
        <f t="shared" si="1"/>
        <v>161.61000000000001</v>
      </c>
    </row>
    <row r="74" spans="1:9" s="148" customFormat="1" x14ac:dyDescent="0.3">
      <c r="A74" s="219" t="s">
        <v>23</v>
      </c>
      <c r="B74" s="220">
        <v>1</v>
      </c>
      <c r="C74" s="220">
        <f t="shared" si="5"/>
        <v>184</v>
      </c>
      <c r="D74" s="220">
        <v>160</v>
      </c>
      <c r="E74" s="139">
        <v>24</v>
      </c>
      <c r="F74" s="143"/>
      <c r="G74" s="221">
        <v>4.0862999999999996</v>
      </c>
      <c r="H74" s="142">
        <f t="shared" si="6"/>
        <v>196.14</v>
      </c>
      <c r="I74" s="142">
        <f>ROUND(H74*1.2077,2)</f>
        <v>236.88</v>
      </c>
    </row>
    <row r="75" spans="1:9" s="148" customFormat="1" x14ac:dyDescent="0.3">
      <c r="A75" s="219" t="s">
        <v>23</v>
      </c>
      <c r="B75" s="220">
        <v>1</v>
      </c>
      <c r="C75" s="220">
        <f t="shared" si="5"/>
        <v>176</v>
      </c>
      <c r="D75" s="220">
        <v>160</v>
      </c>
      <c r="E75" s="139">
        <v>16</v>
      </c>
      <c r="F75" s="143"/>
      <c r="G75" s="221">
        <v>4.0862999999999996</v>
      </c>
      <c r="H75" s="142">
        <f>ROUND(E75*G75*2,2)</f>
        <v>130.76</v>
      </c>
      <c r="I75" s="142">
        <f t="shared" si="1"/>
        <v>161.61000000000001</v>
      </c>
    </row>
    <row r="76" spans="1:9" s="148" customFormat="1" x14ac:dyDescent="0.3">
      <c r="A76" s="219" t="s">
        <v>23</v>
      </c>
      <c r="B76" s="220">
        <v>1</v>
      </c>
      <c r="C76" s="220">
        <f t="shared" si="5"/>
        <v>176</v>
      </c>
      <c r="D76" s="220">
        <v>160</v>
      </c>
      <c r="E76" s="139">
        <v>16</v>
      </c>
      <c r="F76" s="143"/>
      <c r="G76" s="221">
        <v>4.0862999999999996</v>
      </c>
      <c r="H76" s="142">
        <f>ROUND(E76*G76*2,2)</f>
        <v>130.76</v>
      </c>
      <c r="I76" s="142">
        <f t="shared" si="1"/>
        <v>161.61000000000001</v>
      </c>
    </row>
    <row r="77" spans="1:9" s="148" customFormat="1" x14ac:dyDescent="0.3">
      <c r="A77" s="219" t="s">
        <v>23</v>
      </c>
      <c r="B77" s="220">
        <v>1</v>
      </c>
      <c r="C77" s="220">
        <f t="shared" si="5"/>
        <v>168</v>
      </c>
      <c r="D77" s="220">
        <v>160</v>
      </c>
      <c r="E77" s="139">
        <v>8</v>
      </c>
      <c r="F77" s="143"/>
      <c r="G77" s="221">
        <v>4.0862999999999996</v>
      </c>
      <c r="H77" s="142">
        <f t="shared" si="6"/>
        <v>65.38</v>
      </c>
      <c r="I77" s="142">
        <f t="shared" ref="I77:I83" si="7">ROUND(H77*1.2359,2)</f>
        <v>80.8</v>
      </c>
    </row>
    <row r="78" spans="1:9" s="148" customFormat="1" x14ac:dyDescent="0.3">
      <c r="A78" s="219" t="s">
        <v>23</v>
      </c>
      <c r="B78" s="220">
        <v>1</v>
      </c>
      <c r="C78" s="220">
        <f t="shared" si="5"/>
        <v>168</v>
      </c>
      <c r="D78" s="220">
        <v>160</v>
      </c>
      <c r="E78" s="139">
        <v>8</v>
      </c>
      <c r="F78" s="143"/>
      <c r="G78" s="221">
        <v>4.0862999999999996</v>
      </c>
      <c r="H78" s="142">
        <f t="shared" si="6"/>
        <v>65.38</v>
      </c>
      <c r="I78" s="142">
        <f t="shared" si="7"/>
        <v>80.8</v>
      </c>
    </row>
    <row r="79" spans="1:9" s="148" customFormat="1" x14ac:dyDescent="0.3">
      <c r="A79" s="219" t="s">
        <v>23</v>
      </c>
      <c r="B79" s="220">
        <v>1</v>
      </c>
      <c r="C79" s="220">
        <f t="shared" si="5"/>
        <v>168</v>
      </c>
      <c r="D79" s="220">
        <v>160</v>
      </c>
      <c r="E79" s="139">
        <v>8</v>
      </c>
      <c r="F79" s="143"/>
      <c r="G79" s="221">
        <v>4.0862999999999996</v>
      </c>
      <c r="H79" s="142">
        <f t="shared" si="6"/>
        <v>65.38</v>
      </c>
      <c r="I79" s="142">
        <f t="shared" si="7"/>
        <v>80.8</v>
      </c>
    </row>
    <row r="80" spans="1:9" s="148" customFormat="1" x14ac:dyDescent="0.3">
      <c r="A80" s="219" t="s">
        <v>23</v>
      </c>
      <c r="B80" s="220">
        <v>1</v>
      </c>
      <c r="C80" s="220">
        <f t="shared" si="5"/>
        <v>176</v>
      </c>
      <c r="D80" s="220">
        <v>160</v>
      </c>
      <c r="E80" s="139">
        <v>16</v>
      </c>
      <c r="F80" s="143"/>
      <c r="G80" s="221">
        <v>4.0862999999999996</v>
      </c>
      <c r="H80" s="142">
        <f>ROUND(E80*G80*2,2)</f>
        <v>130.76</v>
      </c>
      <c r="I80" s="142">
        <f t="shared" si="7"/>
        <v>161.61000000000001</v>
      </c>
    </row>
    <row r="81" spans="1:9" s="148" customFormat="1" x14ac:dyDescent="0.3">
      <c r="A81" s="219" t="s">
        <v>23</v>
      </c>
      <c r="B81" s="220">
        <v>1</v>
      </c>
      <c r="C81" s="220">
        <f t="shared" si="5"/>
        <v>168</v>
      </c>
      <c r="D81" s="220">
        <v>160</v>
      </c>
      <c r="E81" s="139">
        <v>8</v>
      </c>
      <c r="F81" s="143"/>
      <c r="G81" s="221">
        <v>4.0862999999999996</v>
      </c>
      <c r="H81" s="142">
        <f>ROUND(E81*G81*2,2)</f>
        <v>65.38</v>
      </c>
      <c r="I81" s="142">
        <f t="shared" si="7"/>
        <v>80.8</v>
      </c>
    </row>
    <row r="82" spans="1:9" s="148" customFormat="1" x14ac:dyDescent="0.3">
      <c r="A82" s="219" t="s">
        <v>23</v>
      </c>
      <c r="B82" s="220">
        <v>1</v>
      </c>
      <c r="C82" s="220">
        <f t="shared" si="5"/>
        <v>168</v>
      </c>
      <c r="D82" s="220">
        <v>160</v>
      </c>
      <c r="E82" s="139">
        <v>8</v>
      </c>
      <c r="F82" s="143"/>
      <c r="G82" s="221">
        <v>4.0862999999999996</v>
      </c>
      <c r="H82" s="142">
        <f t="shared" si="6"/>
        <v>65.38</v>
      </c>
      <c r="I82" s="142">
        <f t="shared" si="7"/>
        <v>80.8</v>
      </c>
    </row>
    <row r="83" spans="1:9" s="148" customFormat="1" x14ac:dyDescent="0.3">
      <c r="A83" s="219" t="s">
        <v>23</v>
      </c>
      <c r="B83" s="220">
        <v>1</v>
      </c>
      <c r="C83" s="220">
        <f t="shared" si="5"/>
        <v>192</v>
      </c>
      <c r="D83" s="220">
        <v>160</v>
      </c>
      <c r="E83" s="139">
        <v>32</v>
      </c>
      <c r="F83" s="143"/>
      <c r="G83" s="221">
        <v>4.0858999999999996</v>
      </c>
      <c r="H83" s="142">
        <f t="shared" si="6"/>
        <v>261.5</v>
      </c>
      <c r="I83" s="142">
        <f t="shared" si="7"/>
        <v>323.19</v>
      </c>
    </row>
    <row r="84" spans="1:9" x14ac:dyDescent="0.3">
      <c r="B84" s="149"/>
      <c r="C84" s="149"/>
      <c r="D84" s="149"/>
      <c r="E84" s="149"/>
      <c r="F84" s="150"/>
      <c r="G84" s="150"/>
      <c r="H84" s="150"/>
      <c r="I84" s="150"/>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50" orientation="landscape"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4078A-7893-474D-9EF9-F77493EEC29A}">
  <sheetPr>
    <tabColor theme="7" tint="0.59999389629810485"/>
    <pageSetUpPr fitToPage="1"/>
  </sheetPr>
  <dimension ref="A1:I42"/>
  <sheetViews>
    <sheetView zoomScale="80" zoomScaleNormal="80" workbookViewId="0">
      <selection activeCell="M12" sqref="M12"/>
    </sheetView>
  </sheetViews>
  <sheetFormatPr defaultColWidth="9.140625" defaultRowHeight="17.25" x14ac:dyDescent="0.3"/>
  <cols>
    <col min="1" max="1" width="42.7109375" style="126" customWidth="1"/>
    <col min="2" max="2" width="15.28515625" style="127" customWidth="1"/>
    <col min="3" max="3" width="14.5703125" style="127" customWidth="1"/>
    <col min="4" max="4" width="14.7109375" style="127" customWidth="1"/>
    <col min="5" max="5" width="18.42578125" style="127" customWidth="1"/>
    <col min="6" max="6" width="17.28515625" style="127" customWidth="1"/>
    <col min="7" max="7" width="20.140625" style="127" customWidth="1"/>
    <col min="8" max="8" width="23.42578125" style="127" customWidth="1"/>
    <col min="9" max="9" width="21.28515625" style="127" customWidth="1"/>
    <col min="10" max="16384" width="9.140625" style="126"/>
  </cols>
  <sheetData>
    <row r="1" spans="1:9" x14ac:dyDescent="0.3">
      <c r="H1" s="610" t="s">
        <v>925</v>
      </c>
      <c r="I1" s="610"/>
    </row>
    <row r="2" spans="1:9" s="128" customFormat="1" ht="39.75" customHeight="1" x14ac:dyDescent="0.3">
      <c r="A2" s="611" t="s">
        <v>13</v>
      </c>
      <c r="B2" s="611"/>
      <c r="C2" s="611"/>
      <c r="D2" s="611"/>
      <c r="E2" s="611"/>
      <c r="F2" s="611"/>
      <c r="G2" s="611"/>
      <c r="H2" s="611"/>
      <c r="I2" s="611"/>
    </row>
    <row r="4" spans="1:9" x14ac:dyDescent="0.3">
      <c r="A4" s="126" t="s">
        <v>865</v>
      </c>
    </row>
    <row r="5" spans="1:9" x14ac:dyDescent="0.3">
      <c r="A5" s="126" t="s">
        <v>867</v>
      </c>
    </row>
    <row r="6" spans="1:9" x14ac:dyDescent="0.3">
      <c r="B6" s="472"/>
      <c r="C6" s="472"/>
      <c r="D6" s="472"/>
      <c r="E6" s="473"/>
      <c r="F6" s="472"/>
      <c r="G6" s="472"/>
      <c r="H6" s="474"/>
      <c r="I6" s="472"/>
    </row>
    <row r="7" spans="1:9" ht="45.75" customHeight="1" x14ac:dyDescent="0.3">
      <c r="A7" s="612"/>
      <c r="B7" s="612" t="s">
        <v>6</v>
      </c>
      <c r="C7" s="613" t="s">
        <v>8</v>
      </c>
      <c r="D7" s="613"/>
      <c r="E7" s="613"/>
      <c r="F7" s="613" t="s">
        <v>4</v>
      </c>
      <c r="G7" s="613" t="s">
        <v>246</v>
      </c>
      <c r="H7" s="614" t="s">
        <v>9</v>
      </c>
      <c r="I7" s="615" t="s">
        <v>2</v>
      </c>
    </row>
    <row r="8" spans="1:9" ht="24" customHeight="1" x14ac:dyDescent="0.3">
      <c r="A8" s="612"/>
      <c r="B8" s="612"/>
      <c r="C8" s="616" t="s">
        <v>14</v>
      </c>
      <c r="D8" s="616" t="s">
        <v>247</v>
      </c>
      <c r="E8" s="613" t="s">
        <v>10</v>
      </c>
      <c r="F8" s="613"/>
      <c r="G8" s="613"/>
      <c r="H8" s="614"/>
      <c r="I8" s="615"/>
    </row>
    <row r="9" spans="1:9" ht="115.5" customHeight="1" x14ac:dyDescent="0.3">
      <c r="A9" s="612"/>
      <c r="B9" s="612"/>
      <c r="C9" s="617"/>
      <c r="D9" s="617"/>
      <c r="E9" s="613"/>
      <c r="F9" s="613"/>
      <c r="G9" s="613"/>
      <c r="H9" s="614"/>
      <c r="I9" s="615"/>
    </row>
    <row r="10" spans="1:9" ht="20.25" customHeight="1" x14ac:dyDescent="0.3">
      <c r="A10" s="129">
        <v>1</v>
      </c>
      <c r="B10" s="129">
        <v>6</v>
      </c>
      <c r="C10" s="129" t="s">
        <v>81</v>
      </c>
      <c r="D10" s="129">
        <v>8</v>
      </c>
      <c r="E10" s="129">
        <v>9</v>
      </c>
      <c r="F10" s="129">
        <v>11</v>
      </c>
      <c r="G10" s="129">
        <v>12</v>
      </c>
      <c r="H10" s="129">
        <v>13</v>
      </c>
      <c r="I10" s="129" t="s">
        <v>82</v>
      </c>
    </row>
    <row r="11" spans="1:9" s="128" customFormat="1" ht="26.25" customHeight="1" x14ac:dyDescent="0.3">
      <c r="A11" s="130" t="s">
        <v>0</v>
      </c>
      <c r="B11" s="131">
        <f>B12+B15+B22+B32</f>
        <v>27</v>
      </c>
      <c r="C11" s="131"/>
      <c r="D11" s="131"/>
      <c r="E11" s="131">
        <f>E12+E15+E22+E32</f>
        <v>376</v>
      </c>
      <c r="F11" s="131"/>
      <c r="G11" s="131"/>
      <c r="H11" s="132">
        <f>H12+H15+H22+H32</f>
        <v>4475.8</v>
      </c>
      <c r="I11" s="132">
        <f>I12+I15+I22+I32</f>
        <v>5512.47</v>
      </c>
    </row>
    <row r="12" spans="1:9" ht="37.5" customHeight="1" x14ac:dyDescent="0.3">
      <c r="A12" s="133" t="s">
        <v>16</v>
      </c>
      <c r="B12" s="134">
        <f>SUM(B13:B14)</f>
        <v>2</v>
      </c>
      <c r="C12" s="134"/>
      <c r="D12" s="134"/>
      <c r="E12" s="134">
        <f t="shared" ref="E12:I12" si="0">SUM(E13:E14)</f>
        <v>40</v>
      </c>
      <c r="F12" s="134"/>
      <c r="G12" s="134"/>
      <c r="H12" s="134">
        <f t="shared" si="0"/>
        <v>888.72</v>
      </c>
      <c r="I12" s="134">
        <f t="shared" si="0"/>
        <v>1098.3699999999999</v>
      </c>
    </row>
    <row r="13" spans="1:9" x14ac:dyDescent="0.3">
      <c r="A13" s="136" t="s">
        <v>249</v>
      </c>
      <c r="B13" s="134">
        <v>1</v>
      </c>
      <c r="C13" s="137">
        <f t="shared" ref="C13:C14" si="1">D13+E13</f>
        <v>200</v>
      </c>
      <c r="D13" s="475">
        <v>184</v>
      </c>
      <c r="E13" s="477">
        <v>16</v>
      </c>
      <c r="F13" s="475"/>
      <c r="G13" s="476">
        <v>11.108750000000001</v>
      </c>
      <c r="H13" s="142">
        <f>ROUND(E13*G13*2,2)</f>
        <v>355.48</v>
      </c>
      <c r="I13" s="142">
        <f t="shared" ref="I13:I42" si="2">ROUND(H13*1.2359,2)</f>
        <v>439.34</v>
      </c>
    </row>
    <row r="14" spans="1:9" customFormat="1" x14ac:dyDescent="0.3">
      <c r="A14" s="136" t="s">
        <v>249</v>
      </c>
      <c r="B14" s="137">
        <v>1</v>
      </c>
      <c r="C14" s="137">
        <f t="shared" si="1"/>
        <v>208</v>
      </c>
      <c r="D14" s="138">
        <v>184</v>
      </c>
      <c r="E14" s="478">
        <v>24</v>
      </c>
      <c r="F14" s="140"/>
      <c r="G14" s="141">
        <v>11.109166666666667</v>
      </c>
      <c r="H14" s="142">
        <f>ROUND(E14*G14*2,2)</f>
        <v>533.24</v>
      </c>
      <c r="I14" s="142">
        <f t="shared" si="2"/>
        <v>659.03</v>
      </c>
    </row>
    <row r="15" spans="1:9" ht="49.5" customHeight="1" x14ac:dyDescent="0.3">
      <c r="A15" s="133" t="s">
        <v>17</v>
      </c>
      <c r="B15" s="134">
        <f>SUM(B16:B21)</f>
        <v>6</v>
      </c>
      <c r="C15" s="134"/>
      <c r="D15" s="134"/>
      <c r="E15" s="134">
        <f>SUM(E16:E21)</f>
        <v>132</v>
      </c>
      <c r="F15" s="134"/>
      <c r="G15" s="134"/>
      <c r="H15" s="135">
        <f>SUM(H16:H21)</f>
        <v>1835.8799999999999</v>
      </c>
      <c r="I15" s="135">
        <f>SUM(I16:I21)</f>
        <v>2253.1999999999998</v>
      </c>
    </row>
    <row r="16" spans="1:9" x14ac:dyDescent="0.3">
      <c r="A16" s="219" t="s">
        <v>250</v>
      </c>
      <c r="B16" s="220">
        <v>1</v>
      </c>
      <c r="C16" s="220">
        <f t="shared" ref="C16:C21" si="3">D16+E16</f>
        <v>196</v>
      </c>
      <c r="D16" s="138">
        <v>184</v>
      </c>
      <c r="E16" s="139">
        <v>12</v>
      </c>
      <c r="F16" s="143"/>
      <c r="G16" s="221">
        <v>6.9883333333333333</v>
      </c>
      <c r="H16" s="142">
        <f t="shared" ref="H16:H31" si="4">ROUND(E16*G16*2,2)</f>
        <v>167.72</v>
      </c>
      <c r="I16" s="142">
        <f t="shared" si="2"/>
        <v>207.29</v>
      </c>
    </row>
    <row r="17" spans="1:9" x14ac:dyDescent="0.3">
      <c r="A17" s="219" t="s">
        <v>250</v>
      </c>
      <c r="B17" s="220">
        <v>1</v>
      </c>
      <c r="C17" s="220">
        <f t="shared" si="3"/>
        <v>224</v>
      </c>
      <c r="D17" s="138">
        <v>184</v>
      </c>
      <c r="E17" s="139">
        <v>40</v>
      </c>
      <c r="F17" s="143"/>
      <c r="G17" s="221">
        <v>6.9879999999999995</v>
      </c>
      <c r="H17" s="142">
        <f t="shared" si="4"/>
        <v>559.04</v>
      </c>
      <c r="I17" s="142">
        <f t="shared" si="2"/>
        <v>690.92</v>
      </c>
    </row>
    <row r="18" spans="1:9" x14ac:dyDescent="0.3">
      <c r="A18" s="219" t="s">
        <v>250</v>
      </c>
      <c r="B18" s="220">
        <v>1</v>
      </c>
      <c r="C18" s="220">
        <f t="shared" si="3"/>
        <v>192</v>
      </c>
      <c r="D18" s="138">
        <v>184</v>
      </c>
      <c r="E18" s="139">
        <v>8</v>
      </c>
      <c r="F18" s="143"/>
      <c r="G18" s="221">
        <v>6.9874999999999998</v>
      </c>
      <c r="H18" s="142">
        <f>ROUND(E18*G18*2,2)</f>
        <v>111.8</v>
      </c>
      <c r="I18" s="142">
        <f t="shared" si="2"/>
        <v>138.16999999999999</v>
      </c>
    </row>
    <row r="19" spans="1:9" x14ac:dyDescent="0.3">
      <c r="A19" s="219" t="s">
        <v>250</v>
      </c>
      <c r="B19" s="220">
        <v>1</v>
      </c>
      <c r="C19" s="220">
        <f t="shared" si="3"/>
        <v>224</v>
      </c>
      <c r="D19" s="138">
        <v>184</v>
      </c>
      <c r="E19" s="139">
        <v>40</v>
      </c>
      <c r="F19" s="143"/>
      <c r="G19" s="221">
        <v>6.9879999999999995</v>
      </c>
      <c r="H19" s="142">
        <f t="shared" si="4"/>
        <v>559.04</v>
      </c>
      <c r="I19" s="142">
        <f>ROUND(H19*1.2077,2)</f>
        <v>675.15</v>
      </c>
    </row>
    <row r="20" spans="1:9" x14ac:dyDescent="0.3">
      <c r="A20" s="219" t="s">
        <v>252</v>
      </c>
      <c r="B20" s="220">
        <v>1</v>
      </c>
      <c r="C20" s="220">
        <f t="shared" si="3"/>
        <v>200</v>
      </c>
      <c r="D20" s="138">
        <v>184</v>
      </c>
      <c r="E20" s="139">
        <v>16</v>
      </c>
      <c r="F20" s="143"/>
      <c r="G20" s="221">
        <v>7.3650000000000002</v>
      </c>
      <c r="H20" s="142">
        <f t="shared" si="4"/>
        <v>235.68</v>
      </c>
      <c r="I20" s="142">
        <f>ROUND(H20*1.2359,2)</f>
        <v>291.27999999999997</v>
      </c>
    </row>
    <row r="21" spans="1:9" x14ac:dyDescent="0.3">
      <c r="A21" s="219" t="s">
        <v>35</v>
      </c>
      <c r="B21" s="220">
        <v>1</v>
      </c>
      <c r="C21" s="220">
        <f t="shared" si="3"/>
        <v>200</v>
      </c>
      <c r="D21" s="138">
        <v>184</v>
      </c>
      <c r="E21" s="139">
        <v>16</v>
      </c>
      <c r="F21" s="143"/>
      <c r="G21" s="221">
        <v>6.3312499999999998</v>
      </c>
      <c r="H21" s="142">
        <f t="shared" si="4"/>
        <v>202.6</v>
      </c>
      <c r="I21" s="142">
        <f t="shared" si="2"/>
        <v>250.39</v>
      </c>
    </row>
    <row r="22" spans="1:9" s="128" customFormat="1" ht="51.75" x14ac:dyDescent="0.3">
      <c r="A22" s="133" t="s">
        <v>18</v>
      </c>
      <c r="B22" s="134">
        <f>SUM(B23:B31)</f>
        <v>9</v>
      </c>
      <c r="C22" s="134"/>
      <c r="D22" s="134"/>
      <c r="E22" s="134">
        <f>SUM(E23:E31)</f>
        <v>88</v>
      </c>
      <c r="F22" s="134"/>
      <c r="G22" s="134"/>
      <c r="H22" s="135">
        <f>SUM(H23:H31)</f>
        <v>800.95999999999992</v>
      </c>
      <c r="I22" s="135">
        <f>SUM(I23:I31)</f>
        <v>988.8900000000001</v>
      </c>
    </row>
    <row r="23" spans="1:9" s="145" customFormat="1" ht="15.75" customHeight="1" x14ac:dyDescent="0.3">
      <c r="A23" s="219" t="s">
        <v>22</v>
      </c>
      <c r="B23" s="138">
        <v>1</v>
      </c>
      <c r="C23" s="138">
        <f t="shared" ref="C23:C31" si="5">D23+E23</f>
        <v>200</v>
      </c>
      <c r="D23" s="138">
        <v>184</v>
      </c>
      <c r="E23" s="139">
        <v>16</v>
      </c>
      <c r="F23" s="140"/>
      <c r="G23" s="144">
        <v>4.5512499999999996</v>
      </c>
      <c r="H23" s="142">
        <f t="shared" si="4"/>
        <v>145.63999999999999</v>
      </c>
      <c r="I23" s="142">
        <f t="shared" si="2"/>
        <v>180</v>
      </c>
    </row>
    <row r="24" spans="1:9" s="145" customFormat="1" ht="15.75" customHeight="1" x14ac:dyDescent="0.3">
      <c r="A24" s="219" t="s">
        <v>22</v>
      </c>
      <c r="B24" s="138">
        <v>1</v>
      </c>
      <c r="C24" s="138">
        <f t="shared" si="5"/>
        <v>188</v>
      </c>
      <c r="D24" s="138">
        <v>184</v>
      </c>
      <c r="E24" s="139">
        <v>4</v>
      </c>
      <c r="F24" s="140"/>
      <c r="G24" s="144">
        <v>4.55</v>
      </c>
      <c r="H24" s="142">
        <f t="shared" si="4"/>
        <v>36.4</v>
      </c>
      <c r="I24" s="142">
        <f t="shared" si="2"/>
        <v>44.99</v>
      </c>
    </row>
    <row r="25" spans="1:9" s="145" customFormat="1" ht="15.75" customHeight="1" x14ac:dyDescent="0.3">
      <c r="A25" s="219" t="s">
        <v>22</v>
      </c>
      <c r="B25" s="138">
        <v>1</v>
      </c>
      <c r="C25" s="138">
        <f t="shared" si="5"/>
        <v>186</v>
      </c>
      <c r="D25" s="138">
        <v>184</v>
      </c>
      <c r="E25" s="139">
        <v>2</v>
      </c>
      <c r="F25" s="140"/>
      <c r="G25" s="144">
        <v>4.55</v>
      </c>
      <c r="H25" s="142">
        <f>ROUND(E25*G25*2,2)</f>
        <v>18.2</v>
      </c>
      <c r="I25" s="142">
        <f t="shared" si="2"/>
        <v>22.49</v>
      </c>
    </row>
    <row r="26" spans="1:9" s="145" customFormat="1" ht="15.75" customHeight="1" x14ac:dyDescent="0.3">
      <c r="A26" s="219" t="s">
        <v>22</v>
      </c>
      <c r="B26" s="138">
        <v>1</v>
      </c>
      <c r="C26" s="138">
        <f t="shared" si="5"/>
        <v>188</v>
      </c>
      <c r="D26" s="138">
        <v>184</v>
      </c>
      <c r="E26" s="139">
        <v>4</v>
      </c>
      <c r="F26" s="140"/>
      <c r="G26" s="144">
        <v>4.55</v>
      </c>
      <c r="H26" s="142">
        <f t="shared" si="4"/>
        <v>36.4</v>
      </c>
      <c r="I26" s="142">
        <f t="shared" si="2"/>
        <v>44.99</v>
      </c>
    </row>
    <row r="27" spans="1:9" s="145" customFormat="1" ht="15.75" customHeight="1" x14ac:dyDescent="0.3">
      <c r="A27" s="219" t="s">
        <v>22</v>
      </c>
      <c r="B27" s="138">
        <v>1</v>
      </c>
      <c r="C27" s="138">
        <f t="shared" si="5"/>
        <v>188</v>
      </c>
      <c r="D27" s="138">
        <v>184</v>
      </c>
      <c r="E27" s="139">
        <v>4</v>
      </c>
      <c r="F27" s="140"/>
      <c r="G27" s="144">
        <v>4.55</v>
      </c>
      <c r="H27" s="142">
        <f t="shared" si="4"/>
        <v>36.4</v>
      </c>
      <c r="I27" s="142">
        <f>ROUND(H27*1.2077,2)</f>
        <v>43.96</v>
      </c>
    </row>
    <row r="28" spans="1:9" s="145" customFormat="1" ht="15.75" customHeight="1" x14ac:dyDescent="0.3">
      <c r="A28" s="219" t="s">
        <v>22</v>
      </c>
      <c r="B28" s="138">
        <v>1</v>
      </c>
      <c r="C28" s="138">
        <f t="shared" si="5"/>
        <v>192</v>
      </c>
      <c r="D28" s="138">
        <v>184</v>
      </c>
      <c r="E28" s="139">
        <v>8</v>
      </c>
      <c r="F28" s="140"/>
      <c r="G28" s="144">
        <v>4.5512499999999996</v>
      </c>
      <c r="H28" s="142">
        <f>ROUND(E28*G28*2,2)</f>
        <v>72.819999999999993</v>
      </c>
      <c r="I28" s="142">
        <f t="shared" si="2"/>
        <v>90</v>
      </c>
    </row>
    <row r="29" spans="1:9" s="145" customFormat="1" ht="15.75" customHeight="1" x14ac:dyDescent="0.3">
      <c r="A29" s="219" t="s">
        <v>22</v>
      </c>
      <c r="B29" s="138">
        <v>1</v>
      </c>
      <c r="C29" s="138">
        <f t="shared" si="5"/>
        <v>192</v>
      </c>
      <c r="D29" s="138">
        <v>184</v>
      </c>
      <c r="E29" s="139">
        <v>8</v>
      </c>
      <c r="F29" s="140"/>
      <c r="G29" s="144">
        <v>4.5512499999999996</v>
      </c>
      <c r="H29" s="142">
        <f>ROUND(E29*G29*2,2)</f>
        <v>72.819999999999993</v>
      </c>
      <c r="I29" s="142">
        <f t="shared" si="2"/>
        <v>90</v>
      </c>
    </row>
    <row r="30" spans="1:9" s="145" customFormat="1" ht="15.75" customHeight="1" x14ac:dyDescent="0.3">
      <c r="A30" s="219" t="s">
        <v>22</v>
      </c>
      <c r="B30" s="138">
        <v>1</v>
      </c>
      <c r="C30" s="138">
        <f t="shared" si="5"/>
        <v>208</v>
      </c>
      <c r="D30" s="138">
        <v>184</v>
      </c>
      <c r="E30" s="139">
        <v>24</v>
      </c>
      <c r="F30" s="140"/>
      <c r="G30" s="144">
        <v>4.5508333333333333</v>
      </c>
      <c r="H30" s="142">
        <f t="shared" si="4"/>
        <v>218.44</v>
      </c>
      <c r="I30" s="142">
        <f t="shared" si="2"/>
        <v>269.97000000000003</v>
      </c>
    </row>
    <row r="31" spans="1:9" s="145" customFormat="1" ht="15.75" customHeight="1" x14ac:dyDescent="0.3">
      <c r="A31" s="219" t="s">
        <v>22</v>
      </c>
      <c r="B31" s="138">
        <v>1</v>
      </c>
      <c r="C31" s="138">
        <f t="shared" si="5"/>
        <v>202</v>
      </c>
      <c r="D31" s="138">
        <v>184</v>
      </c>
      <c r="E31" s="139">
        <v>18</v>
      </c>
      <c r="F31" s="140"/>
      <c r="G31" s="144">
        <v>4.5511111111111111</v>
      </c>
      <c r="H31" s="142">
        <f t="shared" si="4"/>
        <v>163.84</v>
      </c>
      <c r="I31" s="142">
        <f t="shared" si="2"/>
        <v>202.49</v>
      </c>
    </row>
    <row r="32" spans="1:9" s="128" customFormat="1" ht="36" customHeight="1" x14ac:dyDescent="0.3">
      <c r="A32" s="133" t="s">
        <v>19</v>
      </c>
      <c r="B32" s="134">
        <f>SUM(B33:B42)</f>
        <v>10</v>
      </c>
      <c r="C32" s="134"/>
      <c r="D32" s="134"/>
      <c r="E32" s="134">
        <f>SUM(E33:E42)</f>
        <v>116</v>
      </c>
      <c r="F32" s="134"/>
      <c r="G32" s="134"/>
      <c r="H32" s="135">
        <f>SUM(H33:H42)</f>
        <v>950.24</v>
      </c>
      <c r="I32" s="135">
        <f>SUM(I33:I42)</f>
        <v>1172.0100000000002</v>
      </c>
    </row>
    <row r="33" spans="1:9" s="148" customFormat="1" ht="18" customHeight="1" x14ac:dyDescent="0.3">
      <c r="A33" s="219" t="s">
        <v>23</v>
      </c>
      <c r="B33" s="220">
        <v>1</v>
      </c>
      <c r="C33" s="220">
        <f t="shared" ref="C33:C42" si="6">D33+E33</f>
        <v>192</v>
      </c>
      <c r="D33" s="138">
        <v>184</v>
      </c>
      <c r="E33" s="139">
        <v>8</v>
      </c>
      <c r="F33" s="222"/>
      <c r="G33" s="221">
        <v>4.0862499999999997</v>
      </c>
      <c r="H33" s="142">
        <f>ROUND(E33*G33*2,2)</f>
        <v>65.38</v>
      </c>
      <c r="I33" s="142">
        <f>ROUND(H33*1.2077,2)</f>
        <v>78.959999999999994</v>
      </c>
    </row>
    <row r="34" spans="1:9" s="148" customFormat="1" ht="18" customHeight="1" x14ac:dyDescent="0.3">
      <c r="A34" s="219" t="s">
        <v>23</v>
      </c>
      <c r="B34" s="220">
        <v>1</v>
      </c>
      <c r="C34" s="220">
        <f t="shared" si="6"/>
        <v>188</v>
      </c>
      <c r="D34" s="138">
        <v>184</v>
      </c>
      <c r="E34" s="139">
        <v>4</v>
      </c>
      <c r="F34" s="143"/>
      <c r="G34" s="221">
        <v>4.085</v>
      </c>
      <c r="H34" s="142">
        <f t="shared" ref="H34:H41" si="7">ROUND(E34*G34*2,2)</f>
        <v>32.68</v>
      </c>
      <c r="I34" s="142">
        <f>ROUND(H34*1.2194,2)</f>
        <v>39.85</v>
      </c>
    </row>
    <row r="35" spans="1:9" s="148" customFormat="1" ht="18" customHeight="1" x14ac:dyDescent="0.3">
      <c r="A35" s="219" t="s">
        <v>23</v>
      </c>
      <c r="B35" s="220">
        <v>1</v>
      </c>
      <c r="C35" s="220">
        <f t="shared" si="6"/>
        <v>232</v>
      </c>
      <c r="D35" s="138">
        <v>184</v>
      </c>
      <c r="E35" s="139">
        <v>48</v>
      </c>
      <c r="F35" s="143"/>
      <c r="G35" s="221">
        <v>4.0860416666666666</v>
      </c>
      <c r="H35" s="142">
        <f>ROUND(E35*G35*2,2)</f>
        <v>392.26</v>
      </c>
      <c r="I35" s="142">
        <f t="shared" si="2"/>
        <v>484.79</v>
      </c>
    </row>
    <row r="36" spans="1:9" s="148" customFormat="1" ht="18" customHeight="1" x14ac:dyDescent="0.3">
      <c r="A36" s="219" t="s">
        <v>23</v>
      </c>
      <c r="B36" s="220">
        <v>1</v>
      </c>
      <c r="C36" s="220">
        <f t="shared" si="6"/>
        <v>196</v>
      </c>
      <c r="D36" s="138">
        <v>184</v>
      </c>
      <c r="E36" s="139">
        <v>12</v>
      </c>
      <c r="F36" s="143"/>
      <c r="G36" s="221">
        <v>4.0858333333333334</v>
      </c>
      <c r="H36" s="142">
        <f>ROUND(E36*G36*2,2)</f>
        <v>98.06</v>
      </c>
      <c r="I36" s="142">
        <f t="shared" si="2"/>
        <v>121.19</v>
      </c>
    </row>
    <row r="37" spans="1:9" s="148" customFormat="1" ht="18" customHeight="1" x14ac:dyDescent="0.3">
      <c r="A37" s="219" t="s">
        <v>23</v>
      </c>
      <c r="B37" s="220">
        <v>1</v>
      </c>
      <c r="C37" s="220">
        <f t="shared" si="6"/>
        <v>194</v>
      </c>
      <c r="D37" s="138">
        <v>184</v>
      </c>
      <c r="E37" s="139">
        <v>10</v>
      </c>
      <c r="F37" s="143"/>
      <c r="G37" s="221">
        <v>4.0860000000000003</v>
      </c>
      <c r="H37" s="142">
        <f t="shared" si="7"/>
        <v>81.72</v>
      </c>
      <c r="I37" s="142">
        <f t="shared" si="2"/>
        <v>101</v>
      </c>
    </row>
    <row r="38" spans="1:9" s="148" customFormat="1" ht="18" customHeight="1" x14ac:dyDescent="0.3">
      <c r="A38" s="219" t="s">
        <v>23</v>
      </c>
      <c r="B38" s="220">
        <v>1</v>
      </c>
      <c r="C38" s="220">
        <f t="shared" si="6"/>
        <v>186</v>
      </c>
      <c r="D38" s="138">
        <v>184</v>
      </c>
      <c r="E38" s="139">
        <v>2</v>
      </c>
      <c r="F38" s="143"/>
      <c r="G38" s="221">
        <v>4.085</v>
      </c>
      <c r="H38" s="142">
        <f t="shared" si="7"/>
        <v>16.34</v>
      </c>
      <c r="I38" s="142">
        <f t="shared" si="2"/>
        <v>20.190000000000001</v>
      </c>
    </row>
    <row r="39" spans="1:9" s="148" customFormat="1" ht="18" customHeight="1" x14ac:dyDescent="0.3">
      <c r="A39" s="219" t="s">
        <v>23</v>
      </c>
      <c r="B39" s="220">
        <v>1</v>
      </c>
      <c r="C39" s="220">
        <f t="shared" si="6"/>
        <v>200</v>
      </c>
      <c r="D39" s="138">
        <v>184</v>
      </c>
      <c r="E39" s="139">
        <v>16</v>
      </c>
      <c r="F39" s="143"/>
      <c r="G39" s="221">
        <v>4.0862499999999997</v>
      </c>
      <c r="H39" s="142">
        <f t="shared" si="7"/>
        <v>130.76</v>
      </c>
      <c r="I39" s="142">
        <f t="shared" si="2"/>
        <v>161.61000000000001</v>
      </c>
    </row>
    <row r="40" spans="1:9" s="148" customFormat="1" ht="18" customHeight="1" x14ac:dyDescent="0.3">
      <c r="A40" s="219" t="s">
        <v>23</v>
      </c>
      <c r="B40" s="220">
        <v>1</v>
      </c>
      <c r="C40" s="220">
        <f t="shared" si="6"/>
        <v>192</v>
      </c>
      <c r="D40" s="138">
        <v>184</v>
      </c>
      <c r="E40" s="139">
        <v>8</v>
      </c>
      <c r="F40" s="143"/>
      <c r="G40" s="221">
        <v>4.0862499999999997</v>
      </c>
      <c r="H40" s="142">
        <f>ROUND(E40*G40*2,2)</f>
        <v>65.38</v>
      </c>
      <c r="I40" s="142">
        <f t="shared" si="2"/>
        <v>80.8</v>
      </c>
    </row>
    <row r="41" spans="1:9" s="148" customFormat="1" ht="18" customHeight="1" x14ac:dyDescent="0.3">
      <c r="A41" s="219" t="s">
        <v>23</v>
      </c>
      <c r="B41" s="220">
        <v>1</v>
      </c>
      <c r="C41" s="220">
        <f t="shared" si="6"/>
        <v>188</v>
      </c>
      <c r="D41" s="138">
        <v>184</v>
      </c>
      <c r="E41" s="139">
        <v>4</v>
      </c>
      <c r="F41" s="143"/>
      <c r="G41" s="221">
        <v>4.085</v>
      </c>
      <c r="H41" s="142">
        <f t="shared" si="7"/>
        <v>32.68</v>
      </c>
      <c r="I41" s="142">
        <f t="shared" si="2"/>
        <v>40.39</v>
      </c>
    </row>
    <row r="42" spans="1:9" s="148" customFormat="1" ht="18" customHeight="1" x14ac:dyDescent="0.3">
      <c r="A42" s="219" t="s">
        <v>253</v>
      </c>
      <c r="B42" s="220">
        <v>1</v>
      </c>
      <c r="C42" s="220">
        <f t="shared" si="6"/>
        <v>188</v>
      </c>
      <c r="D42" s="138">
        <v>184</v>
      </c>
      <c r="E42" s="139">
        <v>4</v>
      </c>
      <c r="F42" s="143"/>
      <c r="G42" s="221">
        <v>4.3724999999999996</v>
      </c>
      <c r="H42" s="142">
        <f>ROUND(E42*G42*2,2)</f>
        <v>34.979999999999997</v>
      </c>
      <c r="I42" s="142">
        <f t="shared" si="2"/>
        <v>43.23</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37" orientation="landscape"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41234-866A-4B92-AA6D-CD89AB244752}">
  <sheetPr>
    <tabColor theme="5" tint="0.59999389629810485"/>
  </sheetPr>
  <dimension ref="A1:I35"/>
  <sheetViews>
    <sheetView zoomScale="80" zoomScaleNormal="80" workbookViewId="0">
      <selection activeCell="H1" sqref="H1:I1"/>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1" width="15.85546875" style="32" customWidth="1"/>
    <col min="12" max="16384" width="9.140625" style="32"/>
  </cols>
  <sheetData>
    <row r="1" spans="1:9" ht="24" customHeight="1" x14ac:dyDescent="0.25">
      <c r="H1" s="579" t="s">
        <v>926</v>
      </c>
      <c r="I1" s="579"/>
    </row>
    <row r="2" spans="1:9" s="33" customFormat="1" ht="39.75" customHeight="1" x14ac:dyDescent="0.25">
      <c r="A2" s="521" t="s">
        <v>13</v>
      </c>
      <c r="B2" s="521"/>
      <c r="C2" s="521"/>
      <c r="D2" s="521"/>
      <c r="E2" s="521"/>
      <c r="F2" s="521"/>
      <c r="G2" s="521"/>
      <c r="H2" s="521"/>
      <c r="I2" s="521"/>
    </row>
    <row r="3" spans="1:9" ht="12" customHeight="1" x14ac:dyDescent="0.25"/>
    <row r="4" spans="1:9" ht="18.75" x14ac:dyDescent="0.3">
      <c r="A4" s="32" t="s">
        <v>782</v>
      </c>
    </row>
    <row r="5" spans="1:9" ht="18.75" x14ac:dyDescent="0.3">
      <c r="A5" s="32" t="s">
        <v>868</v>
      </c>
    </row>
    <row r="6" spans="1:9" ht="30.75" customHeight="1" x14ac:dyDescent="0.25">
      <c r="E6" s="34"/>
      <c r="H6" s="35"/>
    </row>
    <row r="7" spans="1:9" ht="39"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74.2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5.5" customHeight="1" x14ac:dyDescent="0.25">
      <c r="A11" s="37" t="s">
        <v>0</v>
      </c>
      <c r="B11" s="38">
        <f>B12+B26</f>
        <v>22</v>
      </c>
      <c r="C11" s="38"/>
      <c r="D11" s="38"/>
      <c r="E11" s="38">
        <f t="shared" ref="E11:I11" si="0">E12+E26</f>
        <v>1406</v>
      </c>
      <c r="F11" s="38"/>
      <c r="G11" s="38"/>
      <c r="H11" s="39">
        <f t="shared" si="0"/>
        <v>14678.079999999998</v>
      </c>
      <c r="I11" s="39">
        <f t="shared" si="0"/>
        <v>18140.64</v>
      </c>
    </row>
    <row r="12" spans="1:9" ht="48.75" customHeight="1" x14ac:dyDescent="0.25">
      <c r="A12" s="364" t="s">
        <v>17</v>
      </c>
      <c r="B12" s="365">
        <f>SUM(B13:B25)</f>
        <v>13</v>
      </c>
      <c r="C12" s="365"/>
      <c r="D12" s="365"/>
      <c r="E12" s="365">
        <f>SUM(E13:E25)</f>
        <v>727</v>
      </c>
      <c r="F12" s="366"/>
      <c r="G12" s="366"/>
      <c r="H12" s="366">
        <f>SUM(H13:H25)</f>
        <v>8594.24</v>
      </c>
      <c r="I12" s="366">
        <f>SUM(I13:I25)</f>
        <v>10621.63</v>
      </c>
    </row>
    <row r="13" spans="1:9" x14ac:dyDescent="0.25">
      <c r="A13" s="40" t="s">
        <v>84</v>
      </c>
      <c r="B13" s="41">
        <v>1</v>
      </c>
      <c r="C13" s="41">
        <f>D13+E13</f>
        <v>208</v>
      </c>
      <c r="D13" s="41">
        <v>160</v>
      </c>
      <c r="E13" s="41">
        <v>48</v>
      </c>
      <c r="F13" s="42"/>
      <c r="G13" s="42">
        <v>5.97</v>
      </c>
      <c r="H13" s="42">
        <f>ROUND((E13*G13)*2,2)</f>
        <v>573.12</v>
      </c>
      <c r="I13" s="42">
        <f>ROUND(H13*1.2359,2)</f>
        <v>708.32</v>
      </c>
    </row>
    <row r="14" spans="1:9" x14ac:dyDescent="0.25">
      <c r="A14" s="40" t="s">
        <v>84</v>
      </c>
      <c r="B14" s="41">
        <v>1</v>
      </c>
      <c r="C14" s="41">
        <f t="shared" ref="C14:C35" si="1">D14+E14</f>
        <v>292</v>
      </c>
      <c r="D14" s="41">
        <v>160</v>
      </c>
      <c r="E14" s="41">
        <v>132</v>
      </c>
      <c r="F14" s="42"/>
      <c r="G14" s="42">
        <v>5.97</v>
      </c>
      <c r="H14" s="42">
        <f t="shared" ref="H14:H35" si="2">ROUND((E14*G14)*2,2)</f>
        <v>1576.08</v>
      </c>
      <c r="I14" s="42">
        <f t="shared" ref="I14:I25" si="3">ROUND(H14*1.2359,2)</f>
        <v>1947.88</v>
      </c>
    </row>
    <row r="15" spans="1:9" x14ac:dyDescent="0.25">
      <c r="A15" s="40" t="s">
        <v>84</v>
      </c>
      <c r="B15" s="41">
        <v>1</v>
      </c>
      <c r="C15" s="41">
        <f t="shared" si="1"/>
        <v>208</v>
      </c>
      <c r="D15" s="41">
        <v>160</v>
      </c>
      <c r="E15" s="41">
        <v>48</v>
      </c>
      <c r="F15" s="42"/>
      <c r="G15" s="42">
        <v>5.97</v>
      </c>
      <c r="H15" s="42">
        <f t="shared" si="2"/>
        <v>573.12</v>
      </c>
      <c r="I15" s="42">
        <f t="shared" si="3"/>
        <v>708.32</v>
      </c>
    </row>
    <row r="16" spans="1:9" x14ac:dyDescent="0.25">
      <c r="A16" s="40" t="s">
        <v>84</v>
      </c>
      <c r="B16" s="41">
        <v>1</v>
      </c>
      <c r="C16" s="41">
        <f t="shared" si="1"/>
        <v>215</v>
      </c>
      <c r="D16" s="41">
        <v>160</v>
      </c>
      <c r="E16" s="41">
        <v>55</v>
      </c>
      <c r="F16" s="42"/>
      <c r="G16" s="42">
        <v>5.97</v>
      </c>
      <c r="H16" s="42">
        <f t="shared" si="2"/>
        <v>656.7</v>
      </c>
      <c r="I16" s="42">
        <f t="shared" si="3"/>
        <v>811.62</v>
      </c>
    </row>
    <row r="17" spans="1:9" x14ac:dyDescent="0.25">
      <c r="A17" s="40" t="s">
        <v>84</v>
      </c>
      <c r="B17" s="41">
        <v>1</v>
      </c>
      <c r="C17" s="41">
        <f t="shared" si="1"/>
        <v>172</v>
      </c>
      <c r="D17" s="41">
        <v>160</v>
      </c>
      <c r="E17" s="41">
        <v>12</v>
      </c>
      <c r="F17" s="42"/>
      <c r="G17" s="42">
        <v>5.97</v>
      </c>
      <c r="H17" s="42">
        <f t="shared" si="2"/>
        <v>143.28</v>
      </c>
      <c r="I17" s="42">
        <f t="shared" si="3"/>
        <v>177.08</v>
      </c>
    </row>
    <row r="18" spans="1:9" x14ac:dyDescent="0.25">
      <c r="A18" s="40" t="s">
        <v>84</v>
      </c>
      <c r="B18" s="41">
        <v>1</v>
      </c>
      <c r="C18" s="41">
        <f t="shared" si="1"/>
        <v>256</v>
      </c>
      <c r="D18" s="41">
        <v>160</v>
      </c>
      <c r="E18" s="41">
        <v>96</v>
      </c>
      <c r="F18" s="42"/>
      <c r="G18" s="42">
        <v>5.97</v>
      </c>
      <c r="H18" s="42">
        <f t="shared" si="2"/>
        <v>1146.24</v>
      </c>
      <c r="I18" s="42">
        <f t="shared" si="3"/>
        <v>1416.64</v>
      </c>
    </row>
    <row r="19" spans="1:9" x14ac:dyDescent="0.25">
      <c r="A19" s="40" t="s">
        <v>84</v>
      </c>
      <c r="B19" s="41">
        <v>1</v>
      </c>
      <c r="C19" s="41">
        <f t="shared" si="1"/>
        <v>244</v>
      </c>
      <c r="D19" s="41">
        <v>160</v>
      </c>
      <c r="E19" s="41">
        <v>84</v>
      </c>
      <c r="F19" s="42"/>
      <c r="G19" s="42">
        <v>5.97</v>
      </c>
      <c r="H19" s="42">
        <f t="shared" si="2"/>
        <v>1002.96</v>
      </c>
      <c r="I19" s="42">
        <f t="shared" si="3"/>
        <v>1239.56</v>
      </c>
    </row>
    <row r="20" spans="1:9" x14ac:dyDescent="0.25">
      <c r="A20" s="40" t="s">
        <v>84</v>
      </c>
      <c r="B20" s="41">
        <v>1</v>
      </c>
      <c r="C20" s="41">
        <f t="shared" si="1"/>
        <v>232</v>
      </c>
      <c r="D20" s="41">
        <v>160</v>
      </c>
      <c r="E20" s="41">
        <v>72</v>
      </c>
      <c r="F20" s="42"/>
      <c r="G20" s="42">
        <v>5.97</v>
      </c>
      <c r="H20" s="42">
        <f t="shared" si="2"/>
        <v>859.68</v>
      </c>
      <c r="I20" s="42">
        <f t="shared" si="3"/>
        <v>1062.48</v>
      </c>
    </row>
    <row r="21" spans="1:9" x14ac:dyDescent="0.25">
      <c r="A21" s="40" t="s">
        <v>84</v>
      </c>
      <c r="B21" s="41">
        <v>1</v>
      </c>
      <c r="C21" s="41">
        <f t="shared" si="1"/>
        <v>232</v>
      </c>
      <c r="D21" s="41">
        <v>160</v>
      </c>
      <c r="E21" s="41">
        <v>72</v>
      </c>
      <c r="F21" s="42"/>
      <c r="G21" s="42">
        <v>5.97</v>
      </c>
      <c r="H21" s="42">
        <f t="shared" si="2"/>
        <v>859.68</v>
      </c>
      <c r="I21" s="42">
        <f t="shared" si="3"/>
        <v>1062.48</v>
      </c>
    </row>
    <row r="22" spans="1:9" x14ac:dyDescent="0.25">
      <c r="A22" s="40" t="s">
        <v>84</v>
      </c>
      <c r="B22" s="41">
        <v>1</v>
      </c>
      <c r="C22" s="41">
        <f t="shared" si="1"/>
        <v>171</v>
      </c>
      <c r="D22" s="41">
        <v>160</v>
      </c>
      <c r="E22" s="41">
        <v>11</v>
      </c>
      <c r="F22" s="42"/>
      <c r="G22" s="42">
        <v>5.97</v>
      </c>
      <c r="H22" s="42">
        <f t="shared" si="2"/>
        <v>131.34</v>
      </c>
      <c r="I22" s="42">
        <f t="shared" si="3"/>
        <v>162.32</v>
      </c>
    </row>
    <row r="23" spans="1:9" x14ac:dyDescent="0.25">
      <c r="A23" s="40" t="s">
        <v>84</v>
      </c>
      <c r="B23" s="41">
        <v>1</v>
      </c>
      <c r="C23" s="41">
        <f t="shared" si="1"/>
        <v>172</v>
      </c>
      <c r="D23" s="41">
        <v>160</v>
      </c>
      <c r="E23" s="41">
        <v>12</v>
      </c>
      <c r="F23" s="42"/>
      <c r="G23" s="42">
        <v>5.97</v>
      </c>
      <c r="H23" s="42">
        <f t="shared" si="2"/>
        <v>143.28</v>
      </c>
      <c r="I23" s="42">
        <f t="shared" si="3"/>
        <v>177.08</v>
      </c>
    </row>
    <row r="24" spans="1:9" x14ac:dyDescent="0.25">
      <c r="A24" s="40" t="s">
        <v>84</v>
      </c>
      <c r="B24" s="41">
        <v>1</v>
      </c>
      <c r="C24" s="41">
        <f t="shared" si="1"/>
        <v>172</v>
      </c>
      <c r="D24" s="41">
        <v>160</v>
      </c>
      <c r="E24" s="41">
        <v>12</v>
      </c>
      <c r="F24" s="42"/>
      <c r="G24" s="42">
        <v>5.97</v>
      </c>
      <c r="H24" s="42">
        <f t="shared" si="2"/>
        <v>143.28</v>
      </c>
      <c r="I24" s="42">
        <f t="shared" si="3"/>
        <v>177.08</v>
      </c>
    </row>
    <row r="25" spans="1:9" x14ac:dyDescent="0.25">
      <c r="A25" s="40" t="s">
        <v>84</v>
      </c>
      <c r="B25" s="41">
        <v>1</v>
      </c>
      <c r="C25" s="41">
        <f t="shared" si="1"/>
        <v>233</v>
      </c>
      <c r="D25" s="41">
        <v>160</v>
      </c>
      <c r="E25" s="41">
        <v>73</v>
      </c>
      <c r="F25" s="42"/>
      <c r="G25" s="42">
        <v>5.38</v>
      </c>
      <c r="H25" s="42">
        <f t="shared" si="2"/>
        <v>785.48</v>
      </c>
      <c r="I25" s="42">
        <f t="shared" si="3"/>
        <v>970.77</v>
      </c>
    </row>
    <row r="26" spans="1:9" ht="49.5" customHeight="1" x14ac:dyDescent="0.25">
      <c r="A26" s="364" t="s">
        <v>18</v>
      </c>
      <c r="B26" s="365">
        <f>SUM(B27:B35)</f>
        <v>9</v>
      </c>
      <c r="C26" s="365"/>
      <c r="D26" s="365"/>
      <c r="E26" s="365">
        <f>SUM(E27:E35)</f>
        <v>679</v>
      </c>
      <c r="F26" s="366"/>
      <c r="G26" s="366"/>
      <c r="H26" s="366">
        <f>SUM(H27:H35)</f>
        <v>6083.8399999999992</v>
      </c>
      <c r="I26" s="366">
        <f>SUM(I27:I35)</f>
        <v>7519.0099999999984</v>
      </c>
    </row>
    <row r="27" spans="1:9" x14ac:dyDescent="0.25">
      <c r="A27" s="40" t="s">
        <v>133</v>
      </c>
      <c r="B27" s="41">
        <v>1</v>
      </c>
      <c r="C27" s="41">
        <f t="shared" si="1"/>
        <v>232</v>
      </c>
      <c r="D27" s="41">
        <v>160</v>
      </c>
      <c r="E27" s="41">
        <v>72</v>
      </c>
      <c r="F27" s="42"/>
      <c r="G27" s="42">
        <v>4.4800000000000004</v>
      </c>
      <c r="H27" s="42">
        <f t="shared" si="2"/>
        <v>645.12</v>
      </c>
      <c r="I27" s="42">
        <f>ROUND(H27*1.2359,2)</f>
        <v>797.3</v>
      </c>
    </row>
    <row r="28" spans="1:9" x14ac:dyDescent="0.25">
      <c r="A28" s="40" t="s">
        <v>133</v>
      </c>
      <c r="B28" s="41">
        <v>1</v>
      </c>
      <c r="C28" s="41">
        <f t="shared" si="1"/>
        <v>232</v>
      </c>
      <c r="D28" s="41">
        <v>160</v>
      </c>
      <c r="E28" s="41">
        <v>72</v>
      </c>
      <c r="F28" s="42"/>
      <c r="G28" s="42">
        <v>4.4800000000000004</v>
      </c>
      <c r="H28" s="42">
        <f t="shared" si="2"/>
        <v>645.12</v>
      </c>
      <c r="I28" s="42">
        <f t="shared" ref="I28:I35" si="4">ROUND(H28*1.2359,2)</f>
        <v>797.3</v>
      </c>
    </row>
    <row r="29" spans="1:9" x14ac:dyDescent="0.25">
      <c r="A29" s="40" t="s">
        <v>133</v>
      </c>
      <c r="B29" s="41">
        <v>1</v>
      </c>
      <c r="C29" s="41">
        <f t="shared" si="1"/>
        <v>216</v>
      </c>
      <c r="D29" s="41">
        <v>160</v>
      </c>
      <c r="E29" s="41">
        <v>56</v>
      </c>
      <c r="F29" s="42"/>
      <c r="G29" s="42">
        <v>4.4800000000000004</v>
      </c>
      <c r="H29" s="42">
        <f t="shared" si="2"/>
        <v>501.76</v>
      </c>
      <c r="I29" s="42">
        <f t="shared" si="4"/>
        <v>620.13</v>
      </c>
    </row>
    <row r="30" spans="1:9" x14ac:dyDescent="0.25">
      <c r="A30" s="40" t="s">
        <v>133</v>
      </c>
      <c r="B30" s="41">
        <v>1</v>
      </c>
      <c r="C30" s="41">
        <f t="shared" si="1"/>
        <v>232</v>
      </c>
      <c r="D30" s="41">
        <v>160</v>
      </c>
      <c r="E30" s="41">
        <v>72</v>
      </c>
      <c r="F30" s="42"/>
      <c r="G30" s="42">
        <v>4.4800000000000004</v>
      </c>
      <c r="H30" s="42">
        <f t="shared" si="2"/>
        <v>645.12</v>
      </c>
      <c r="I30" s="42">
        <f t="shared" si="4"/>
        <v>797.3</v>
      </c>
    </row>
    <row r="31" spans="1:9" x14ac:dyDescent="0.25">
      <c r="A31" s="40" t="s">
        <v>133</v>
      </c>
      <c r="B31" s="41">
        <v>1</v>
      </c>
      <c r="C31" s="41">
        <f t="shared" si="1"/>
        <v>256</v>
      </c>
      <c r="D31" s="41">
        <v>160</v>
      </c>
      <c r="E31" s="41">
        <v>96</v>
      </c>
      <c r="F31" s="42"/>
      <c r="G31" s="42">
        <v>4.4800000000000004</v>
      </c>
      <c r="H31" s="42">
        <f t="shared" si="2"/>
        <v>860.16</v>
      </c>
      <c r="I31" s="42">
        <f t="shared" si="4"/>
        <v>1063.07</v>
      </c>
    </row>
    <row r="32" spans="1:9" x14ac:dyDescent="0.25">
      <c r="A32" s="40" t="s">
        <v>133</v>
      </c>
      <c r="B32" s="41">
        <v>1</v>
      </c>
      <c r="C32" s="41">
        <f t="shared" si="1"/>
        <v>256</v>
      </c>
      <c r="D32" s="41">
        <v>160</v>
      </c>
      <c r="E32" s="41">
        <v>96</v>
      </c>
      <c r="F32" s="42"/>
      <c r="G32" s="42">
        <v>4.4800000000000004</v>
      </c>
      <c r="H32" s="42">
        <f t="shared" si="2"/>
        <v>860.16</v>
      </c>
      <c r="I32" s="42">
        <f t="shared" si="4"/>
        <v>1063.07</v>
      </c>
    </row>
    <row r="33" spans="1:9" x14ac:dyDescent="0.25">
      <c r="A33" s="40" t="s">
        <v>133</v>
      </c>
      <c r="B33" s="41">
        <v>1</v>
      </c>
      <c r="C33" s="41">
        <f t="shared" si="1"/>
        <v>256</v>
      </c>
      <c r="D33" s="41">
        <v>160</v>
      </c>
      <c r="E33" s="41">
        <v>96</v>
      </c>
      <c r="F33" s="42"/>
      <c r="G33" s="42">
        <v>4.4800000000000004</v>
      </c>
      <c r="H33" s="42">
        <f t="shared" si="2"/>
        <v>860.16</v>
      </c>
      <c r="I33" s="42">
        <f t="shared" si="4"/>
        <v>1063.07</v>
      </c>
    </row>
    <row r="34" spans="1:9" x14ac:dyDescent="0.25">
      <c r="A34" s="40" t="s">
        <v>133</v>
      </c>
      <c r="B34" s="41">
        <v>1</v>
      </c>
      <c r="C34" s="41">
        <f t="shared" si="1"/>
        <v>208</v>
      </c>
      <c r="D34" s="41">
        <v>160</v>
      </c>
      <c r="E34" s="41">
        <v>48</v>
      </c>
      <c r="F34" s="42"/>
      <c r="G34" s="42">
        <v>4.4800000000000004</v>
      </c>
      <c r="H34" s="42">
        <f t="shared" si="2"/>
        <v>430.08</v>
      </c>
      <c r="I34" s="42">
        <f t="shared" si="4"/>
        <v>531.54</v>
      </c>
    </row>
    <row r="35" spans="1:9" x14ac:dyDescent="0.25">
      <c r="A35" s="40" t="s">
        <v>133</v>
      </c>
      <c r="B35" s="41">
        <v>1</v>
      </c>
      <c r="C35" s="41">
        <f t="shared" si="1"/>
        <v>231</v>
      </c>
      <c r="D35" s="41">
        <v>160</v>
      </c>
      <c r="E35" s="41">
        <v>71</v>
      </c>
      <c r="F35" s="42"/>
      <c r="G35" s="42">
        <v>4.4800000000000004</v>
      </c>
      <c r="H35" s="42">
        <f t="shared" si="2"/>
        <v>636.16</v>
      </c>
      <c r="I35" s="42">
        <f t="shared" si="4"/>
        <v>786.23</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43307086614173229" right="3.937007874015748E-2" top="0.15748031496062992" bottom="0.15748031496062992" header="0.11811023622047245" footer="0.11811023622047245"/>
  <pageSetup paperSize="9"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5FE-14CB-46D8-B3C0-7B68A68911A6}">
  <sheetPr>
    <tabColor theme="5" tint="0.59999389629810485"/>
    <pageSetUpPr fitToPage="1"/>
  </sheetPr>
  <dimension ref="A1:I35"/>
  <sheetViews>
    <sheetView zoomScale="80" zoomScaleNormal="80" workbookViewId="0">
      <selection activeCell="K14" sqref="K14"/>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1" width="15.85546875" style="32" customWidth="1"/>
    <col min="12" max="16384" width="9.140625" style="32"/>
  </cols>
  <sheetData>
    <row r="1" spans="1:9" ht="24" customHeight="1" x14ac:dyDescent="0.25">
      <c r="H1" s="579" t="s">
        <v>927</v>
      </c>
      <c r="I1" s="579"/>
    </row>
    <row r="2" spans="1:9" s="33" customFormat="1" ht="39.75" customHeight="1" x14ac:dyDescent="0.25">
      <c r="A2" s="521" t="s">
        <v>13</v>
      </c>
      <c r="B2" s="521"/>
      <c r="C2" s="521"/>
      <c r="D2" s="521"/>
      <c r="E2" s="521"/>
      <c r="F2" s="521"/>
      <c r="G2" s="521"/>
      <c r="H2" s="521"/>
      <c r="I2" s="521"/>
    </row>
    <row r="3" spans="1:9" ht="12" customHeight="1" x14ac:dyDescent="0.25"/>
    <row r="4" spans="1:9" ht="18.75" x14ac:dyDescent="0.3">
      <c r="A4" s="32" t="s">
        <v>782</v>
      </c>
    </row>
    <row r="5" spans="1:9" ht="18.75" x14ac:dyDescent="0.3">
      <c r="A5" s="32" t="s">
        <v>869</v>
      </c>
    </row>
    <row r="6" spans="1:9" ht="13.5" customHeight="1" x14ac:dyDescent="0.25">
      <c r="E6" s="34"/>
      <c r="H6" s="35"/>
    </row>
    <row r="7" spans="1:9" ht="3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83.2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B12+B24</f>
        <v>22</v>
      </c>
      <c r="C11" s="38"/>
      <c r="D11" s="38"/>
      <c r="E11" s="38">
        <f t="shared" ref="E11:I11" si="0">E12+E24</f>
        <v>1204</v>
      </c>
      <c r="F11" s="38"/>
      <c r="G11" s="38"/>
      <c r="H11" s="39">
        <f t="shared" si="0"/>
        <v>12582.32</v>
      </c>
      <c r="I11" s="39">
        <f t="shared" si="0"/>
        <v>15550.51</v>
      </c>
    </row>
    <row r="12" spans="1:9" ht="47.25" customHeight="1" x14ac:dyDescent="0.25">
      <c r="A12" s="364" t="s">
        <v>17</v>
      </c>
      <c r="B12" s="365">
        <f>SUM(B13:B23)</f>
        <v>11</v>
      </c>
      <c r="C12" s="365"/>
      <c r="D12" s="365"/>
      <c r="E12" s="365">
        <f>SUM(E13:E23)</f>
        <v>672</v>
      </c>
      <c r="F12" s="366"/>
      <c r="G12" s="366"/>
      <c r="H12" s="366">
        <f>SUM(H13:H23)</f>
        <v>7896.2399999999989</v>
      </c>
      <c r="I12" s="366">
        <f>SUM(I13:I23)</f>
        <v>9758.9700000000012</v>
      </c>
    </row>
    <row r="13" spans="1:9" x14ac:dyDescent="0.25">
      <c r="A13" s="40" t="s">
        <v>84</v>
      </c>
      <c r="B13" s="41">
        <v>1</v>
      </c>
      <c r="C13" s="41">
        <f>D13+E13</f>
        <v>220</v>
      </c>
      <c r="D13" s="41">
        <v>160</v>
      </c>
      <c r="E13" s="41">
        <v>60</v>
      </c>
      <c r="F13" s="42"/>
      <c r="G13" s="42">
        <v>5.97</v>
      </c>
      <c r="H13" s="42">
        <f>ROUND((E13*G13)*2,2)</f>
        <v>716.4</v>
      </c>
      <c r="I13" s="42">
        <f>ROUND(H13*1.2359,2)</f>
        <v>885.4</v>
      </c>
    </row>
    <row r="14" spans="1:9" x14ac:dyDescent="0.25">
      <c r="A14" s="40" t="s">
        <v>84</v>
      </c>
      <c r="B14" s="41">
        <v>1</v>
      </c>
      <c r="C14" s="41">
        <f t="shared" ref="C14:C35" si="1">D14+E14</f>
        <v>232</v>
      </c>
      <c r="D14" s="41">
        <v>160</v>
      </c>
      <c r="E14" s="41">
        <v>72</v>
      </c>
      <c r="F14" s="42"/>
      <c r="G14" s="42">
        <v>5.97</v>
      </c>
      <c r="H14" s="42">
        <f t="shared" ref="H14:H23" si="2">(E14*G14)*2</f>
        <v>859.68</v>
      </c>
      <c r="I14" s="42">
        <f t="shared" ref="I14:I23" si="3">ROUND(H14*1.2359,2)</f>
        <v>1062.48</v>
      </c>
    </row>
    <row r="15" spans="1:9" x14ac:dyDescent="0.25">
      <c r="A15" s="40" t="s">
        <v>84</v>
      </c>
      <c r="B15" s="41">
        <v>1</v>
      </c>
      <c r="C15" s="41">
        <f t="shared" si="1"/>
        <v>172</v>
      </c>
      <c r="D15" s="41">
        <v>160</v>
      </c>
      <c r="E15" s="41">
        <v>12</v>
      </c>
      <c r="F15" s="42"/>
      <c r="G15" s="42">
        <v>5.97</v>
      </c>
      <c r="H15" s="42">
        <f t="shared" si="2"/>
        <v>143.28</v>
      </c>
      <c r="I15" s="42">
        <f t="shared" si="3"/>
        <v>177.08</v>
      </c>
    </row>
    <row r="16" spans="1:9" x14ac:dyDescent="0.25">
      <c r="A16" s="40" t="s">
        <v>84</v>
      </c>
      <c r="B16" s="41">
        <v>1</v>
      </c>
      <c r="C16" s="41">
        <f t="shared" si="1"/>
        <v>220</v>
      </c>
      <c r="D16" s="41">
        <v>160</v>
      </c>
      <c r="E16" s="41">
        <v>60</v>
      </c>
      <c r="F16" s="42"/>
      <c r="G16" s="42">
        <v>5.97</v>
      </c>
      <c r="H16" s="42">
        <f t="shared" si="2"/>
        <v>716.4</v>
      </c>
      <c r="I16" s="42">
        <f t="shared" si="3"/>
        <v>885.4</v>
      </c>
    </row>
    <row r="17" spans="1:9" x14ac:dyDescent="0.25">
      <c r="A17" s="40" t="s">
        <v>84</v>
      </c>
      <c r="B17" s="41">
        <v>1</v>
      </c>
      <c r="C17" s="41">
        <f t="shared" si="1"/>
        <v>184</v>
      </c>
      <c r="D17" s="41">
        <v>160</v>
      </c>
      <c r="E17" s="41">
        <v>24</v>
      </c>
      <c r="F17" s="42"/>
      <c r="G17" s="42">
        <v>5.97</v>
      </c>
      <c r="H17" s="42">
        <f t="shared" si="2"/>
        <v>286.56</v>
      </c>
      <c r="I17" s="42">
        <f t="shared" si="3"/>
        <v>354.16</v>
      </c>
    </row>
    <row r="18" spans="1:9" x14ac:dyDescent="0.25">
      <c r="A18" s="40" t="s">
        <v>84</v>
      </c>
      <c r="B18" s="41">
        <v>1</v>
      </c>
      <c r="C18" s="41">
        <f t="shared" si="1"/>
        <v>244</v>
      </c>
      <c r="D18" s="41">
        <v>160</v>
      </c>
      <c r="E18" s="41">
        <v>84</v>
      </c>
      <c r="F18" s="42"/>
      <c r="G18" s="42">
        <v>5.97</v>
      </c>
      <c r="H18" s="42">
        <f t="shared" si="2"/>
        <v>1002.9599999999999</v>
      </c>
      <c r="I18" s="42">
        <f t="shared" si="3"/>
        <v>1239.56</v>
      </c>
    </row>
    <row r="19" spans="1:9" x14ac:dyDescent="0.25">
      <c r="A19" s="40" t="s">
        <v>84</v>
      </c>
      <c r="B19" s="41">
        <v>1</v>
      </c>
      <c r="C19" s="41">
        <f t="shared" si="1"/>
        <v>268</v>
      </c>
      <c r="D19" s="41">
        <v>160</v>
      </c>
      <c r="E19" s="41">
        <v>108</v>
      </c>
      <c r="F19" s="42"/>
      <c r="G19" s="42">
        <v>5.97</v>
      </c>
      <c r="H19" s="42">
        <f t="shared" si="2"/>
        <v>1289.52</v>
      </c>
      <c r="I19" s="42">
        <f t="shared" si="3"/>
        <v>1593.72</v>
      </c>
    </row>
    <row r="20" spans="1:9" x14ac:dyDescent="0.25">
      <c r="A20" s="40" t="s">
        <v>84</v>
      </c>
      <c r="B20" s="41">
        <v>1</v>
      </c>
      <c r="C20" s="41">
        <f t="shared" si="1"/>
        <v>208</v>
      </c>
      <c r="D20" s="41">
        <v>160</v>
      </c>
      <c r="E20" s="41">
        <v>48</v>
      </c>
      <c r="F20" s="42"/>
      <c r="G20" s="42">
        <v>5.97</v>
      </c>
      <c r="H20" s="42">
        <f t="shared" si="2"/>
        <v>573.12</v>
      </c>
      <c r="I20" s="42">
        <f t="shared" si="3"/>
        <v>708.32</v>
      </c>
    </row>
    <row r="21" spans="1:9" x14ac:dyDescent="0.25">
      <c r="A21" s="40" t="s">
        <v>84</v>
      </c>
      <c r="B21" s="41">
        <v>1</v>
      </c>
      <c r="C21" s="41">
        <f t="shared" si="1"/>
        <v>244</v>
      </c>
      <c r="D21" s="41">
        <v>160</v>
      </c>
      <c r="E21" s="41">
        <v>84</v>
      </c>
      <c r="F21" s="42"/>
      <c r="G21" s="42">
        <v>5.97</v>
      </c>
      <c r="H21" s="42">
        <f t="shared" si="2"/>
        <v>1002.9599999999999</v>
      </c>
      <c r="I21" s="42">
        <f t="shared" si="3"/>
        <v>1239.56</v>
      </c>
    </row>
    <row r="22" spans="1:9" x14ac:dyDescent="0.25">
      <c r="A22" s="40" t="s">
        <v>84</v>
      </c>
      <c r="B22" s="41">
        <v>1</v>
      </c>
      <c r="C22" s="41">
        <f t="shared" si="1"/>
        <v>172</v>
      </c>
      <c r="D22" s="41">
        <v>160</v>
      </c>
      <c r="E22" s="41">
        <v>12</v>
      </c>
      <c r="F22" s="42"/>
      <c r="G22" s="42">
        <v>5.97</v>
      </c>
      <c r="H22" s="42">
        <f t="shared" si="2"/>
        <v>143.28</v>
      </c>
      <c r="I22" s="42">
        <f t="shared" si="3"/>
        <v>177.08</v>
      </c>
    </row>
    <row r="23" spans="1:9" x14ac:dyDescent="0.25">
      <c r="A23" s="40" t="s">
        <v>84</v>
      </c>
      <c r="B23" s="41">
        <v>1</v>
      </c>
      <c r="C23" s="41">
        <f t="shared" si="1"/>
        <v>268</v>
      </c>
      <c r="D23" s="41">
        <v>160</v>
      </c>
      <c r="E23" s="41">
        <v>108</v>
      </c>
      <c r="F23" s="42"/>
      <c r="G23" s="42">
        <v>5.38</v>
      </c>
      <c r="H23" s="42">
        <f t="shared" si="2"/>
        <v>1162.08</v>
      </c>
      <c r="I23" s="42">
        <f t="shared" si="3"/>
        <v>1436.21</v>
      </c>
    </row>
    <row r="24" spans="1:9" ht="47.25" customHeight="1" x14ac:dyDescent="0.25">
      <c r="A24" s="364" t="s">
        <v>18</v>
      </c>
      <c r="B24" s="365">
        <f>SUM(B25:B35)</f>
        <v>11</v>
      </c>
      <c r="C24" s="365"/>
      <c r="D24" s="365"/>
      <c r="E24" s="365">
        <f>SUM(E25:E35)</f>
        <v>532</v>
      </c>
      <c r="F24" s="366"/>
      <c r="G24" s="366"/>
      <c r="H24" s="366">
        <f>SUM(H25:H35)</f>
        <v>4686.08</v>
      </c>
      <c r="I24" s="366">
        <f>SUM(I25:I35)</f>
        <v>5791.5399999999991</v>
      </c>
    </row>
    <row r="25" spans="1:9" x14ac:dyDescent="0.25">
      <c r="A25" s="40" t="s">
        <v>133</v>
      </c>
      <c r="B25" s="41">
        <v>1</v>
      </c>
      <c r="C25" s="41">
        <f t="shared" si="1"/>
        <v>208</v>
      </c>
      <c r="D25" s="41">
        <v>160</v>
      </c>
      <c r="E25" s="41">
        <v>48</v>
      </c>
      <c r="F25" s="42"/>
      <c r="G25" s="42">
        <v>4.4800000000000004</v>
      </c>
      <c r="H25" s="42">
        <f>ROUND((E25*G25)*2,2)</f>
        <v>430.08</v>
      </c>
      <c r="I25" s="42">
        <f>ROUND(H25*1.2359,2)</f>
        <v>531.54</v>
      </c>
    </row>
    <row r="26" spans="1:9" x14ac:dyDescent="0.25">
      <c r="A26" s="40" t="s">
        <v>133</v>
      </c>
      <c r="B26" s="41">
        <v>1</v>
      </c>
      <c r="C26" s="41">
        <f t="shared" si="1"/>
        <v>172</v>
      </c>
      <c r="D26" s="41">
        <v>160</v>
      </c>
      <c r="E26" s="41">
        <v>12</v>
      </c>
      <c r="F26" s="42"/>
      <c r="G26" s="42">
        <v>4.4800000000000004</v>
      </c>
      <c r="H26" s="42">
        <f t="shared" ref="H26:H35" si="4">ROUND((E26*G26)*2,2)</f>
        <v>107.52</v>
      </c>
      <c r="I26" s="42">
        <f t="shared" ref="I26:I35" si="5">ROUND(H26*1.2359,2)</f>
        <v>132.88</v>
      </c>
    </row>
    <row r="27" spans="1:9" x14ac:dyDescent="0.25">
      <c r="A27" s="40" t="s">
        <v>133</v>
      </c>
      <c r="B27" s="41">
        <v>1</v>
      </c>
      <c r="C27" s="41">
        <f t="shared" si="1"/>
        <v>232</v>
      </c>
      <c r="D27" s="41">
        <v>160</v>
      </c>
      <c r="E27" s="41">
        <v>72</v>
      </c>
      <c r="F27" s="42"/>
      <c r="G27" s="42">
        <v>4.4800000000000004</v>
      </c>
      <c r="H27" s="42">
        <f t="shared" si="4"/>
        <v>645.12</v>
      </c>
      <c r="I27" s="42">
        <f t="shared" si="5"/>
        <v>797.3</v>
      </c>
    </row>
    <row r="28" spans="1:9" x14ac:dyDescent="0.25">
      <c r="A28" s="40" t="s">
        <v>133</v>
      </c>
      <c r="B28" s="41">
        <v>1</v>
      </c>
      <c r="C28" s="41">
        <f t="shared" si="1"/>
        <v>192</v>
      </c>
      <c r="D28" s="41">
        <v>160</v>
      </c>
      <c r="E28" s="41">
        <v>32</v>
      </c>
      <c r="F28" s="42"/>
      <c r="G28" s="42">
        <v>4.4800000000000004</v>
      </c>
      <c r="H28" s="42">
        <f t="shared" si="4"/>
        <v>286.72000000000003</v>
      </c>
      <c r="I28" s="42">
        <f t="shared" si="5"/>
        <v>354.36</v>
      </c>
    </row>
    <row r="29" spans="1:9" x14ac:dyDescent="0.25">
      <c r="A29" s="40" t="s">
        <v>133</v>
      </c>
      <c r="B29" s="41">
        <v>1</v>
      </c>
      <c r="C29" s="41">
        <f t="shared" si="1"/>
        <v>208</v>
      </c>
      <c r="D29" s="41">
        <v>160</v>
      </c>
      <c r="E29" s="41">
        <v>48</v>
      </c>
      <c r="F29" s="42"/>
      <c r="G29" s="42">
        <v>4.4800000000000004</v>
      </c>
      <c r="H29" s="42">
        <f t="shared" si="4"/>
        <v>430.08</v>
      </c>
      <c r="I29" s="42">
        <f t="shared" si="5"/>
        <v>531.54</v>
      </c>
    </row>
    <row r="30" spans="1:9" x14ac:dyDescent="0.25">
      <c r="A30" s="40" t="s">
        <v>133</v>
      </c>
      <c r="B30" s="41">
        <v>1</v>
      </c>
      <c r="C30" s="41">
        <f t="shared" si="1"/>
        <v>264</v>
      </c>
      <c r="D30" s="41">
        <v>160</v>
      </c>
      <c r="E30" s="41">
        <v>104</v>
      </c>
      <c r="F30" s="42"/>
      <c r="G30" s="42">
        <v>4.4800000000000004</v>
      </c>
      <c r="H30" s="42">
        <f t="shared" si="4"/>
        <v>931.84</v>
      </c>
      <c r="I30" s="42">
        <f t="shared" si="5"/>
        <v>1151.6600000000001</v>
      </c>
    </row>
    <row r="31" spans="1:9" x14ac:dyDescent="0.25">
      <c r="A31" s="40" t="s">
        <v>133</v>
      </c>
      <c r="B31" s="41">
        <v>1</v>
      </c>
      <c r="C31" s="41">
        <f t="shared" si="1"/>
        <v>208</v>
      </c>
      <c r="D31" s="41">
        <v>160</v>
      </c>
      <c r="E31" s="41">
        <v>48</v>
      </c>
      <c r="F31" s="42"/>
      <c r="G31" s="42">
        <v>4.4800000000000004</v>
      </c>
      <c r="H31" s="42">
        <f t="shared" si="4"/>
        <v>430.08</v>
      </c>
      <c r="I31" s="42">
        <f t="shared" si="5"/>
        <v>531.54</v>
      </c>
    </row>
    <row r="32" spans="1:9" x14ac:dyDescent="0.25">
      <c r="A32" s="40" t="s">
        <v>133</v>
      </c>
      <c r="B32" s="41">
        <v>1</v>
      </c>
      <c r="C32" s="41">
        <f t="shared" si="1"/>
        <v>208</v>
      </c>
      <c r="D32" s="41">
        <v>160</v>
      </c>
      <c r="E32" s="41">
        <v>48</v>
      </c>
      <c r="F32" s="42"/>
      <c r="G32" s="42">
        <v>4.4800000000000004</v>
      </c>
      <c r="H32" s="42">
        <f t="shared" si="4"/>
        <v>430.08</v>
      </c>
      <c r="I32" s="42">
        <f t="shared" si="5"/>
        <v>531.54</v>
      </c>
    </row>
    <row r="33" spans="1:9" x14ac:dyDescent="0.25">
      <c r="A33" s="40" t="s">
        <v>133</v>
      </c>
      <c r="B33" s="41">
        <v>1</v>
      </c>
      <c r="C33" s="41">
        <f t="shared" si="1"/>
        <v>184</v>
      </c>
      <c r="D33" s="41">
        <v>160</v>
      </c>
      <c r="E33" s="41">
        <v>24</v>
      </c>
      <c r="F33" s="42"/>
      <c r="G33" s="42">
        <v>4.4800000000000004</v>
      </c>
      <c r="H33" s="42">
        <f t="shared" si="4"/>
        <v>215.04</v>
      </c>
      <c r="I33" s="42">
        <f t="shared" si="5"/>
        <v>265.77</v>
      </c>
    </row>
    <row r="34" spans="1:9" x14ac:dyDescent="0.25">
      <c r="A34" s="40" t="s">
        <v>133</v>
      </c>
      <c r="B34" s="41">
        <v>1</v>
      </c>
      <c r="C34" s="41">
        <f t="shared" si="1"/>
        <v>208</v>
      </c>
      <c r="D34" s="41">
        <v>160</v>
      </c>
      <c r="E34" s="41">
        <v>48</v>
      </c>
      <c r="F34" s="42"/>
      <c r="G34" s="42">
        <v>4.4800000000000004</v>
      </c>
      <c r="H34" s="42">
        <f t="shared" si="4"/>
        <v>430.08</v>
      </c>
      <c r="I34" s="42">
        <f t="shared" si="5"/>
        <v>531.54</v>
      </c>
    </row>
    <row r="35" spans="1:9" x14ac:dyDescent="0.25">
      <c r="A35" s="40" t="s">
        <v>134</v>
      </c>
      <c r="B35" s="41">
        <v>1</v>
      </c>
      <c r="C35" s="41">
        <f t="shared" si="1"/>
        <v>208</v>
      </c>
      <c r="D35" s="41">
        <v>160</v>
      </c>
      <c r="E35" s="41">
        <v>48</v>
      </c>
      <c r="F35" s="42"/>
      <c r="G35" s="42">
        <v>3.64</v>
      </c>
      <c r="H35" s="42">
        <f t="shared" si="4"/>
        <v>349.44</v>
      </c>
      <c r="I35" s="42">
        <f t="shared" si="5"/>
        <v>431.87</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4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86B34-CC5F-4E56-B3EB-17D29B1521E8}">
  <sheetPr>
    <tabColor theme="5" tint="0.59999389629810485"/>
    <pageSetUpPr fitToPage="1"/>
  </sheetPr>
  <dimension ref="A1:I36"/>
  <sheetViews>
    <sheetView zoomScale="80" zoomScaleNormal="80" workbookViewId="0">
      <selection activeCell="L17" sqref="L17"/>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1" width="15.85546875" style="32" customWidth="1"/>
    <col min="12" max="16384" width="9.140625" style="32"/>
  </cols>
  <sheetData>
    <row r="1" spans="1:9" x14ac:dyDescent="0.25">
      <c r="H1" s="579" t="s">
        <v>928</v>
      </c>
      <c r="I1" s="579"/>
    </row>
    <row r="2" spans="1:9" s="33" customFormat="1" ht="39.75" customHeight="1" x14ac:dyDescent="0.25">
      <c r="A2" s="521" t="s">
        <v>13</v>
      </c>
      <c r="B2" s="521"/>
      <c r="C2" s="521"/>
      <c r="D2" s="521"/>
      <c r="E2" s="521"/>
      <c r="F2" s="521"/>
      <c r="G2" s="521"/>
      <c r="H2" s="521"/>
      <c r="I2" s="521"/>
    </row>
    <row r="3" spans="1:9" ht="12" customHeight="1" x14ac:dyDescent="0.25"/>
    <row r="4" spans="1:9" ht="18.75" x14ac:dyDescent="0.3">
      <c r="A4" s="32" t="s">
        <v>782</v>
      </c>
    </row>
    <row r="5" spans="1:9" x14ac:dyDescent="0.25">
      <c r="A5" s="32" t="s">
        <v>870</v>
      </c>
    </row>
    <row r="6" spans="1:9" x14ac:dyDescent="0.25">
      <c r="E6" s="34"/>
      <c r="H6" s="35"/>
    </row>
    <row r="7" spans="1:9" ht="33.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72"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B12+B23</f>
        <v>23</v>
      </c>
      <c r="C11" s="38"/>
      <c r="D11" s="38"/>
      <c r="E11" s="38">
        <f t="shared" ref="E11:I11" si="0">E12+E23</f>
        <v>1426</v>
      </c>
      <c r="F11" s="38"/>
      <c r="G11" s="38"/>
      <c r="H11" s="39">
        <f t="shared" si="0"/>
        <v>14788.239999999998</v>
      </c>
      <c r="I11" s="39">
        <f t="shared" si="0"/>
        <v>18276.8</v>
      </c>
    </row>
    <row r="12" spans="1:9" ht="49.5" x14ac:dyDescent="0.25">
      <c r="A12" s="364" t="s">
        <v>17</v>
      </c>
      <c r="B12" s="365">
        <f>SUM(B13:B22)</f>
        <v>10</v>
      </c>
      <c r="C12" s="365"/>
      <c r="D12" s="365"/>
      <c r="E12" s="365">
        <f>SUM(E13:E22)</f>
        <v>740</v>
      </c>
      <c r="F12" s="366"/>
      <c r="G12" s="366"/>
      <c r="H12" s="366">
        <f>SUM(H13:H22)</f>
        <v>8722.32</v>
      </c>
      <c r="I12" s="366">
        <f>SUM(I13:I22)</f>
        <v>10779.929999999998</v>
      </c>
    </row>
    <row r="13" spans="1:9" x14ac:dyDescent="0.25">
      <c r="A13" s="40" t="s">
        <v>84</v>
      </c>
      <c r="B13" s="41">
        <v>1</v>
      </c>
      <c r="C13" s="41">
        <f>D13+E13</f>
        <v>256</v>
      </c>
      <c r="D13" s="41">
        <v>184</v>
      </c>
      <c r="E13" s="41">
        <v>72</v>
      </c>
      <c r="F13" s="42"/>
      <c r="G13" s="42">
        <v>5.97</v>
      </c>
      <c r="H13" s="42">
        <f>ROUND((E13*G13)*2,2)</f>
        <v>859.68</v>
      </c>
      <c r="I13" s="42">
        <f>ROUND(H13*1.2359,2)</f>
        <v>1062.48</v>
      </c>
    </row>
    <row r="14" spans="1:9" x14ac:dyDescent="0.25">
      <c r="A14" s="40" t="s">
        <v>84</v>
      </c>
      <c r="B14" s="41">
        <v>1</v>
      </c>
      <c r="C14" s="41">
        <f t="shared" ref="C14:C36" si="1">D14+E14</f>
        <v>280</v>
      </c>
      <c r="D14" s="41">
        <v>184</v>
      </c>
      <c r="E14" s="41">
        <v>96</v>
      </c>
      <c r="F14" s="42"/>
      <c r="G14" s="42">
        <v>5.97</v>
      </c>
      <c r="H14" s="42">
        <f t="shared" ref="H14:H22" si="2">ROUND((E14*G14)*2,2)</f>
        <v>1146.24</v>
      </c>
      <c r="I14" s="42">
        <f t="shared" ref="I14:I22" si="3">ROUND(H14*1.2359,2)</f>
        <v>1416.64</v>
      </c>
    </row>
    <row r="15" spans="1:9" x14ac:dyDescent="0.25">
      <c r="A15" s="40" t="s">
        <v>84</v>
      </c>
      <c r="B15" s="41">
        <v>1</v>
      </c>
      <c r="C15" s="41">
        <f t="shared" si="1"/>
        <v>232</v>
      </c>
      <c r="D15" s="41">
        <v>184</v>
      </c>
      <c r="E15" s="41">
        <v>48</v>
      </c>
      <c r="F15" s="42"/>
      <c r="G15" s="42">
        <v>5.97</v>
      </c>
      <c r="H15" s="42">
        <f t="shared" si="2"/>
        <v>573.12</v>
      </c>
      <c r="I15" s="42">
        <f t="shared" si="3"/>
        <v>708.32</v>
      </c>
    </row>
    <row r="16" spans="1:9" x14ac:dyDescent="0.25">
      <c r="A16" s="40" t="s">
        <v>84</v>
      </c>
      <c r="B16" s="41">
        <v>1</v>
      </c>
      <c r="C16" s="41">
        <f t="shared" si="1"/>
        <v>268</v>
      </c>
      <c r="D16" s="41">
        <v>184</v>
      </c>
      <c r="E16" s="41">
        <v>84</v>
      </c>
      <c r="F16" s="42"/>
      <c r="G16" s="42">
        <v>5.97</v>
      </c>
      <c r="H16" s="42">
        <f t="shared" si="2"/>
        <v>1002.96</v>
      </c>
      <c r="I16" s="42">
        <f t="shared" si="3"/>
        <v>1239.56</v>
      </c>
    </row>
    <row r="17" spans="1:9" x14ac:dyDescent="0.25">
      <c r="A17" s="40" t="s">
        <v>84</v>
      </c>
      <c r="B17" s="41">
        <v>1</v>
      </c>
      <c r="C17" s="41">
        <f t="shared" si="1"/>
        <v>232</v>
      </c>
      <c r="D17" s="41">
        <v>184</v>
      </c>
      <c r="E17" s="41">
        <v>48</v>
      </c>
      <c r="F17" s="42"/>
      <c r="G17" s="42">
        <v>5.97</v>
      </c>
      <c r="H17" s="42">
        <f t="shared" si="2"/>
        <v>573.12</v>
      </c>
      <c r="I17" s="42">
        <f t="shared" si="3"/>
        <v>708.32</v>
      </c>
    </row>
    <row r="18" spans="1:9" x14ac:dyDescent="0.25">
      <c r="A18" s="40" t="s">
        <v>84</v>
      </c>
      <c r="B18" s="41">
        <v>1</v>
      </c>
      <c r="C18" s="41">
        <f t="shared" si="1"/>
        <v>268</v>
      </c>
      <c r="D18" s="41">
        <v>184</v>
      </c>
      <c r="E18" s="41">
        <v>84</v>
      </c>
      <c r="F18" s="42"/>
      <c r="G18" s="42">
        <v>5.97</v>
      </c>
      <c r="H18" s="42">
        <f t="shared" si="2"/>
        <v>1002.96</v>
      </c>
      <c r="I18" s="42">
        <f t="shared" si="3"/>
        <v>1239.56</v>
      </c>
    </row>
    <row r="19" spans="1:9" x14ac:dyDescent="0.25">
      <c r="A19" s="40" t="s">
        <v>84</v>
      </c>
      <c r="B19" s="41">
        <v>1</v>
      </c>
      <c r="C19" s="41">
        <f t="shared" si="1"/>
        <v>312</v>
      </c>
      <c r="D19" s="41">
        <v>184</v>
      </c>
      <c r="E19" s="41">
        <v>128</v>
      </c>
      <c r="F19" s="42"/>
      <c r="G19" s="42">
        <v>5.97</v>
      </c>
      <c r="H19" s="42">
        <f t="shared" si="2"/>
        <v>1528.32</v>
      </c>
      <c r="I19" s="42">
        <f t="shared" si="3"/>
        <v>1888.85</v>
      </c>
    </row>
    <row r="20" spans="1:9" x14ac:dyDescent="0.25">
      <c r="A20" s="40" t="s">
        <v>84</v>
      </c>
      <c r="B20" s="41">
        <v>1</v>
      </c>
      <c r="C20" s="41">
        <f t="shared" si="1"/>
        <v>208</v>
      </c>
      <c r="D20" s="41">
        <v>184</v>
      </c>
      <c r="E20" s="41">
        <v>24</v>
      </c>
      <c r="F20" s="42"/>
      <c r="G20" s="42">
        <v>5.97</v>
      </c>
      <c r="H20" s="42">
        <f t="shared" si="2"/>
        <v>286.56</v>
      </c>
      <c r="I20" s="42">
        <f t="shared" si="3"/>
        <v>354.16</v>
      </c>
    </row>
    <row r="21" spans="1:9" x14ac:dyDescent="0.25">
      <c r="A21" s="40" t="s">
        <v>84</v>
      </c>
      <c r="B21" s="41">
        <v>1</v>
      </c>
      <c r="C21" s="41">
        <f t="shared" si="1"/>
        <v>244</v>
      </c>
      <c r="D21" s="41">
        <v>184</v>
      </c>
      <c r="E21" s="41">
        <v>60</v>
      </c>
      <c r="F21" s="42"/>
      <c r="G21" s="42">
        <v>5.97</v>
      </c>
      <c r="H21" s="42">
        <f t="shared" si="2"/>
        <v>716.4</v>
      </c>
      <c r="I21" s="42">
        <f t="shared" si="3"/>
        <v>885.4</v>
      </c>
    </row>
    <row r="22" spans="1:9" x14ac:dyDescent="0.25">
      <c r="A22" s="40" t="s">
        <v>84</v>
      </c>
      <c r="B22" s="41">
        <v>1</v>
      </c>
      <c r="C22" s="41">
        <f t="shared" si="1"/>
        <v>280</v>
      </c>
      <c r="D22" s="41">
        <v>184</v>
      </c>
      <c r="E22" s="41">
        <v>96</v>
      </c>
      <c r="F22" s="42"/>
      <c r="G22" s="42">
        <v>5.38</v>
      </c>
      <c r="H22" s="42">
        <f t="shared" si="2"/>
        <v>1032.96</v>
      </c>
      <c r="I22" s="42">
        <f t="shared" si="3"/>
        <v>1276.6400000000001</v>
      </c>
    </row>
    <row r="23" spans="1:9" ht="48.75" customHeight="1" x14ac:dyDescent="0.25">
      <c r="A23" s="364" t="s">
        <v>18</v>
      </c>
      <c r="B23" s="365">
        <f>SUM(B24:B36)</f>
        <v>13</v>
      </c>
      <c r="C23" s="365"/>
      <c r="D23" s="365"/>
      <c r="E23" s="365">
        <f>SUM(E24:E36)</f>
        <v>686</v>
      </c>
      <c r="F23" s="366"/>
      <c r="G23" s="366"/>
      <c r="H23" s="366">
        <f>SUM(H24:H36)</f>
        <v>6065.9199999999992</v>
      </c>
      <c r="I23" s="366">
        <f>SUM(I24:I36)</f>
        <v>7496.87</v>
      </c>
    </row>
    <row r="24" spans="1:9" x14ac:dyDescent="0.25">
      <c r="A24" s="40" t="s">
        <v>133</v>
      </c>
      <c r="B24" s="41">
        <v>1</v>
      </c>
      <c r="C24" s="41">
        <f t="shared" si="1"/>
        <v>232</v>
      </c>
      <c r="D24" s="41">
        <v>184</v>
      </c>
      <c r="E24" s="41">
        <v>48</v>
      </c>
      <c r="F24" s="42"/>
      <c r="G24" s="42">
        <v>4.4800000000000004</v>
      </c>
      <c r="H24" s="42">
        <f>ROUND((E24*G24)*2,2)</f>
        <v>430.08</v>
      </c>
      <c r="I24" s="42">
        <f>ROUND(H24*1.2359,2)</f>
        <v>531.54</v>
      </c>
    </row>
    <row r="25" spans="1:9" x14ac:dyDescent="0.25">
      <c r="A25" s="40" t="s">
        <v>133</v>
      </c>
      <c r="B25" s="41">
        <v>1</v>
      </c>
      <c r="C25" s="41">
        <f t="shared" si="1"/>
        <v>256</v>
      </c>
      <c r="D25" s="41">
        <v>184</v>
      </c>
      <c r="E25" s="41">
        <v>72</v>
      </c>
      <c r="F25" s="42"/>
      <c r="G25" s="42">
        <v>4.4800000000000004</v>
      </c>
      <c r="H25" s="42">
        <f t="shared" ref="H25:H36" si="4">ROUND((E25*G25)*2,2)</f>
        <v>645.12</v>
      </c>
      <c r="I25" s="42">
        <f t="shared" ref="I25:I36" si="5">ROUND(H25*1.2359,2)</f>
        <v>797.3</v>
      </c>
    </row>
    <row r="26" spans="1:9" x14ac:dyDescent="0.25">
      <c r="A26" s="40" t="s">
        <v>133</v>
      </c>
      <c r="B26" s="41">
        <v>1</v>
      </c>
      <c r="C26" s="41">
        <f t="shared" si="1"/>
        <v>200</v>
      </c>
      <c r="D26" s="41">
        <v>184</v>
      </c>
      <c r="E26" s="41">
        <v>16</v>
      </c>
      <c r="F26" s="42"/>
      <c r="G26" s="42">
        <v>4.4800000000000004</v>
      </c>
      <c r="H26" s="42">
        <f t="shared" si="4"/>
        <v>143.36000000000001</v>
      </c>
      <c r="I26" s="42">
        <f t="shared" si="5"/>
        <v>177.18</v>
      </c>
    </row>
    <row r="27" spans="1:9" x14ac:dyDescent="0.25">
      <c r="A27" s="40" t="s">
        <v>133</v>
      </c>
      <c r="B27" s="41">
        <v>1</v>
      </c>
      <c r="C27" s="41">
        <f t="shared" si="1"/>
        <v>256</v>
      </c>
      <c r="D27" s="41">
        <v>184</v>
      </c>
      <c r="E27" s="41">
        <v>72</v>
      </c>
      <c r="F27" s="42"/>
      <c r="G27" s="42">
        <v>4.4800000000000004</v>
      </c>
      <c r="H27" s="42">
        <f t="shared" si="4"/>
        <v>645.12</v>
      </c>
      <c r="I27" s="42">
        <f t="shared" si="5"/>
        <v>797.3</v>
      </c>
    </row>
    <row r="28" spans="1:9" x14ac:dyDescent="0.25">
      <c r="A28" s="40" t="s">
        <v>133</v>
      </c>
      <c r="B28" s="41">
        <v>1</v>
      </c>
      <c r="C28" s="41">
        <f t="shared" si="1"/>
        <v>208</v>
      </c>
      <c r="D28" s="41">
        <v>184</v>
      </c>
      <c r="E28" s="41">
        <v>24</v>
      </c>
      <c r="F28" s="42"/>
      <c r="G28" s="42">
        <v>4.4800000000000004</v>
      </c>
      <c r="H28" s="42">
        <f t="shared" si="4"/>
        <v>215.04</v>
      </c>
      <c r="I28" s="42">
        <f t="shared" si="5"/>
        <v>265.77</v>
      </c>
    </row>
    <row r="29" spans="1:9" x14ac:dyDescent="0.25">
      <c r="A29" s="40" t="s">
        <v>133</v>
      </c>
      <c r="B29" s="41">
        <v>1</v>
      </c>
      <c r="C29" s="41">
        <f t="shared" si="1"/>
        <v>208</v>
      </c>
      <c r="D29" s="41">
        <v>184</v>
      </c>
      <c r="E29" s="41">
        <v>24</v>
      </c>
      <c r="F29" s="42"/>
      <c r="G29" s="42">
        <v>4.4800000000000004</v>
      </c>
      <c r="H29" s="42">
        <f t="shared" si="4"/>
        <v>215.04</v>
      </c>
      <c r="I29" s="42">
        <f t="shared" si="5"/>
        <v>265.77</v>
      </c>
    </row>
    <row r="30" spans="1:9" x14ac:dyDescent="0.25">
      <c r="A30" s="40" t="s">
        <v>133</v>
      </c>
      <c r="B30" s="41">
        <v>1</v>
      </c>
      <c r="C30" s="41">
        <f t="shared" si="1"/>
        <v>280</v>
      </c>
      <c r="D30" s="41">
        <v>184</v>
      </c>
      <c r="E30" s="41">
        <v>96</v>
      </c>
      <c r="F30" s="42"/>
      <c r="G30" s="42">
        <v>4.4800000000000004</v>
      </c>
      <c r="H30" s="42">
        <f t="shared" si="4"/>
        <v>860.16</v>
      </c>
      <c r="I30" s="42">
        <f t="shared" si="5"/>
        <v>1063.07</v>
      </c>
    </row>
    <row r="31" spans="1:9" x14ac:dyDescent="0.25">
      <c r="A31" s="40" t="s">
        <v>133</v>
      </c>
      <c r="B31" s="41">
        <v>1</v>
      </c>
      <c r="C31" s="41">
        <f t="shared" si="1"/>
        <v>230</v>
      </c>
      <c r="D31" s="41">
        <v>184</v>
      </c>
      <c r="E31" s="41">
        <v>46</v>
      </c>
      <c r="F31" s="42"/>
      <c r="G31" s="42">
        <v>4.4800000000000004</v>
      </c>
      <c r="H31" s="42">
        <f t="shared" si="4"/>
        <v>412.16</v>
      </c>
      <c r="I31" s="42">
        <f t="shared" si="5"/>
        <v>509.39</v>
      </c>
    </row>
    <row r="32" spans="1:9" x14ac:dyDescent="0.25">
      <c r="A32" s="40" t="s">
        <v>133</v>
      </c>
      <c r="B32" s="41">
        <v>1</v>
      </c>
      <c r="C32" s="41">
        <f t="shared" si="1"/>
        <v>232</v>
      </c>
      <c r="D32" s="41">
        <v>184</v>
      </c>
      <c r="E32" s="41">
        <v>48</v>
      </c>
      <c r="F32" s="42"/>
      <c r="G32" s="42">
        <v>4.4800000000000004</v>
      </c>
      <c r="H32" s="42">
        <f t="shared" si="4"/>
        <v>430.08</v>
      </c>
      <c r="I32" s="42">
        <f t="shared" si="5"/>
        <v>531.54</v>
      </c>
    </row>
    <row r="33" spans="1:9" x14ac:dyDescent="0.25">
      <c r="A33" s="40" t="s">
        <v>133</v>
      </c>
      <c r="B33" s="41">
        <v>1</v>
      </c>
      <c r="C33" s="41">
        <f t="shared" si="1"/>
        <v>232</v>
      </c>
      <c r="D33" s="41">
        <v>184</v>
      </c>
      <c r="E33" s="41">
        <v>48</v>
      </c>
      <c r="F33" s="42"/>
      <c r="G33" s="42">
        <v>4.4800000000000004</v>
      </c>
      <c r="H33" s="42">
        <f t="shared" si="4"/>
        <v>430.08</v>
      </c>
      <c r="I33" s="42">
        <f t="shared" si="5"/>
        <v>531.54</v>
      </c>
    </row>
    <row r="34" spans="1:9" x14ac:dyDescent="0.25">
      <c r="A34" s="40" t="s">
        <v>133</v>
      </c>
      <c r="B34" s="41">
        <v>1</v>
      </c>
      <c r="C34" s="41">
        <f t="shared" si="1"/>
        <v>256</v>
      </c>
      <c r="D34" s="41">
        <v>184</v>
      </c>
      <c r="E34" s="41">
        <v>72</v>
      </c>
      <c r="F34" s="42"/>
      <c r="G34" s="42">
        <v>4.4800000000000004</v>
      </c>
      <c r="H34" s="42">
        <f t="shared" si="4"/>
        <v>645.12</v>
      </c>
      <c r="I34" s="42">
        <f t="shared" si="5"/>
        <v>797.3</v>
      </c>
    </row>
    <row r="35" spans="1:9" x14ac:dyDescent="0.25">
      <c r="A35" s="40" t="s">
        <v>133</v>
      </c>
      <c r="B35" s="41">
        <v>1</v>
      </c>
      <c r="C35" s="41">
        <f t="shared" si="1"/>
        <v>256</v>
      </c>
      <c r="D35" s="41">
        <v>184</v>
      </c>
      <c r="E35" s="41">
        <v>72</v>
      </c>
      <c r="F35" s="42"/>
      <c r="G35" s="42">
        <v>4.4800000000000004</v>
      </c>
      <c r="H35" s="42">
        <f t="shared" si="4"/>
        <v>645.12</v>
      </c>
      <c r="I35" s="42">
        <f t="shared" si="5"/>
        <v>797.3</v>
      </c>
    </row>
    <row r="36" spans="1:9" x14ac:dyDescent="0.25">
      <c r="A36" s="40" t="s">
        <v>134</v>
      </c>
      <c r="B36" s="41">
        <v>1</v>
      </c>
      <c r="C36" s="41">
        <f t="shared" si="1"/>
        <v>232</v>
      </c>
      <c r="D36" s="41">
        <v>184</v>
      </c>
      <c r="E36" s="41">
        <v>48</v>
      </c>
      <c r="F36" s="42"/>
      <c r="G36" s="42">
        <v>3.64</v>
      </c>
      <c r="H36" s="42">
        <f t="shared" si="4"/>
        <v>349.44</v>
      </c>
      <c r="I36" s="42">
        <f t="shared" si="5"/>
        <v>431.87</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I42"/>
  <sheetViews>
    <sheetView workbookViewId="0">
      <selection activeCell="K9" sqref="K9"/>
    </sheetView>
  </sheetViews>
  <sheetFormatPr defaultColWidth="9.140625" defaultRowHeight="16.5" x14ac:dyDescent="0.25"/>
  <cols>
    <col min="1" max="1" width="47.140625" style="51" customWidth="1"/>
    <col min="2" max="2" width="15.28515625" style="51" customWidth="1"/>
    <col min="3" max="3" width="11.5703125" style="51" customWidth="1"/>
    <col min="4" max="4" width="12.140625" style="51" customWidth="1"/>
    <col min="5" max="5" width="18.42578125" style="51" customWidth="1"/>
    <col min="6" max="6" width="11.85546875" style="51" customWidth="1"/>
    <col min="7" max="7" width="17.42578125" style="51" customWidth="1"/>
    <col min="8" max="8" width="18.28515625" style="51" customWidth="1"/>
    <col min="9" max="9" width="16.42578125" style="51" customWidth="1"/>
    <col min="10" max="16384" width="9.140625" style="51"/>
  </cols>
  <sheetData>
    <row r="1" spans="1:9" x14ac:dyDescent="0.25">
      <c r="H1" s="531" t="s">
        <v>893</v>
      </c>
      <c r="I1" s="531"/>
    </row>
    <row r="2" spans="1:9" s="52" customFormat="1" ht="39.75" customHeight="1" x14ac:dyDescent="0.25">
      <c r="A2" s="532" t="s">
        <v>87</v>
      </c>
      <c r="B2" s="532"/>
      <c r="C2" s="532"/>
      <c r="D2" s="532"/>
      <c r="E2" s="532"/>
      <c r="F2" s="532"/>
      <c r="G2" s="532"/>
      <c r="H2" s="532"/>
      <c r="I2" s="532"/>
    </row>
    <row r="4" spans="1:9" x14ac:dyDescent="0.25">
      <c r="A4" s="51" t="s">
        <v>820</v>
      </c>
    </row>
    <row r="5" spans="1:9" x14ac:dyDescent="0.25">
      <c r="A5" s="51" t="s">
        <v>823</v>
      </c>
    </row>
    <row r="6" spans="1:9" x14ac:dyDescent="0.25">
      <c r="E6" s="53"/>
      <c r="H6" s="54"/>
    </row>
    <row r="7" spans="1:9" ht="45.75" customHeight="1" x14ac:dyDescent="0.25">
      <c r="A7" s="537"/>
      <c r="B7" s="537" t="s">
        <v>6</v>
      </c>
      <c r="C7" s="538" t="s">
        <v>8</v>
      </c>
      <c r="D7" s="538"/>
      <c r="E7" s="538"/>
      <c r="F7" s="538" t="s">
        <v>4</v>
      </c>
      <c r="G7" s="538" t="s">
        <v>79</v>
      </c>
      <c r="H7" s="539" t="s">
        <v>88</v>
      </c>
      <c r="I7" s="540" t="s">
        <v>89</v>
      </c>
    </row>
    <row r="8" spans="1:9" ht="24" customHeight="1" x14ac:dyDescent="0.25">
      <c r="A8" s="537"/>
      <c r="B8" s="537"/>
      <c r="C8" s="541" t="s">
        <v>14</v>
      </c>
      <c r="D8" s="541" t="s">
        <v>90</v>
      </c>
      <c r="E8" s="538" t="s">
        <v>91</v>
      </c>
      <c r="F8" s="538"/>
      <c r="G8" s="538"/>
      <c r="H8" s="539"/>
      <c r="I8" s="540"/>
    </row>
    <row r="9" spans="1:9" ht="61.5" customHeight="1" x14ac:dyDescent="0.25">
      <c r="A9" s="537"/>
      <c r="B9" s="537"/>
      <c r="C9" s="542"/>
      <c r="D9" s="542"/>
      <c r="E9" s="538"/>
      <c r="F9" s="538"/>
      <c r="G9" s="538"/>
      <c r="H9" s="539"/>
      <c r="I9" s="540"/>
    </row>
    <row r="10" spans="1:9" ht="20.25" customHeight="1" x14ac:dyDescent="0.25">
      <c r="A10" s="55">
        <v>1</v>
      </c>
      <c r="B10" s="55">
        <v>6</v>
      </c>
      <c r="C10" s="55" t="s">
        <v>81</v>
      </c>
      <c r="D10" s="55">
        <v>8</v>
      </c>
      <c r="E10" s="55">
        <v>9</v>
      </c>
      <c r="F10" s="55">
        <v>11</v>
      </c>
      <c r="G10" s="55">
        <v>12</v>
      </c>
      <c r="H10" s="55">
        <v>13</v>
      </c>
      <c r="I10" s="55" t="s">
        <v>92</v>
      </c>
    </row>
    <row r="11" spans="1:9" s="52" customFormat="1" x14ac:dyDescent="0.25">
      <c r="A11" s="56" t="s">
        <v>0</v>
      </c>
      <c r="B11" s="57">
        <f>SUM(B12,B15,B20)</f>
        <v>17</v>
      </c>
      <c r="C11" s="57"/>
      <c r="D11" s="57"/>
      <c r="E11" s="57">
        <f t="shared" ref="E11:I11" si="0">SUM(E12,E15,E20)</f>
        <v>291</v>
      </c>
      <c r="F11" s="57"/>
      <c r="G11" s="57"/>
      <c r="H11" s="58">
        <f t="shared" si="0"/>
        <v>5491.04</v>
      </c>
      <c r="I11" s="58">
        <f t="shared" si="0"/>
        <v>6786.3799999999992</v>
      </c>
    </row>
    <row r="12" spans="1:9" ht="33" x14ac:dyDescent="0.25">
      <c r="A12" s="59" t="s">
        <v>93</v>
      </c>
      <c r="B12" s="60">
        <f>COUNTA(A13:A14)</f>
        <v>2</v>
      </c>
      <c r="C12" s="61"/>
      <c r="D12" s="61"/>
      <c r="E12" s="61">
        <f>SUM(E13:E14)</f>
        <v>64</v>
      </c>
      <c r="F12" s="62"/>
      <c r="G12" s="62"/>
      <c r="H12" s="62">
        <f>SUM(H13:H14)</f>
        <v>1321.8400000000001</v>
      </c>
      <c r="I12" s="62">
        <f>SUM(I13:I14)</f>
        <v>1633.6599999999999</v>
      </c>
    </row>
    <row r="13" spans="1:9" ht="18.75" customHeight="1" x14ac:dyDescent="0.25">
      <c r="A13" s="63" t="s">
        <v>96</v>
      </c>
      <c r="B13" s="64"/>
      <c r="C13" s="64">
        <f>D13+E13</f>
        <v>192</v>
      </c>
      <c r="D13" s="64">
        <v>160</v>
      </c>
      <c r="E13" s="64">
        <v>32</v>
      </c>
      <c r="F13" s="65">
        <v>1664.6</v>
      </c>
      <c r="G13" s="65">
        <f t="shared" ref="G13:G31" si="1">F13/160</f>
        <v>10.403749999999999</v>
      </c>
      <c r="H13" s="65">
        <f>ROUND(G13*E13*2,2)</f>
        <v>665.84</v>
      </c>
      <c r="I13" s="65">
        <f>ROUND(H13*1.2359,2)</f>
        <v>822.91</v>
      </c>
    </row>
    <row r="14" spans="1:9" ht="18.75" customHeight="1" x14ac:dyDescent="0.25">
      <c r="A14" s="63" t="s">
        <v>96</v>
      </c>
      <c r="B14" s="64"/>
      <c r="C14" s="64">
        <f>D14+E14</f>
        <v>192</v>
      </c>
      <c r="D14" s="64">
        <v>160</v>
      </c>
      <c r="E14" s="64">
        <v>32</v>
      </c>
      <c r="F14" s="65">
        <v>1640</v>
      </c>
      <c r="G14" s="65">
        <f t="shared" si="1"/>
        <v>10.25</v>
      </c>
      <c r="H14" s="65">
        <f>ROUND(G14*E14*2,2)</f>
        <v>656</v>
      </c>
      <c r="I14" s="65">
        <f>ROUND(H14*1.2359,2)</f>
        <v>810.75</v>
      </c>
    </row>
    <row r="15" spans="1:9" ht="49.5" customHeight="1" x14ac:dyDescent="0.25">
      <c r="A15" s="59" t="s">
        <v>17</v>
      </c>
      <c r="B15" s="60">
        <f>COUNTA(A16:A19)</f>
        <v>4</v>
      </c>
      <c r="C15" s="61"/>
      <c r="D15" s="60"/>
      <c r="E15" s="61">
        <f>SUM(E16:E19)</f>
        <v>104</v>
      </c>
      <c r="F15" s="60"/>
      <c r="G15" s="65"/>
      <c r="H15" s="62">
        <f>SUM(H16:H19)</f>
        <v>1833.7</v>
      </c>
      <c r="I15" s="62">
        <f>SUM(I16:I19)</f>
        <v>2266.27</v>
      </c>
    </row>
    <row r="16" spans="1:9" x14ac:dyDescent="0.25">
      <c r="A16" s="63" t="s">
        <v>590</v>
      </c>
      <c r="B16" s="64"/>
      <c r="C16" s="64">
        <f t="shared" ref="C16:C19" si="2">D16+E16</f>
        <v>168</v>
      </c>
      <c r="D16" s="64">
        <v>160</v>
      </c>
      <c r="E16" s="64">
        <v>8</v>
      </c>
      <c r="F16" s="65">
        <v>1449</v>
      </c>
      <c r="G16" s="65">
        <f t="shared" si="1"/>
        <v>9.0562500000000004</v>
      </c>
      <c r="H16" s="65">
        <f t="shared" ref="H16:H19" si="3">ROUND(G16*E16*2,2)</f>
        <v>144.9</v>
      </c>
      <c r="I16" s="65">
        <f>ROUND(H16*1.2359,2)</f>
        <v>179.08</v>
      </c>
    </row>
    <row r="17" spans="1:9" ht="17.25" customHeight="1" x14ac:dyDescent="0.25">
      <c r="A17" s="63" t="s">
        <v>100</v>
      </c>
      <c r="B17" s="64"/>
      <c r="C17" s="64">
        <f t="shared" si="2"/>
        <v>192</v>
      </c>
      <c r="D17" s="64">
        <v>160</v>
      </c>
      <c r="E17" s="64">
        <v>32</v>
      </c>
      <c r="F17" s="65">
        <v>1242</v>
      </c>
      <c r="G17" s="65">
        <f t="shared" si="1"/>
        <v>7.7625000000000002</v>
      </c>
      <c r="H17" s="65">
        <f t="shared" si="3"/>
        <v>496.8</v>
      </c>
      <c r="I17" s="65">
        <f t="shared" ref="I17:I19" si="4">ROUND(H17*1.2359,2)</f>
        <v>614</v>
      </c>
    </row>
    <row r="18" spans="1:9" ht="17.25" customHeight="1" x14ac:dyDescent="0.25">
      <c r="A18" s="63" t="s">
        <v>101</v>
      </c>
      <c r="B18" s="64"/>
      <c r="C18" s="64">
        <f t="shared" si="2"/>
        <v>192</v>
      </c>
      <c r="D18" s="64">
        <v>160</v>
      </c>
      <c r="E18" s="64">
        <v>32</v>
      </c>
      <c r="F18" s="65">
        <v>1540</v>
      </c>
      <c r="G18" s="65">
        <f t="shared" si="1"/>
        <v>9.625</v>
      </c>
      <c r="H18" s="65">
        <f t="shared" si="3"/>
        <v>616</v>
      </c>
      <c r="I18" s="65">
        <f t="shared" si="4"/>
        <v>761.31</v>
      </c>
    </row>
    <row r="19" spans="1:9" x14ac:dyDescent="0.25">
      <c r="A19" s="63" t="s">
        <v>99</v>
      </c>
      <c r="B19" s="64"/>
      <c r="C19" s="64">
        <f t="shared" si="2"/>
        <v>192</v>
      </c>
      <c r="D19" s="64">
        <v>160</v>
      </c>
      <c r="E19" s="64">
        <v>32</v>
      </c>
      <c r="F19" s="65">
        <v>1440</v>
      </c>
      <c r="G19" s="65">
        <f t="shared" si="1"/>
        <v>9</v>
      </c>
      <c r="H19" s="65">
        <f t="shared" si="3"/>
        <v>576</v>
      </c>
      <c r="I19" s="65">
        <f t="shared" si="4"/>
        <v>711.88</v>
      </c>
    </row>
    <row r="20" spans="1:9" ht="33" x14ac:dyDescent="0.25">
      <c r="A20" s="59" t="s">
        <v>19</v>
      </c>
      <c r="B20" s="60">
        <f>COUNTA(A21:A31)</f>
        <v>11</v>
      </c>
      <c r="C20" s="61"/>
      <c r="D20" s="61"/>
      <c r="E20" s="61">
        <f>SUM(E21:E31)</f>
        <v>123</v>
      </c>
      <c r="F20" s="62"/>
      <c r="G20" s="65"/>
      <c r="H20" s="62">
        <f>SUM(H21:H31)</f>
        <v>2335.5</v>
      </c>
      <c r="I20" s="62">
        <f>SUM(I21:I31)</f>
        <v>2886.4499999999994</v>
      </c>
    </row>
    <row r="21" spans="1:9" x14ac:dyDescent="0.25">
      <c r="A21" s="66" t="s">
        <v>108</v>
      </c>
      <c r="B21" s="64"/>
      <c r="C21" s="64">
        <f t="shared" ref="C21:C31" si="5">D21+E21</f>
        <v>174</v>
      </c>
      <c r="D21" s="64">
        <v>160</v>
      </c>
      <c r="E21" s="64">
        <v>14</v>
      </c>
      <c r="F21" s="65">
        <v>1600</v>
      </c>
      <c r="G21" s="65">
        <f t="shared" si="1"/>
        <v>10</v>
      </c>
      <c r="H21" s="65">
        <f t="shared" ref="H21:H31" si="6">ROUND(G21*E21*2,2)</f>
        <v>280</v>
      </c>
      <c r="I21" s="65">
        <f>ROUND(H21*1.2359,2)</f>
        <v>346.05</v>
      </c>
    </row>
    <row r="22" spans="1:9" x14ac:dyDescent="0.25">
      <c r="A22" s="66" t="s">
        <v>107</v>
      </c>
      <c r="B22" s="64"/>
      <c r="C22" s="64">
        <f t="shared" si="5"/>
        <v>170</v>
      </c>
      <c r="D22" s="64">
        <v>160</v>
      </c>
      <c r="E22" s="64">
        <v>10</v>
      </c>
      <c r="F22" s="65">
        <v>1500</v>
      </c>
      <c r="G22" s="65">
        <f t="shared" si="1"/>
        <v>9.375</v>
      </c>
      <c r="H22" s="65">
        <f t="shared" si="6"/>
        <v>187.5</v>
      </c>
      <c r="I22" s="65">
        <f t="shared" ref="I22:I31" si="7">ROUND(H22*1.2359,2)</f>
        <v>231.73</v>
      </c>
    </row>
    <row r="23" spans="1:9" x14ac:dyDescent="0.25">
      <c r="A23" s="66" t="s">
        <v>119</v>
      </c>
      <c r="B23" s="64"/>
      <c r="C23" s="64">
        <f t="shared" si="5"/>
        <v>165</v>
      </c>
      <c r="D23" s="64">
        <v>160</v>
      </c>
      <c r="E23" s="64">
        <v>5</v>
      </c>
      <c r="F23" s="65">
        <v>2000</v>
      </c>
      <c r="G23" s="65">
        <f t="shared" si="1"/>
        <v>12.5</v>
      </c>
      <c r="H23" s="65">
        <f t="shared" si="6"/>
        <v>125</v>
      </c>
      <c r="I23" s="65">
        <f t="shared" si="7"/>
        <v>154.49</v>
      </c>
    </row>
    <row r="24" spans="1:9" x14ac:dyDescent="0.25">
      <c r="A24" s="66" t="s">
        <v>119</v>
      </c>
      <c r="B24" s="64"/>
      <c r="C24" s="64">
        <f t="shared" si="5"/>
        <v>165</v>
      </c>
      <c r="D24" s="64">
        <v>160</v>
      </c>
      <c r="E24" s="64">
        <v>5</v>
      </c>
      <c r="F24" s="65">
        <v>2000</v>
      </c>
      <c r="G24" s="65">
        <f t="shared" si="1"/>
        <v>12.5</v>
      </c>
      <c r="H24" s="65">
        <f t="shared" si="6"/>
        <v>125</v>
      </c>
      <c r="I24" s="65">
        <f t="shared" si="7"/>
        <v>154.49</v>
      </c>
    </row>
    <row r="25" spans="1:9" x14ac:dyDescent="0.25">
      <c r="A25" s="66" t="s">
        <v>119</v>
      </c>
      <c r="B25" s="64"/>
      <c r="C25" s="64">
        <f t="shared" si="5"/>
        <v>165</v>
      </c>
      <c r="D25" s="64">
        <v>160</v>
      </c>
      <c r="E25" s="64">
        <v>5</v>
      </c>
      <c r="F25" s="65">
        <v>2000</v>
      </c>
      <c r="G25" s="65">
        <f t="shared" si="1"/>
        <v>12.5</v>
      </c>
      <c r="H25" s="65">
        <f t="shared" si="6"/>
        <v>125</v>
      </c>
      <c r="I25" s="65">
        <f t="shared" si="7"/>
        <v>154.49</v>
      </c>
    </row>
    <row r="26" spans="1:9" x14ac:dyDescent="0.25">
      <c r="A26" s="66" t="s">
        <v>113</v>
      </c>
      <c r="B26" s="64"/>
      <c r="C26" s="64">
        <f t="shared" si="5"/>
        <v>168</v>
      </c>
      <c r="D26" s="64">
        <v>160</v>
      </c>
      <c r="E26" s="64">
        <v>8</v>
      </c>
      <c r="F26" s="65">
        <v>1000</v>
      </c>
      <c r="G26" s="65">
        <f t="shared" si="1"/>
        <v>6.25</v>
      </c>
      <c r="H26" s="65">
        <f t="shared" si="6"/>
        <v>100</v>
      </c>
      <c r="I26" s="65">
        <f t="shared" si="7"/>
        <v>123.59</v>
      </c>
    </row>
    <row r="27" spans="1:9" x14ac:dyDescent="0.25">
      <c r="A27" s="66" t="s">
        <v>117</v>
      </c>
      <c r="B27" s="64"/>
      <c r="C27" s="64">
        <f t="shared" si="5"/>
        <v>196</v>
      </c>
      <c r="D27" s="64">
        <v>160</v>
      </c>
      <c r="E27" s="64">
        <v>36</v>
      </c>
      <c r="F27" s="65">
        <v>1360</v>
      </c>
      <c r="G27" s="65">
        <f t="shared" si="1"/>
        <v>8.5</v>
      </c>
      <c r="H27" s="65">
        <f t="shared" si="6"/>
        <v>612</v>
      </c>
      <c r="I27" s="65">
        <f t="shared" si="7"/>
        <v>756.37</v>
      </c>
    </row>
    <row r="28" spans="1:9" x14ac:dyDescent="0.25">
      <c r="A28" s="66" t="s">
        <v>591</v>
      </c>
      <c r="B28" s="64"/>
      <c r="C28" s="64">
        <f t="shared" si="5"/>
        <v>176</v>
      </c>
      <c r="D28" s="64">
        <v>160</v>
      </c>
      <c r="E28" s="64">
        <v>16</v>
      </c>
      <c r="F28" s="65">
        <v>1155</v>
      </c>
      <c r="G28" s="65">
        <f t="shared" si="1"/>
        <v>7.21875</v>
      </c>
      <c r="H28" s="65">
        <f t="shared" si="6"/>
        <v>231</v>
      </c>
      <c r="I28" s="65">
        <f t="shared" si="7"/>
        <v>285.49</v>
      </c>
    </row>
    <row r="29" spans="1:9" x14ac:dyDescent="0.25">
      <c r="A29" s="66" t="s">
        <v>121</v>
      </c>
      <c r="B29" s="64"/>
      <c r="C29" s="64">
        <f t="shared" si="5"/>
        <v>164</v>
      </c>
      <c r="D29" s="64">
        <v>160</v>
      </c>
      <c r="E29" s="64">
        <v>4</v>
      </c>
      <c r="F29" s="65">
        <v>2500</v>
      </c>
      <c r="G29" s="65">
        <f t="shared" si="1"/>
        <v>15.625</v>
      </c>
      <c r="H29" s="65">
        <f t="shared" si="6"/>
        <v>125</v>
      </c>
      <c r="I29" s="65">
        <f t="shared" si="7"/>
        <v>154.49</v>
      </c>
    </row>
    <row r="30" spans="1:9" x14ac:dyDescent="0.25">
      <c r="A30" s="66" t="s">
        <v>120</v>
      </c>
      <c r="B30" s="64"/>
      <c r="C30" s="64">
        <f t="shared" si="5"/>
        <v>164</v>
      </c>
      <c r="D30" s="64">
        <v>160</v>
      </c>
      <c r="E30" s="64">
        <v>4</v>
      </c>
      <c r="F30" s="65">
        <v>2500</v>
      </c>
      <c r="G30" s="65">
        <f t="shared" si="1"/>
        <v>15.625</v>
      </c>
      <c r="H30" s="65">
        <f t="shared" si="6"/>
        <v>125</v>
      </c>
      <c r="I30" s="65">
        <f t="shared" si="7"/>
        <v>154.49</v>
      </c>
    </row>
    <row r="31" spans="1:9" x14ac:dyDescent="0.25">
      <c r="A31" s="66" t="s">
        <v>592</v>
      </c>
      <c r="B31" s="64"/>
      <c r="C31" s="64">
        <f t="shared" si="5"/>
        <v>176</v>
      </c>
      <c r="D31" s="64">
        <v>160</v>
      </c>
      <c r="E31" s="64">
        <v>16</v>
      </c>
      <c r="F31" s="65">
        <v>1500</v>
      </c>
      <c r="G31" s="65">
        <f t="shared" si="1"/>
        <v>9.375</v>
      </c>
      <c r="H31" s="65">
        <f t="shared" si="6"/>
        <v>300</v>
      </c>
      <c r="I31" s="65">
        <f t="shared" si="7"/>
        <v>370.77</v>
      </c>
    </row>
    <row r="33" spans="1:9" x14ac:dyDescent="0.25">
      <c r="A33" s="69" t="s">
        <v>1</v>
      </c>
      <c r="B33" s="70"/>
      <c r="C33" s="70"/>
      <c r="D33" s="70"/>
      <c r="E33" s="70"/>
      <c r="F33" s="70"/>
      <c r="G33" s="70"/>
      <c r="H33" s="70"/>
      <c r="I33" s="70"/>
    </row>
    <row r="34" spans="1:9" ht="48.75" customHeight="1" x14ac:dyDescent="0.25">
      <c r="A34" s="527" t="s">
        <v>123</v>
      </c>
      <c r="B34" s="527"/>
      <c r="C34" s="527"/>
      <c r="D34" s="527"/>
      <c r="E34" s="527"/>
      <c r="F34" s="527"/>
      <c r="G34" s="527"/>
      <c r="H34" s="527"/>
      <c r="I34" s="527"/>
    </row>
    <row r="35" spans="1:9" ht="18" customHeight="1" x14ac:dyDescent="0.25">
      <c r="A35" s="210" t="s">
        <v>124</v>
      </c>
      <c r="D35" s="70"/>
      <c r="E35" s="70"/>
      <c r="F35" s="70"/>
      <c r="G35" s="70"/>
      <c r="H35" s="70"/>
      <c r="I35" s="70"/>
    </row>
    <row r="36" spans="1:9" ht="18" customHeight="1" x14ac:dyDescent="0.25">
      <c r="A36" s="70"/>
      <c r="B36" s="210"/>
      <c r="C36" s="210"/>
      <c r="D36" s="70"/>
      <c r="E36" s="70"/>
      <c r="F36" s="70"/>
      <c r="G36" s="70"/>
      <c r="H36" s="70"/>
      <c r="I36" s="70"/>
    </row>
    <row r="37" spans="1:9" ht="18" customHeight="1" x14ac:dyDescent="0.3">
      <c r="A37" s="70" t="s">
        <v>86</v>
      </c>
      <c r="B37" s="210"/>
      <c r="C37" s="210"/>
      <c r="D37" s="70"/>
      <c r="E37" s="70"/>
      <c r="F37" s="70"/>
      <c r="G37" s="70"/>
      <c r="H37" s="70"/>
      <c r="I37" s="70"/>
    </row>
    <row r="38" spans="1:9" ht="18" customHeight="1" x14ac:dyDescent="0.25">
      <c r="A38" s="70"/>
      <c r="B38" s="210"/>
      <c r="C38" s="210"/>
      <c r="D38" s="70"/>
      <c r="E38" s="70"/>
      <c r="F38" s="70"/>
      <c r="G38" s="70"/>
      <c r="H38" s="70"/>
      <c r="I38" s="70"/>
    </row>
    <row r="39" spans="1:9" s="276" customFormat="1" ht="30.75" customHeight="1" x14ac:dyDescent="0.25">
      <c r="A39" s="544" t="s">
        <v>15</v>
      </c>
      <c r="B39" s="544"/>
      <c r="C39" s="544"/>
      <c r="D39" s="544"/>
      <c r="E39" s="544"/>
      <c r="F39" s="544"/>
      <c r="G39" s="544"/>
      <c r="H39" s="544"/>
      <c r="I39" s="544"/>
    </row>
    <row r="40" spans="1:9" s="276" customFormat="1" ht="37.5" customHeight="1" x14ac:dyDescent="0.25">
      <c r="A40" s="544" t="s">
        <v>125</v>
      </c>
      <c r="B40" s="544"/>
      <c r="C40" s="544"/>
      <c r="D40" s="544"/>
      <c r="E40" s="544"/>
      <c r="F40" s="544"/>
      <c r="G40" s="544"/>
      <c r="H40" s="544"/>
      <c r="I40" s="544"/>
    </row>
    <row r="41" spans="1:9" s="276" customFormat="1" ht="18" customHeight="1" x14ac:dyDescent="0.25">
      <c r="A41" s="545" t="s">
        <v>7</v>
      </c>
      <c r="B41" s="545"/>
      <c r="C41" s="545"/>
      <c r="D41" s="545"/>
      <c r="E41" s="545"/>
      <c r="F41" s="545"/>
      <c r="G41" s="545"/>
      <c r="H41" s="545"/>
      <c r="I41" s="545"/>
    </row>
    <row r="42" spans="1:9" x14ac:dyDescent="0.25">
      <c r="A42" s="72"/>
      <c r="B42" s="72"/>
      <c r="C42" s="72"/>
      <c r="D42" s="72"/>
      <c r="E42" s="72"/>
      <c r="F42" s="72"/>
      <c r="G42" s="72"/>
      <c r="H42" s="72"/>
      <c r="I42" s="72"/>
    </row>
  </sheetData>
  <mergeCells count="16">
    <mergeCell ref="A41:I41"/>
    <mergeCell ref="H1:I1"/>
    <mergeCell ref="A2:I2"/>
    <mergeCell ref="A7:A9"/>
    <mergeCell ref="B7:B9"/>
    <mergeCell ref="C7:E7"/>
    <mergeCell ref="F7:F9"/>
    <mergeCell ref="G7:G9"/>
    <mergeCell ref="H7:H9"/>
    <mergeCell ref="I7:I9"/>
    <mergeCell ref="C8:C9"/>
    <mergeCell ref="D8:D9"/>
    <mergeCell ref="E8:E9"/>
    <mergeCell ref="A34:I34"/>
    <mergeCell ref="A39:I39"/>
    <mergeCell ref="A40:I40"/>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B2F3A-031C-4530-A95C-3B02617E090E}">
  <sheetPr>
    <tabColor theme="7" tint="0.59999389629810485"/>
  </sheetPr>
  <dimension ref="A1:I93"/>
  <sheetViews>
    <sheetView zoomScale="80" zoomScaleNormal="80" workbookViewId="0">
      <selection activeCell="H1" sqref="H1:I1"/>
    </sheetView>
  </sheetViews>
  <sheetFormatPr defaultColWidth="9.140625" defaultRowHeight="16.5" x14ac:dyDescent="0.25"/>
  <cols>
    <col min="1" max="1" width="44" style="32" customWidth="1"/>
    <col min="2" max="2" width="13.85546875" style="32" customWidth="1"/>
    <col min="3" max="3" width="12.5703125" style="32" customWidth="1"/>
    <col min="4" max="4" width="14.7109375" style="32" customWidth="1"/>
    <col min="5" max="5" width="18.42578125" style="32" customWidth="1"/>
    <col min="6" max="6" width="13.7109375" style="32" customWidth="1"/>
    <col min="7" max="7" width="16.7109375" style="32" customWidth="1"/>
    <col min="8" max="8" width="22" style="32" customWidth="1"/>
    <col min="9" max="9" width="17.42578125" style="32" customWidth="1"/>
    <col min="10" max="16384" width="9.140625" style="32"/>
  </cols>
  <sheetData>
    <row r="1" spans="1:9" x14ac:dyDescent="0.25">
      <c r="H1" s="579" t="s">
        <v>929</v>
      </c>
      <c r="I1" s="579"/>
    </row>
    <row r="2" spans="1:9" s="33" customFormat="1" ht="39.75" customHeight="1" x14ac:dyDescent="0.25">
      <c r="A2" s="521" t="s">
        <v>13</v>
      </c>
      <c r="B2" s="521"/>
      <c r="C2" s="521"/>
      <c r="D2" s="521"/>
      <c r="E2" s="521"/>
      <c r="F2" s="521"/>
      <c r="G2" s="521"/>
      <c r="H2" s="521"/>
      <c r="I2" s="521"/>
    </row>
    <row r="4" spans="1:9" x14ac:dyDescent="0.25">
      <c r="A4" s="32" t="s">
        <v>871</v>
      </c>
    </row>
    <row r="5" spans="1:9" x14ac:dyDescent="0.25">
      <c r="A5" s="32" t="s">
        <v>872</v>
      </c>
    </row>
    <row r="6" spans="1:9" x14ac:dyDescent="0.25">
      <c r="B6" s="357"/>
      <c r="C6" s="357"/>
      <c r="D6" s="357"/>
      <c r="E6" s="370"/>
      <c r="F6" s="357"/>
      <c r="G6" s="357"/>
      <c r="H6" s="356"/>
      <c r="I6" s="357"/>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81"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B12+B25+B58+B84</f>
        <v>78</v>
      </c>
      <c r="C11" s="38"/>
      <c r="D11" s="38"/>
      <c r="E11" s="38">
        <f t="shared" ref="E11:I11" si="0">E12+E25+E58+E84</f>
        <v>4671</v>
      </c>
      <c r="F11" s="38"/>
      <c r="G11" s="38"/>
      <c r="H11" s="39">
        <f t="shared" si="0"/>
        <v>47703.679999999993</v>
      </c>
      <c r="I11" s="39">
        <f t="shared" si="0"/>
        <v>58956.979999999996</v>
      </c>
    </row>
    <row r="12" spans="1:9" ht="37.5" customHeight="1" x14ac:dyDescent="0.25">
      <c r="A12" s="364" t="s">
        <v>16</v>
      </c>
      <c r="B12" s="365">
        <f>SUM(B13:B24)</f>
        <v>12</v>
      </c>
      <c r="C12" s="365"/>
      <c r="D12" s="365"/>
      <c r="E12" s="365">
        <f t="shared" ref="E12:I12" si="1">SUM(E13:E24)</f>
        <v>715</v>
      </c>
      <c r="F12" s="365"/>
      <c r="G12" s="365"/>
      <c r="H12" s="366">
        <f t="shared" si="1"/>
        <v>11517.82</v>
      </c>
      <c r="I12" s="366">
        <f t="shared" si="1"/>
        <v>14234.859999999999</v>
      </c>
    </row>
    <row r="13" spans="1:9" x14ac:dyDescent="0.25">
      <c r="A13" s="40" t="s">
        <v>638</v>
      </c>
      <c r="B13" s="41">
        <v>1</v>
      </c>
      <c r="C13" s="41">
        <f t="shared" ref="C13:C24" si="2">D13+E13</f>
        <v>528</v>
      </c>
      <c r="D13" s="41">
        <v>504</v>
      </c>
      <c r="E13" s="41">
        <v>24</v>
      </c>
      <c r="F13" s="42"/>
      <c r="G13" s="42">
        <v>7.61</v>
      </c>
      <c r="H13" s="42">
        <f>ROUND(E13*G13*2,2)</f>
        <v>365.28</v>
      </c>
      <c r="I13" s="42">
        <f>ROUND(H13*1.2359,2)</f>
        <v>451.45</v>
      </c>
    </row>
    <row r="14" spans="1:9" x14ac:dyDescent="0.25">
      <c r="A14" s="40" t="s">
        <v>639</v>
      </c>
      <c r="B14" s="41">
        <v>1</v>
      </c>
      <c r="C14" s="41">
        <f t="shared" si="2"/>
        <v>552</v>
      </c>
      <c r="D14" s="41">
        <v>504</v>
      </c>
      <c r="E14" s="41">
        <v>48</v>
      </c>
      <c r="F14" s="42"/>
      <c r="G14" s="42">
        <v>8.15</v>
      </c>
      <c r="H14" s="42">
        <f t="shared" ref="H14:H75" si="3">ROUND(E14*G14*2,2)</f>
        <v>782.4</v>
      </c>
      <c r="I14" s="42">
        <f t="shared" ref="I14:I75" si="4">ROUND(H14*1.2359,2)</f>
        <v>966.97</v>
      </c>
    </row>
    <row r="15" spans="1:9" x14ac:dyDescent="0.25">
      <c r="A15" s="40" t="s">
        <v>639</v>
      </c>
      <c r="B15" s="41">
        <v>1</v>
      </c>
      <c r="C15" s="41">
        <f t="shared" si="2"/>
        <v>600</v>
      </c>
      <c r="D15" s="41">
        <v>504</v>
      </c>
      <c r="E15" s="41">
        <v>96</v>
      </c>
      <c r="F15" s="42"/>
      <c r="G15" s="42">
        <v>8.09</v>
      </c>
      <c r="H15" s="42">
        <f t="shared" si="3"/>
        <v>1553.28</v>
      </c>
      <c r="I15" s="42">
        <f t="shared" si="4"/>
        <v>1919.7</v>
      </c>
    </row>
    <row r="16" spans="1:9" x14ac:dyDescent="0.25">
      <c r="A16" s="40" t="s">
        <v>640</v>
      </c>
      <c r="B16" s="41">
        <v>1</v>
      </c>
      <c r="C16" s="41">
        <f t="shared" si="2"/>
        <v>528</v>
      </c>
      <c r="D16" s="41">
        <v>504</v>
      </c>
      <c r="E16" s="41">
        <v>24</v>
      </c>
      <c r="F16" s="42"/>
      <c r="G16" s="42">
        <v>7.61</v>
      </c>
      <c r="H16" s="42">
        <f t="shared" si="3"/>
        <v>365.28</v>
      </c>
      <c r="I16" s="42">
        <f t="shared" si="4"/>
        <v>451.45</v>
      </c>
    </row>
    <row r="17" spans="1:9" x14ac:dyDescent="0.25">
      <c r="A17" s="40" t="s">
        <v>641</v>
      </c>
      <c r="B17" s="41">
        <v>1</v>
      </c>
      <c r="C17" s="41">
        <f t="shared" si="2"/>
        <v>515</v>
      </c>
      <c r="D17" s="41">
        <v>504</v>
      </c>
      <c r="E17" s="41">
        <v>11</v>
      </c>
      <c r="F17" s="42"/>
      <c r="G17" s="42">
        <v>7.61</v>
      </c>
      <c r="H17" s="42">
        <f t="shared" si="3"/>
        <v>167.42</v>
      </c>
      <c r="I17" s="42">
        <f t="shared" si="4"/>
        <v>206.91</v>
      </c>
    </row>
    <row r="18" spans="1:9" x14ac:dyDescent="0.25">
      <c r="A18" s="40" t="s">
        <v>63</v>
      </c>
      <c r="B18" s="41">
        <v>1</v>
      </c>
      <c r="C18" s="41">
        <f t="shared" si="2"/>
        <v>584</v>
      </c>
      <c r="D18" s="41">
        <v>504</v>
      </c>
      <c r="E18" s="41">
        <v>80</v>
      </c>
      <c r="F18" s="42"/>
      <c r="G18" s="42">
        <v>8.09</v>
      </c>
      <c r="H18" s="42">
        <f t="shared" si="3"/>
        <v>1294.4000000000001</v>
      </c>
      <c r="I18" s="42">
        <f t="shared" si="4"/>
        <v>1599.75</v>
      </c>
    </row>
    <row r="19" spans="1:9" x14ac:dyDescent="0.25">
      <c r="A19" s="40" t="s">
        <v>63</v>
      </c>
      <c r="B19" s="41">
        <v>1</v>
      </c>
      <c r="C19" s="41">
        <f t="shared" si="2"/>
        <v>576</v>
      </c>
      <c r="D19" s="41">
        <v>504</v>
      </c>
      <c r="E19" s="41">
        <v>72</v>
      </c>
      <c r="F19" s="42"/>
      <c r="G19" s="42">
        <v>8.09</v>
      </c>
      <c r="H19" s="42">
        <f t="shared" si="3"/>
        <v>1164.96</v>
      </c>
      <c r="I19" s="42">
        <f t="shared" si="4"/>
        <v>1439.77</v>
      </c>
    </row>
    <row r="20" spans="1:9" x14ac:dyDescent="0.25">
      <c r="A20" s="40" t="s">
        <v>642</v>
      </c>
      <c r="B20" s="41">
        <v>1</v>
      </c>
      <c r="C20" s="41">
        <f t="shared" si="2"/>
        <v>536</v>
      </c>
      <c r="D20" s="41">
        <v>504</v>
      </c>
      <c r="E20" s="41">
        <v>32</v>
      </c>
      <c r="F20" s="42"/>
      <c r="G20" s="42">
        <v>8.09</v>
      </c>
      <c r="H20" s="42">
        <f t="shared" si="3"/>
        <v>517.76</v>
      </c>
      <c r="I20" s="42">
        <f t="shared" si="4"/>
        <v>639.9</v>
      </c>
    </row>
    <row r="21" spans="1:9" x14ac:dyDescent="0.25">
      <c r="A21" s="40" t="s">
        <v>643</v>
      </c>
      <c r="B21" s="41">
        <v>1</v>
      </c>
      <c r="C21" s="41">
        <f t="shared" si="2"/>
        <v>616</v>
      </c>
      <c r="D21" s="41">
        <v>504</v>
      </c>
      <c r="E21" s="41">
        <v>112</v>
      </c>
      <c r="F21" s="42"/>
      <c r="G21" s="42">
        <v>8.09</v>
      </c>
      <c r="H21" s="42">
        <f t="shared" si="3"/>
        <v>1812.16</v>
      </c>
      <c r="I21" s="42">
        <f t="shared" si="4"/>
        <v>2239.65</v>
      </c>
    </row>
    <row r="22" spans="1:9" x14ac:dyDescent="0.25">
      <c r="A22" s="40" t="s">
        <v>644</v>
      </c>
      <c r="B22" s="41">
        <v>1</v>
      </c>
      <c r="C22" s="41">
        <f t="shared" si="2"/>
        <v>528</v>
      </c>
      <c r="D22" s="41">
        <v>504</v>
      </c>
      <c r="E22" s="41">
        <v>24</v>
      </c>
      <c r="F22" s="42"/>
      <c r="G22" s="42">
        <v>8.09</v>
      </c>
      <c r="H22" s="42">
        <f t="shared" si="3"/>
        <v>388.32</v>
      </c>
      <c r="I22" s="42">
        <f t="shared" si="4"/>
        <v>479.92</v>
      </c>
    </row>
    <row r="23" spans="1:9" x14ac:dyDescent="0.25">
      <c r="A23" s="40" t="s">
        <v>645</v>
      </c>
      <c r="B23" s="41">
        <v>1</v>
      </c>
      <c r="C23" s="41">
        <f t="shared" si="2"/>
        <v>528</v>
      </c>
      <c r="D23" s="41">
        <v>504</v>
      </c>
      <c r="E23" s="41">
        <v>24</v>
      </c>
      <c r="F23" s="42"/>
      <c r="G23" s="42">
        <v>8.09</v>
      </c>
      <c r="H23" s="42">
        <f t="shared" si="3"/>
        <v>388.32</v>
      </c>
      <c r="I23" s="42">
        <f t="shared" si="4"/>
        <v>479.92</v>
      </c>
    </row>
    <row r="24" spans="1:9" x14ac:dyDescent="0.25">
      <c r="A24" s="40" t="s">
        <v>639</v>
      </c>
      <c r="B24" s="41">
        <v>1</v>
      </c>
      <c r="C24" s="41">
        <f t="shared" si="2"/>
        <v>672</v>
      </c>
      <c r="D24" s="41">
        <v>504</v>
      </c>
      <c r="E24" s="41">
        <v>168</v>
      </c>
      <c r="F24" s="42"/>
      <c r="G24" s="42">
        <v>8.09</v>
      </c>
      <c r="H24" s="42">
        <f t="shared" si="3"/>
        <v>2718.24</v>
      </c>
      <c r="I24" s="42">
        <f t="shared" si="4"/>
        <v>3359.47</v>
      </c>
    </row>
    <row r="25" spans="1:9" ht="49.5" customHeight="1" x14ac:dyDescent="0.25">
      <c r="A25" s="364" t="s">
        <v>17</v>
      </c>
      <c r="B25" s="365">
        <f>SUM(B26:B57)</f>
        <v>32</v>
      </c>
      <c r="C25" s="365"/>
      <c r="D25" s="365"/>
      <c r="E25" s="365">
        <f t="shared" ref="E25:I25" si="5">SUM(E26:E57)</f>
        <v>2052</v>
      </c>
      <c r="F25" s="365"/>
      <c r="G25" s="365"/>
      <c r="H25" s="366">
        <f t="shared" si="5"/>
        <v>22031.719999999994</v>
      </c>
      <c r="I25" s="366">
        <f t="shared" si="5"/>
        <v>27229.019999999997</v>
      </c>
    </row>
    <row r="26" spans="1:9" x14ac:dyDescent="0.25">
      <c r="A26" s="40" t="s">
        <v>646</v>
      </c>
      <c r="B26" s="41">
        <v>1</v>
      </c>
      <c r="C26" s="41">
        <f t="shared" ref="C26:C83" si="6">D26+E26</f>
        <v>584</v>
      </c>
      <c r="D26" s="41">
        <v>504</v>
      </c>
      <c r="E26" s="41">
        <v>80</v>
      </c>
      <c r="F26" s="42"/>
      <c r="G26" s="42">
        <v>5.38</v>
      </c>
      <c r="H26" s="42">
        <f t="shared" si="3"/>
        <v>860.8</v>
      </c>
      <c r="I26" s="42">
        <f t="shared" si="4"/>
        <v>1063.8599999999999</v>
      </c>
    </row>
    <row r="27" spans="1:9" x14ac:dyDescent="0.25">
      <c r="A27" s="40" t="s">
        <v>647</v>
      </c>
      <c r="B27" s="41">
        <v>1</v>
      </c>
      <c r="C27" s="41">
        <f t="shared" si="6"/>
        <v>552</v>
      </c>
      <c r="D27" s="41">
        <v>504</v>
      </c>
      <c r="E27" s="41">
        <v>48</v>
      </c>
      <c r="F27" s="42"/>
      <c r="G27" s="42">
        <v>5.35</v>
      </c>
      <c r="H27" s="42">
        <f t="shared" si="3"/>
        <v>513.6</v>
      </c>
      <c r="I27" s="42">
        <f t="shared" si="4"/>
        <v>634.76</v>
      </c>
    </row>
    <row r="28" spans="1:9" x14ac:dyDescent="0.25">
      <c r="A28" s="40" t="s">
        <v>647</v>
      </c>
      <c r="B28" s="41">
        <v>1</v>
      </c>
      <c r="C28" s="41">
        <f t="shared" si="6"/>
        <v>528</v>
      </c>
      <c r="D28" s="41">
        <v>504</v>
      </c>
      <c r="E28" s="41">
        <v>24</v>
      </c>
      <c r="F28" s="42"/>
      <c r="G28" s="42">
        <v>5.35</v>
      </c>
      <c r="H28" s="42">
        <f t="shared" si="3"/>
        <v>256.8</v>
      </c>
      <c r="I28" s="42">
        <f t="shared" si="4"/>
        <v>317.38</v>
      </c>
    </row>
    <row r="29" spans="1:9" x14ac:dyDescent="0.25">
      <c r="A29" s="40" t="s">
        <v>647</v>
      </c>
      <c r="B29" s="41">
        <v>1</v>
      </c>
      <c r="C29" s="41">
        <f t="shared" si="6"/>
        <v>600</v>
      </c>
      <c r="D29" s="41">
        <v>504</v>
      </c>
      <c r="E29" s="41">
        <v>96</v>
      </c>
      <c r="F29" s="42"/>
      <c r="G29" s="42">
        <v>5.35</v>
      </c>
      <c r="H29" s="42">
        <f t="shared" si="3"/>
        <v>1027.2</v>
      </c>
      <c r="I29" s="42">
        <f t="shared" si="4"/>
        <v>1269.52</v>
      </c>
    </row>
    <row r="30" spans="1:9" x14ac:dyDescent="0.25">
      <c r="A30" s="40" t="s">
        <v>647</v>
      </c>
      <c r="B30" s="41">
        <v>1</v>
      </c>
      <c r="C30" s="41">
        <f t="shared" si="6"/>
        <v>577</v>
      </c>
      <c r="D30" s="41">
        <v>504</v>
      </c>
      <c r="E30" s="41">
        <v>73</v>
      </c>
      <c r="F30" s="42"/>
      <c r="G30" s="42">
        <v>5.38</v>
      </c>
      <c r="H30" s="42">
        <f t="shared" si="3"/>
        <v>785.48</v>
      </c>
      <c r="I30" s="42">
        <f t="shared" si="4"/>
        <v>970.77</v>
      </c>
    </row>
    <row r="31" spans="1:9" x14ac:dyDescent="0.25">
      <c r="A31" s="40" t="s">
        <v>647</v>
      </c>
      <c r="B31" s="41">
        <v>1</v>
      </c>
      <c r="C31" s="41">
        <f t="shared" si="6"/>
        <v>528</v>
      </c>
      <c r="D31" s="41">
        <v>504</v>
      </c>
      <c r="E31" s="41">
        <v>24</v>
      </c>
      <c r="F31" s="42"/>
      <c r="G31" s="42">
        <v>5.35</v>
      </c>
      <c r="H31" s="42">
        <f t="shared" si="3"/>
        <v>256.8</v>
      </c>
      <c r="I31" s="42">
        <f t="shared" si="4"/>
        <v>317.38</v>
      </c>
    </row>
    <row r="32" spans="1:9" x14ac:dyDescent="0.25">
      <c r="A32" s="40" t="s">
        <v>647</v>
      </c>
      <c r="B32" s="41">
        <v>1</v>
      </c>
      <c r="C32" s="41">
        <f t="shared" si="6"/>
        <v>528</v>
      </c>
      <c r="D32" s="41">
        <v>504</v>
      </c>
      <c r="E32" s="41">
        <v>24</v>
      </c>
      <c r="F32" s="42"/>
      <c r="G32" s="42">
        <v>5.35</v>
      </c>
      <c r="H32" s="42">
        <f t="shared" si="3"/>
        <v>256.8</v>
      </c>
      <c r="I32" s="42">
        <f t="shared" si="4"/>
        <v>317.38</v>
      </c>
    </row>
    <row r="33" spans="1:9" x14ac:dyDescent="0.25">
      <c r="A33" s="40" t="s">
        <v>646</v>
      </c>
      <c r="B33" s="41">
        <v>1</v>
      </c>
      <c r="C33" s="41">
        <f t="shared" si="6"/>
        <v>600</v>
      </c>
      <c r="D33" s="41">
        <v>504</v>
      </c>
      <c r="E33" s="41">
        <v>96</v>
      </c>
      <c r="F33" s="42"/>
      <c r="G33" s="42">
        <v>5.35</v>
      </c>
      <c r="H33" s="42">
        <f t="shared" si="3"/>
        <v>1027.2</v>
      </c>
      <c r="I33" s="42">
        <f t="shared" si="4"/>
        <v>1269.52</v>
      </c>
    </row>
    <row r="34" spans="1:9" x14ac:dyDescent="0.25">
      <c r="A34" s="40" t="s">
        <v>647</v>
      </c>
      <c r="B34" s="41">
        <v>1</v>
      </c>
      <c r="C34" s="41">
        <f t="shared" si="6"/>
        <v>600</v>
      </c>
      <c r="D34" s="41">
        <v>504</v>
      </c>
      <c r="E34" s="41">
        <v>96</v>
      </c>
      <c r="F34" s="42"/>
      <c r="G34" s="42">
        <v>5.35</v>
      </c>
      <c r="H34" s="42">
        <f t="shared" si="3"/>
        <v>1027.2</v>
      </c>
      <c r="I34" s="42">
        <f t="shared" si="4"/>
        <v>1269.52</v>
      </c>
    </row>
    <row r="35" spans="1:9" x14ac:dyDescent="0.25">
      <c r="A35" s="40" t="s">
        <v>647</v>
      </c>
      <c r="B35" s="41">
        <v>1</v>
      </c>
      <c r="C35" s="41">
        <f t="shared" si="6"/>
        <v>539</v>
      </c>
      <c r="D35" s="41">
        <v>504</v>
      </c>
      <c r="E35" s="41">
        <v>35</v>
      </c>
      <c r="F35" s="42"/>
      <c r="G35" s="42">
        <v>5.35</v>
      </c>
      <c r="H35" s="42">
        <f t="shared" si="3"/>
        <v>374.5</v>
      </c>
      <c r="I35" s="42">
        <f t="shared" si="4"/>
        <v>462.84</v>
      </c>
    </row>
    <row r="36" spans="1:9" x14ac:dyDescent="0.25">
      <c r="A36" s="40" t="s">
        <v>647</v>
      </c>
      <c r="B36" s="41">
        <v>1</v>
      </c>
      <c r="C36" s="41">
        <f t="shared" si="6"/>
        <v>547</v>
      </c>
      <c r="D36" s="41">
        <v>504</v>
      </c>
      <c r="E36" s="41">
        <v>43</v>
      </c>
      <c r="F36" s="42"/>
      <c r="G36" s="42">
        <v>5.35</v>
      </c>
      <c r="H36" s="42">
        <f t="shared" si="3"/>
        <v>460.1</v>
      </c>
      <c r="I36" s="42">
        <f t="shared" si="4"/>
        <v>568.64</v>
      </c>
    </row>
    <row r="37" spans="1:9" x14ac:dyDescent="0.25">
      <c r="A37" s="40" t="s">
        <v>647</v>
      </c>
      <c r="B37" s="41">
        <v>1</v>
      </c>
      <c r="C37" s="41">
        <f t="shared" si="6"/>
        <v>528</v>
      </c>
      <c r="D37" s="41">
        <v>504</v>
      </c>
      <c r="E37" s="41">
        <v>24</v>
      </c>
      <c r="F37" s="42"/>
      <c r="G37" s="42">
        <v>5.38</v>
      </c>
      <c r="H37" s="42">
        <f t="shared" si="3"/>
        <v>258.24</v>
      </c>
      <c r="I37" s="42">
        <f t="shared" si="4"/>
        <v>319.16000000000003</v>
      </c>
    </row>
    <row r="38" spans="1:9" x14ac:dyDescent="0.25">
      <c r="A38" s="40" t="s">
        <v>647</v>
      </c>
      <c r="B38" s="41">
        <v>1</v>
      </c>
      <c r="C38" s="41">
        <f t="shared" si="6"/>
        <v>560</v>
      </c>
      <c r="D38" s="41">
        <v>504</v>
      </c>
      <c r="E38" s="41">
        <v>56</v>
      </c>
      <c r="F38" s="42"/>
      <c r="G38" s="42">
        <v>5.35</v>
      </c>
      <c r="H38" s="42">
        <f t="shared" si="3"/>
        <v>599.20000000000005</v>
      </c>
      <c r="I38" s="42">
        <f t="shared" si="4"/>
        <v>740.55</v>
      </c>
    </row>
    <row r="39" spans="1:9" x14ac:dyDescent="0.25">
      <c r="A39" s="40" t="s">
        <v>647</v>
      </c>
      <c r="B39" s="41">
        <v>1</v>
      </c>
      <c r="C39" s="41">
        <f t="shared" si="6"/>
        <v>792</v>
      </c>
      <c r="D39" s="41">
        <v>504</v>
      </c>
      <c r="E39" s="41">
        <v>288</v>
      </c>
      <c r="F39" s="42"/>
      <c r="G39" s="42">
        <v>5.35</v>
      </c>
      <c r="H39" s="42">
        <f t="shared" si="3"/>
        <v>3081.6</v>
      </c>
      <c r="I39" s="42">
        <f t="shared" si="4"/>
        <v>3808.55</v>
      </c>
    </row>
    <row r="40" spans="1:9" x14ac:dyDescent="0.25">
      <c r="A40" s="40" t="s">
        <v>647</v>
      </c>
      <c r="B40" s="41">
        <v>1</v>
      </c>
      <c r="C40" s="41">
        <f t="shared" si="6"/>
        <v>608</v>
      </c>
      <c r="D40" s="41">
        <v>504</v>
      </c>
      <c r="E40" s="41">
        <v>104</v>
      </c>
      <c r="F40" s="42"/>
      <c r="G40" s="42">
        <v>5.35</v>
      </c>
      <c r="H40" s="42">
        <f t="shared" si="3"/>
        <v>1112.8</v>
      </c>
      <c r="I40" s="42">
        <f t="shared" si="4"/>
        <v>1375.31</v>
      </c>
    </row>
    <row r="41" spans="1:9" x14ac:dyDescent="0.25">
      <c r="A41" s="40" t="s">
        <v>646</v>
      </c>
      <c r="B41" s="41">
        <v>1</v>
      </c>
      <c r="C41" s="41">
        <f t="shared" si="6"/>
        <v>520</v>
      </c>
      <c r="D41" s="41">
        <v>504</v>
      </c>
      <c r="E41" s="41">
        <v>16</v>
      </c>
      <c r="F41" s="42"/>
      <c r="G41" s="42">
        <v>5.35</v>
      </c>
      <c r="H41" s="42">
        <f t="shared" si="3"/>
        <v>171.2</v>
      </c>
      <c r="I41" s="42">
        <f t="shared" si="4"/>
        <v>211.59</v>
      </c>
    </row>
    <row r="42" spans="1:9" x14ac:dyDescent="0.25">
      <c r="A42" s="40" t="s">
        <v>647</v>
      </c>
      <c r="B42" s="41">
        <v>1</v>
      </c>
      <c r="C42" s="41">
        <f t="shared" si="6"/>
        <v>672</v>
      </c>
      <c r="D42" s="41">
        <v>504</v>
      </c>
      <c r="E42" s="41">
        <v>168</v>
      </c>
      <c r="F42" s="42"/>
      <c r="G42" s="42">
        <v>4.71</v>
      </c>
      <c r="H42" s="42">
        <f t="shared" si="3"/>
        <v>1582.56</v>
      </c>
      <c r="I42" s="42">
        <f t="shared" si="4"/>
        <v>1955.89</v>
      </c>
    </row>
    <row r="43" spans="1:9" x14ac:dyDescent="0.25">
      <c r="A43" s="40" t="s">
        <v>647</v>
      </c>
      <c r="B43" s="41">
        <v>1</v>
      </c>
      <c r="C43" s="41">
        <f t="shared" si="6"/>
        <v>532</v>
      </c>
      <c r="D43" s="41">
        <v>504</v>
      </c>
      <c r="E43" s="41">
        <v>28</v>
      </c>
      <c r="F43" s="42"/>
      <c r="G43" s="42">
        <v>5.38</v>
      </c>
      <c r="H43" s="42">
        <f t="shared" si="3"/>
        <v>301.27999999999997</v>
      </c>
      <c r="I43" s="42">
        <f t="shared" si="4"/>
        <v>372.35</v>
      </c>
    </row>
    <row r="44" spans="1:9" x14ac:dyDescent="0.25">
      <c r="A44" s="40" t="s">
        <v>647</v>
      </c>
      <c r="B44" s="41">
        <v>1</v>
      </c>
      <c r="C44" s="41">
        <f t="shared" si="6"/>
        <v>552</v>
      </c>
      <c r="D44" s="41">
        <v>504</v>
      </c>
      <c r="E44" s="41">
        <v>48</v>
      </c>
      <c r="F44" s="42"/>
      <c r="G44" s="42">
        <v>4.71</v>
      </c>
      <c r="H44" s="42">
        <f t="shared" si="3"/>
        <v>452.16</v>
      </c>
      <c r="I44" s="42">
        <f t="shared" si="4"/>
        <v>558.82000000000005</v>
      </c>
    </row>
    <row r="45" spans="1:9" x14ac:dyDescent="0.25">
      <c r="A45" s="40" t="s">
        <v>647</v>
      </c>
      <c r="B45" s="41">
        <v>1</v>
      </c>
      <c r="C45" s="41">
        <f t="shared" si="6"/>
        <v>614</v>
      </c>
      <c r="D45" s="41">
        <v>504</v>
      </c>
      <c r="E45" s="41">
        <v>110</v>
      </c>
      <c r="F45" s="42"/>
      <c r="G45" s="42">
        <v>5.38</v>
      </c>
      <c r="H45" s="42">
        <f t="shared" si="3"/>
        <v>1183.5999999999999</v>
      </c>
      <c r="I45" s="42">
        <f t="shared" si="4"/>
        <v>1462.81</v>
      </c>
    </row>
    <row r="46" spans="1:9" x14ac:dyDescent="0.25">
      <c r="A46" s="40" t="s">
        <v>647</v>
      </c>
      <c r="B46" s="41">
        <v>1</v>
      </c>
      <c r="C46" s="41">
        <f t="shared" si="6"/>
        <v>528</v>
      </c>
      <c r="D46" s="41">
        <v>504</v>
      </c>
      <c r="E46" s="41">
        <v>24</v>
      </c>
      <c r="F46" s="42"/>
      <c r="G46" s="42">
        <v>5.38</v>
      </c>
      <c r="H46" s="42">
        <f t="shared" si="3"/>
        <v>258.24</v>
      </c>
      <c r="I46" s="42">
        <f t="shared" si="4"/>
        <v>319.16000000000003</v>
      </c>
    </row>
    <row r="47" spans="1:9" x14ac:dyDescent="0.25">
      <c r="A47" s="40" t="s">
        <v>646</v>
      </c>
      <c r="B47" s="41">
        <v>1</v>
      </c>
      <c r="C47" s="41">
        <f t="shared" si="6"/>
        <v>548</v>
      </c>
      <c r="D47" s="41">
        <v>504</v>
      </c>
      <c r="E47" s="41">
        <v>44</v>
      </c>
      <c r="F47" s="42"/>
      <c r="G47" s="42">
        <v>4.71</v>
      </c>
      <c r="H47" s="42">
        <f t="shared" si="3"/>
        <v>414.48</v>
      </c>
      <c r="I47" s="42">
        <f t="shared" si="4"/>
        <v>512.26</v>
      </c>
    </row>
    <row r="48" spans="1:9" x14ac:dyDescent="0.25">
      <c r="A48" s="40" t="s">
        <v>646</v>
      </c>
      <c r="B48" s="41">
        <v>1</v>
      </c>
      <c r="C48" s="41">
        <f t="shared" si="6"/>
        <v>563</v>
      </c>
      <c r="D48" s="41">
        <v>504</v>
      </c>
      <c r="E48" s="41">
        <v>59</v>
      </c>
      <c r="F48" s="42"/>
      <c r="G48" s="42">
        <v>4.71</v>
      </c>
      <c r="H48" s="42">
        <f t="shared" si="3"/>
        <v>555.78</v>
      </c>
      <c r="I48" s="42">
        <f t="shared" si="4"/>
        <v>686.89</v>
      </c>
    </row>
    <row r="49" spans="1:9" x14ac:dyDescent="0.25">
      <c r="A49" s="40" t="s">
        <v>647</v>
      </c>
      <c r="B49" s="41">
        <v>1</v>
      </c>
      <c r="C49" s="41">
        <f t="shared" si="6"/>
        <v>552</v>
      </c>
      <c r="D49" s="41">
        <v>504</v>
      </c>
      <c r="E49" s="41">
        <v>48</v>
      </c>
      <c r="F49" s="42"/>
      <c r="G49" s="42">
        <v>5.38</v>
      </c>
      <c r="H49" s="42">
        <f t="shared" si="3"/>
        <v>516.48</v>
      </c>
      <c r="I49" s="42">
        <f t="shared" si="4"/>
        <v>638.32000000000005</v>
      </c>
    </row>
    <row r="50" spans="1:9" x14ac:dyDescent="0.25">
      <c r="A50" s="40" t="s">
        <v>647</v>
      </c>
      <c r="B50" s="41">
        <v>1</v>
      </c>
      <c r="C50" s="41">
        <f t="shared" si="6"/>
        <v>510</v>
      </c>
      <c r="D50" s="41">
        <v>504</v>
      </c>
      <c r="E50" s="41">
        <v>6</v>
      </c>
      <c r="F50" s="42"/>
      <c r="G50" s="42">
        <v>5.35</v>
      </c>
      <c r="H50" s="42">
        <f t="shared" si="3"/>
        <v>64.2</v>
      </c>
      <c r="I50" s="42">
        <f t="shared" si="4"/>
        <v>79.34</v>
      </c>
    </row>
    <row r="51" spans="1:9" x14ac:dyDescent="0.25">
      <c r="A51" s="40" t="s">
        <v>73</v>
      </c>
      <c r="B51" s="41">
        <v>1</v>
      </c>
      <c r="C51" s="41">
        <f t="shared" si="6"/>
        <v>502</v>
      </c>
      <c r="D51" s="41">
        <v>441</v>
      </c>
      <c r="E51" s="41">
        <v>61</v>
      </c>
      <c r="F51" s="42"/>
      <c r="G51" s="42">
        <v>6.12</v>
      </c>
      <c r="H51" s="42">
        <f t="shared" si="3"/>
        <v>746.64</v>
      </c>
      <c r="I51" s="42">
        <f t="shared" si="4"/>
        <v>922.77</v>
      </c>
    </row>
    <row r="52" spans="1:9" x14ac:dyDescent="0.25">
      <c r="A52" s="40" t="s">
        <v>648</v>
      </c>
      <c r="B52" s="41">
        <v>1</v>
      </c>
      <c r="C52" s="41">
        <f t="shared" si="6"/>
        <v>497</v>
      </c>
      <c r="D52" s="41">
        <v>441</v>
      </c>
      <c r="E52" s="41">
        <v>56</v>
      </c>
      <c r="F52" s="42"/>
      <c r="G52" s="42">
        <v>6.12</v>
      </c>
      <c r="H52" s="42">
        <f t="shared" si="3"/>
        <v>685.44</v>
      </c>
      <c r="I52" s="42">
        <f t="shared" si="4"/>
        <v>847.14</v>
      </c>
    </row>
    <row r="53" spans="1:9" x14ac:dyDescent="0.25">
      <c r="A53" s="40" t="s">
        <v>648</v>
      </c>
      <c r="B53" s="41">
        <v>1</v>
      </c>
      <c r="C53" s="41">
        <f t="shared" si="6"/>
        <v>465</v>
      </c>
      <c r="D53" s="41">
        <v>441</v>
      </c>
      <c r="E53" s="41">
        <v>24</v>
      </c>
      <c r="F53" s="42"/>
      <c r="G53" s="42">
        <v>6.15</v>
      </c>
      <c r="H53" s="42">
        <f t="shared" si="3"/>
        <v>295.2</v>
      </c>
      <c r="I53" s="42">
        <f t="shared" si="4"/>
        <v>364.84</v>
      </c>
    </row>
    <row r="54" spans="1:9" x14ac:dyDescent="0.25">
      <c r="A54" s="40" t="s">
        <v>648</v>
      </c>
      <c r="B54" s="41">
        <v>1</v>
      </c>
      <c r="C54" s="41">
        <f t="shared" si="6"/>
        <v>506</v>
      </c>
      <c r="D54" s="41">
        <v>441</v>
      </c>
      <c r="E54" s="41">
        <v>65</v>
      </c>
      <c r="F54" s="42"/>
      <c r="G54" s="42">
        <v>6.12</v>
      </c>
      <c r="H54" s="42">
        <f t="shared" si="3"/>
        <v>795.6</v>
      </c>
      <c r="I54" s="42">
        <f t="shared" si="4"/>
        <v>983.28</v>
      </c>
    </row>
    <row r="55" spans="1:9" x14ac:dyDescent="0.25">
      <c r="A55" s="40" t="s">
        <v>648</v>
      </c>
      <c r="B55" s="41">
        <v>1</v>
      </c>
      <c r="C55" s="41">
        <f t="shared" si="6"/>
        <v>472</v>
      </c>
      <c r="D55" s="41">
        <v>441</v>
      </c>
      <c r="E55" s="41">
        <v>31</v>
      </c>
      <c r="F55" s="42"/>
      <c r="G55" s="42">
        <v>6.12</v>
      </c>
      <c r="H55" s="42">
        <f t="shared" si="3"/>
        <v>379.44</v>
      </c>
      <c r="I55" s="42">
        <f t="shared" si="4"/>
        <v>468.95</v>
      </c>
    </row>
    <row r="56" spans="1:9" x14ac:dyDescent="0.25">
      <c r="A56" s="40" t="s">
        <v>73</v>
      </c>
      <c r="B56" s="41">
        <v>1</v>
      </c>
      <c r="C56" s="41">
        <f t="shared" si="6"/>
        <v>497</v>
      </c>
      <c r="D56" s="41">
        <v>441</v>
      </c>
      <c r="E56" s="41">
        <v>56</v>
      </c>
      <c r="F56" s="42"/>
      <c r="G56" s="42">
        <v>6.12</v>
      </c>
      <c r="H56" s="42">
        <f t="shared" si="3"/>
        <v>685.44</v>
      </c>
      <c r="I56" s="42">
        <f t="shared" si="4"/>
        <v>847.14</v>
      </c>
    </row>
    <row r="57" spans="1:9" x14ac:dyDescent="0.25">
      <c r="A57" s="40" t="s">
        <v>648</v>
      </c>
      <c r="B57" s="41">
        <v>1</v>
      </c>
      <c r="C57" s="41">
        <f t="shared" si="6"/>
        <v>538</v>
      </c>
      <c r="D57" s="41">
        <v>441</v>
      </c>
      <c r="E57" s="41">
        <v>97</v>
      </c>
      <c r="F57" s="42"/>
      <c r="G57" s="42">
        <v>5.39</v>
      </c>
      <c r="H57" s="42">
        <f>ROUND(E57*G57*2,2)</f>
        <v>1045.6600000000001</v>
      </c>
      <c r="I57" s="42">
        <f t="shared" si="4"/>
        <v>1292.33</v>
      </c>
    </row>
    <row r="58" spans="1:9" ht="49.5" x14ac:dyDescent="0.25">
      <c r="A58" s="364" t="s">
        <v>18</v>
      </c>
      <c r="B58" s="365">
        <f>SUM(B59:B83)</f>
        <v>25</v>
      </c>
      <c r="C58" s="365"/>
      <c r="D58" s="365"/>
      <c r="E58" s="365">
        <f t="shared" ref="E58:I58" si="7">SUM(E59:E83)</f>
        <v>1413</v>
      </c>
      <c r="F58" s="365"/>
      <c r="G58" s="365"/>
      <c r="H58" s="366">
        <f t="shared" si="7"/>
        <v>11106.179999999998</v>
      </c>
      <c r="I58" s="366">
        <f t="shared" si="7"/>
        <v>13726.119999999999</v>
      </c>
    </row>
    <row r="59" spans="1:9" x14ac:dyDescent="0.25">
      <c r="A59" s="40" t="s">
        <v>649</v>
      </c>
      <c r="B59" s="41">
        <v>1</v>
      </c>
      <c r="C59" s="41">
        <f t="shared" si="6"/>
        <v>528</v>
      </c>
      <c r="D59" s="41">
        <v>504</v>
      </c>
      <c r="E59" s="41">
        <v>24</v>
      </c>
      <c r="F59" s="42"/>
      <c r="G59" s="42">
        <v>3.93</v>
      </c>
      <c r="H59" s="42">
        <f t="shared" si="3"/>
        <v>188.64</v>
      </c>
      <c r="I59" s="42">
        <f t="shared" si="4"/>
        <v>233.14</v>
      </c>
    </row>
    <row r="60" spans="1:9" x14ac:dyDescent="0.25">
      <c r="A60" s="40" t="s">
        <v>22</v>
      </c>
      <c r="B60" s="41">
        <v>1</v>
      </c>
      <c r="C60" s="41">
        <f t="shared" si="6"/>
        <v>567</v>
      </c>
      <c r="D60" s="41">
        <v>504</v>
      </c>
      <c r="E60" s="41">
        <v>63</v>
      </c>
      <c r="F60" s="42"/>
      <c r="G60" s="42">
        <v>3.93</v>
      </c>
      <c r="H60" s="42">
        <f t="shared" si="3"/>
        <v>495.18</v>
      </c>
      <c r="I60" s="42">
        <f t="shared" si="4"/>
        <v>611.99</v>
      </c>
    </row>
    <row r="61" spans="1:9" x14ac:dyDescent="0.25">
      <c r="A61" s="40" t="s">
        <v>649</v>
      </c>
      <c r="B61" s="41">
        <v>1</v>
      </c>
      <c r="C61" s="41">
        <f t="shared" si="6"/>
        <v>512</v>
      </c>
      <c r="D61" s="41">
        <v>504</v>
      </c>
      <c r="E61" s="41">
        <v>8</v>
      </c>
      <c r="F61" s="42"/>
      <c r="G61" s="42">
        <v>3.93</v>
      </c>
      <c r="H61" s="42">
        <f t="shared" si="3"/>
        <v>62.88</v>
      </c>
      <c r="I61" s="42">
        <f t="shared" si="4"/>
        <v>77.709999999999994</v>
      </c>
    </row>
    <row r="62" spans="1:9" x14ac:dyDescent="0.25">
      <c r="A62" s="40" t="s">
        <v>649</v>
      </c>
      <c r="B62" s="41">
        <v>1</v>
      </c>
      <c r="C62" s="41">
        <f t="shared" si="6"/>
        <v>584</v>
      </c>
      <c r="D62" s="41">
        <v>504</v>
      </c>
      <c r="E62" s="41">
        <v>80</v>
      </c>
      <c r="F62" s="42"/>
      <c r="G62" s="42">
        <v>3.93</v>
      </c>
      <c r="H62" s="42">
        <f t="shared" si="3"/>
        <v>628.79999999999995</v>
      </c>
      <c r="I62" s="42">
        <f t="shared" si="4"/>
        <v>777.13</v>
      </c>
    </row>
    <row r="63" spans="1:9" x14ac:dyDescent="0.25">
      <c r="A63" s="40" t="s">
        <v>649</v>
      </c>
      <c r="B63" s="41">
        <v>1</v>
      </c>
      <c r="C63" s="41">
        <f t="shared" si="6"/>
        <v>520</v>
      </c>
      <c r="D63" s="41">
        <v>504</v>
      </c>
      <c r="E63" s="41">
        <v>16</v>
      </c>
      <c r="F63" s="42"/>
      <c r="G63" s="42">
        <v>3.93</v>
      </c>
      <c r="H63" s="42">
        <f t="shared" si="3"/>
        <v>125.76</v>
      </c>
      <c r="I63" s="42">
        <f t="shared" si="4"/>
        <v>155.43</v>
      </c>
    </row>
    <row r="64" spans="1:9" x14ac:dyDescent="0.25">
      <c r="A64" s="40" t="s">
        <v>649</v>
      </c>
      <c r="B64" s="41">
        <v>1</v>
      </c>
      <c r="C64" s="41">
        <f t="shared" si="6"/>
        <v>597</v>
      </c>
      <c r="D64" s="41">
        <v>504</v>
      </c>
      <c r="E64" s="41">
        <v>93</v>
      </c>
      <c r="F64" s="42"/>
      <c r="G64" s="42">
        <v>3.93</v>
      </c>
      <c r="H64" s="42">
        <f t="shared" si="3"/>
        <v>730.98</v>
      </c>
      <c r="I64" s="42">
        <f t="shared" si="4"/>
        <v>903.42</v>
      </c>
    </row>
    <row r="65" spans="1:9" x14ac:dyDescent="0.25">
      <c r="A65" s="40" t="s">
        <v>649</v>
      </c>
      <c r="B65" s="41">
        <v>1</v>
      </c>
      <c r="C65" s="41">
        <f t="shared" si="6"/>
        <v>606</v>
      </c>
      <c r="D65" s="41">
        <v>504</v>
      </c>
      <c r="E65" s="41">
        <v>102</v>
      </c>
      <c r="F65" s="42"/>
      <c r="G65" s="42">
        <v>3.93</v>
      </c>
      <c r="H65" s="42">
        <f t="shared" si="3"/>
        <v>801.72</v>
      </c>
      <c r="I65" s="42">
        <f t="shared" si="4"/>
        <v>990.85</v>
      </c>
    </row>
    <row r="66" spans="1:9" x14ac:dyDescent="0.25">
      <c r="A66" s="40" t="s">
        <v>649</v>
      </c>
      <c r="B66" s="41">
        <v>1</v>
      </c>
      <c r="C66" s="41">
        <f t="shared" si="6"/>
        <v>568</v>
      </c>
      <c r="D66" s="41">
        <v>504</v>
      </c>
      <c r="E66" s="41">
        <v>64</v>
      </c>
      <c r="F66" s="42"/>
      <c r="G66" s="42">
        <v>3.93</v>
      </c>
      <c r="H66" s="42">
        <f t="shared" si="3"/>
        <v>503.04</v>
      </c>
      <c r="I66" s="42">
        <f t="shared" si="4"/>
        <v>621.71</v>
      </c>
    </row>
    <row r="67" spans="1:9" x14ac:dyDescent="0.25">
      <c r="A67" s="40" t="s">
        <v>649</v>
      </c>
      <c r="B67" s="41">
        <v>1</v>
      </c>
      <c r="C67" s="41">
        <f t="shared" si="6"/>
        <v>560</v>
      </c>
      <c r="D67" s="41">
        <v>504</v>
      </c>
      <c r="E67" s="41">
        <v>56</v>
      </c>
      <c r="F67" s="42"/>
      <c r="G67" s="42">
        <v>3.93</v>
      </c>
      <c r="H67" s="42">
        <f t="shared" si="3"/>
        <v>440.16</v>
      </c>
      <c r="I67" s="42">
        <f t="shared" si="4"/>
        <v>543.99</v>
      </c>
    </row>
    <row r="68" spans="1:9" x14ac:dyDescent="0.25">
      <c r="A68" s="40" t="s">
        <v>649</v>
      </c>
      <c r="B68" s="41">
        <v>1</v>
      </c>
      <c r="C68" s="41">
        <f t="shared" si="6"/>
        <v>552</v>
      </c>
      <c r="D68" s="41">
        <v>504</v>
      </c>
      <c r="E68" s="41">
        <v>48</v>
      </c>
      <c r="F68" s="42"/>
      <c r="G68" s="42">
        <v>3.93</v>
      </c>
      <c r="H68" s="42">
        <f t="shared" si="3"/>
        <v>377.28</v>
      </c>
      <c r="I68" s="42">
        <f t="shared" si="4"/>
        <v>466.28</v>
      </c>
    </row>
    <row r="69" spans="1:9" x14ac:dyDescent="0.25">
      <c r="A69" s="40" t="s">
        <v>649</v>
      </c>
      <c r="B69" s="41">
        <v>1</v>
      </c>
      <c r="C69" s="41">
        <f t="shared" si="6"/>
        <v>560</v>
      </c>
      <c r="D69" s="41">
        <v>504</v>
      </c>
      <c r="E69" s="41">
        <v>56</v>
      </c>
      <c r="F69" s="42"/>
      <c r="G69" s="42">
        <v>3.93</v>
      </c>
      <c r="H69" s="42">
        <f t="shared" si="3"/>
        <v>440.16</v>
      </c>
      <c r="I69" s="42">
        <f t="shared" si="4"/>
        <v>543.99</v>
      </c>
    </row>
    <row r="70" spans="1:9" x14ac:dyDescent="0.25">
      <c r="A70" s="40" t="s">
        <v>649</v>
      </c>
      <c r="B70" s="41">
        <v>1</v>
      </c>
      <c r="C70" s="41">
        <f t="shared" si="6"/>
        <v>520</v>
      </c>
      <c r="D70" s="41">
        <v>504</v>
      </c>
      <c r="E70" s="41">
        <v>16</v>
      </c>
      <c r="F70" s="42"/>
      <c r="G70" s="42">
        <v>3.93</v>
      </c>
      <c r="H70" s="42">
        <f t="shared" si="3"/>
        <v>125.76</v>
      </c>
      <c r="I70" s="42">
        <f t="shared" si="4"/>
        <v>155.43</v>
      </c>
    </row>
    <row r="71" spans="1:9" x14ac:dyDescent="0.25">
      <c r="A71" s="40" t="s">
        <v>649</v>
      </c>
      <c r="B71" s="41">
        <v>1</v>
      </c>
      <c r="C71" s="41">
        <f t="shared" si="6"/>
        <v>552</v>
      </c>
      <c r="D71" s="41">
        <v>504</v>
      </c>
      <c r="E71" s="41">
        <v>48</v>
      </c>
      <c r="F71" s="42"/>
      <c r="G71" s="42">
        <v>3.93</v>
      </c>
      <c r="H71" s="42">
        <f t="shared" si="3"/>
        <v>377.28</v>
      </c>
      <c r="I71" s="42">
        <f t="shared" si="4"/>
        <v>466.28</v>
      </c>
    </row>
    <row r="72" spans="1:9" x14ac:dyDescent="0.25">
      <c r="A72" s="40" t="s">
        <v>649</v>
      </c>
      <c r="B72" s="41">
        <v>1</v>
      </c>
      <c r="C72" s="41">
        <f t="shared" si="6"/>
        <v>536</v>
      </c>
      <c r="D72" s="41">
        <v>504</v>
      </c>
      <c r="E72" s="41">
        <v>32</v>
      </c>
      <c r="F72" s="42"/>
      <c r="G72" s="42">
        <v>3.93</v>
      </c>
      <c r="H72" s="42">
        <f t="shared" si="3"/>
        <v>251.52</v>
      </c>
      <c r="I72" s="42">
        <f t="shared" si="4"/>
        <v>310.85000000000002</v>
      </c>
    </row>
    <row r="73" spans="1:9" x14ac:dyDescent="0.25">
      <c r="A73" s="40" t="s">
        <v>649</v>
      </c>
      <c r="B73" s="41">
        <v>1</v>
      </c>
      <c r="C73" s="41">
        <f t="shared" si="6"/>
        <v>603</v>
      </c>
      <c r="D73" s="41">
        <v>504</v>
      </c>
      <c r="E73" s="41">
        <v>99</v>
      </c>
      <c r="F73" s="42"/>
      <c r="G73" s="42">
        <v>3.93</v>
      </c>
      <c r="H73" s="42">
        <f t="shared" si="3"/>
        <v>778.14</v>
      </c>
      <c r="I73" s="42">
        <f t="shared" si="4"/>
        <v>961.7</v>
      </c>
    </row>
    <row r="74" spans="1:9" x14ac:dyDescent="0.25">
      <c r="A74" s="40" t="s">
        <v>649</v>
      </c>
      <c r="B74" s="41">
        <v>1</v>
      </c>
      <c r="C74" s="41">
        <f t="shared" si="6"/>
        <v>657</v>
      </c>
      <c r="D74" s="41">
        <v>504</v>
      </c>
      <c r="E74" s="41">
        <v>153</v>
      </c>
      <c r="F74" s="42"/>
      <c r="G74" s="42">
        <v>3.93</v>
      </c>
      <c r="H74" s="42">
        <f t="shared" si="3"/>
        <v>1202.58</v>
      </c>
      <c r="I74" s="42">
        <f t="shared" si="4"/>
        <v>1486.27</v>
      </c>
    </row>
    <row r="75" spans="1:9" x14ac:dyDescent="0.25">
      <c r="A75" s="40" t="s">
        <v>649</v>
      </c>
      <c r="B75" s="41">
        <v>1</v>
      </c>
      <c r="C75" s="41">
        <f t="shared" si="6"/>
        <v>507</v>
      </c>
      <c r="D75" s="41">
        <v>504</v>
      </c>
      <c r="E75" s="41">
        <v>3</v>
      </c>
      <c r="F75" s="42"/>
      <c r="G75" s="42">
        <v>3.93</v>
      </c>
      <c r="H75" s="42">
        <f t="shared" si="3"/>
        <v>23.58</v>
      </c>
      <c r="I75" s="42">
        <f t="shared" si="4"/>
        <v>29.14</v>
      </c>
    </row>
    <row r="76" spans="1:9" x14ac:dyDescent="0.25">
      <c r="A76" s="40" t="s">
        <v>649</v>
      </c>
      <c r="B76" s="41">
        <v>1</v>
      </c>
      <c r="C76" s="41">
        <f t="shared" si="6"/>
        <v>560</v>
      </c>
      <c r="D76" s="41">
        <v>504</v>
      </c>
      <c r="E76" s="41">
        <v>56</v>
      </c>
      <c r="F76" s="42"/>
      <c r="G76" s="42">
        <v>3.93</v>
      </c>
      <c r="H76" s="42">
        <f t="shared" ref="H76:H93" si="8">ROUND(E76*G76*2,2)</f>
        <v>440.16</v>
      </c>
      <c r="I76" s="42">
        <f t="shared" ref="I76:I93" si="9">ROUND(H76*1.2359,2)</f>
        <v>543.99</v>
      </c>
    </row>
    <row r="77" spans="1:9" x14ac:dyDescent="0.25">
      <c r="A77" s="40" t="s">
        <v>22</v>
      </c>
      <c r="B77" s="41">
        <v>1</v>
      </c>
      <c r="C77" s="41">
        <f t="shared" si="6"/>
        <v>616</v>
      </c>
      <c r="D77" s="41">
        <v>504</v>
      </c>
      <c r="E77" s="41">
        <v>112</v>
      </c>
      <c r="F77" s="42"/>
      <c r="G77" s="42">
        <v>3.93</v>
      </c>
      <c r="H77" s="42">
        <f t="shared" si="8"/>
        <v>880.32</v>
      </c>
      <c r="I77" s="42">
        <f t="shared" si="9"/>
        <v>1087.99</v>
      </c>
    </row>
    <row r="78" spans="1:9" x14ac:dyDescent="0.25">
      <c r="A78" s="40" t="s">
        <v>649</v>
      </c>
      <c r="B78" s="41">
        <v>1</v>
      </c>
      <c r="C78" s="41">
        <f t="shared" si="6"/>
        <v>536</v>
      </c>
      <c r="D78" s="41">
        <v>504</v>
      </c>
      <c r="E78" s="41">
        <v>32</v>
      </c>
      <c r="F78" s="42"/>
      <c r="G78" s="42">
        <v>3.93</v>
      </c>
      <c r="H78" s="42">
        <f t="shared" si="8"/>
        <v>251.52</v>
      </c>
      <c r="I78" s="42">
        <f t="shared" si="9"/>
        <v>310.85000000000002</v>
      </c>
    </row>
    <row r="79" spans="1:9" x14ac:dyDescent="0.25">
      <c r="A79" s="40" t="s">
        <v>649</v>
      </c>
      <c r="B79" s="41">
        <v>1</v>
      </c>
      <c r="C79" s="41">
        <f t="shared" si="6"/>
        <v>544</v>
      </c>
      <c r="D79" s="41">
        <v>504</v>
      </c>
      <c r="E79" s="41">
        <v>40</v>
      </c>
      <c r="F79" s="42"/>
      <c r="G79" s="42">
        <v>3.93</v>
      </c>
      <c r="H79" s="42">
        <f t="shared" si="8"/>
        <v>314.39999999999998</v>
      </c>
      <c r="I79" s="42">
        <f t="shared" si="9"/>
        <v>388.57</v>
      </c>
    </row>
    <row r="80" spans="1:9" x14ac:dyDescent="0.25">
      <c r="A80" s="40" t="s">
        <v>22</v>
      </c>
      <c r="B80" s="41">
        <v>1</v>
      </c>
      <c r="C80" s="41">
        <f t="shared" si="6"/>
        <v>600</v>
      </c>
      <c r="D80" s="41">
        <v>504</v>
      </c>
      <c r="E80" s="41">
        <v>96</v>
      </c>
      <c r="F80" s="42"/>
      <c r="G80" s="42">
        <v>3.93</v>
      </c>
      <c r="H80" s="42">
        <f t="shared" si="8"/>
        <v>754.56</v>
      </c>
      <c r="I80" s="42">
        <f t="shared" si="9"/>
        <v>932.56</v>
      </c>
    </row>
    <row r="81" spans="1:9" x14ac:dyDescent="0.25">
      <c r="A81" s="40" t="s">
        <v>649</v>
      </c>
      <c r="B81" s="41">
        <v>1</v>
      </c>
      <c r="C81" s="41">
        <f t="shared" si="6"/>
        <v>566</v>
      </c>
      <c r="D81" s="41">
        <v>504</v>
      </c>
      <c r="E81" s="41">
        <v>62</v>
      </c>
      <c r="F81" s="42"/>
      <c r="G81" s="42">
        <v>3.93</v>
      </c>
      <c r="H81" s="42">
        <f t="shared" si="8"/>
        <v>487.32</v>
      </c>
      <c r="I81" s="42">
        <f t="shared" si="9"/>
        <v>602.28</v>
      </c>
    </row>
    <row r="82" spans="1:9" x14ac:dyDescent="0.25">
      <c r="A82" s="40" t="s">
        <v>649</v>
      </c>
      <c r="B82" s="41">
        <v>1</v>
      </c>
      <c r="C82" s="41">
        <f t="shared" si="6"/>
        <v>534</v>
      </c>
      <c r="D82" s="41">
        <v>504</v>
      </c>
      <c r="E82" s="41">
        <v>30</v>
      </c>
      <c r="F82" s="42"/>
      <c r="G82" s="42">
        <v>3.93</v>
      </c>
      <c r="H82" s="42">
        <f t="shared" si="8"/>
        <v>235.8</v>
      </c>
      <c r="I82" s="42">
        <f t="shared" si="9"/>
        <v>291.43</v>
      </c>
    </row>
    <row r="83" spans="1:9" x14ac:dyDescent="0.25">
      <c r="A83" s="40" t="s">
        <v>649</v>
      </c>
      <c r="B83" s="41">
        <v>1</v>
      </c>
      <c r="C83" s="41">
        <f t="shared" si="6"/>
        <v>528</v>
      </c>
      <c r="D83" s="41">
        <v>504</v>
      </c>
      <c r="E83" s="41">
        <v>24</v>
      </c>
      <c r="F83" s="42"/>
      <c r="G83" s="42">
        <v>3.93</v>
      </c>
      <c r="H83" s="42">
        <f t="shared" si="8"/>
        <v>188.64</v>
      </c>
      <c r="I83" s="42">
        <f t="shared" si="9"/>
        <v>233.14</v>
      </c>
    </row>
    <row r="84" spans="1:9" ht="36" customHeight="1" x14ac:dyDescent="0.25">
      <c r="A84" s="364" t="s">
        <v>19</v>
      </c>
      <c r="B84" s="365">
        <f>SUM(B85:B93)</f>
        <v>9</v>
      </c>
      <c r="C84" s="365"/>
      <c r="D84" s="365"/>
      <c r="E84" s="365">
        <f t="shared" ref="E84:I84" si="10">SUM(E85:E93)</f>
        <v>491</v>
      </c>
      <c r="F84" s="365"/>
      <c r="G84" s="365"/>
      <c r="H84" s="366">
        <f t="shared" si="10"/>
        <v>3047.96</v>
      </c>
      <c r="I84" s="366">
        <f t="shared" si="10"/>
        <v>3766.9799999999996</v>
      </c>
    </row>
    <row r="85" spans="1:9" x14ac:dyDescent="0.25">
      <c r="A85" s="44" t="s">
        <v>650</v>
      </c>
      <c r="B85" s="41">
        <v>1</v>
      </c>
      <c r="C85" s="41">
        <f t="shared" ref="C85:C93" si="11">E85+D85</f>
        <v>531</v>
      </c>
      <c r="D85" s="41">
        <v>504</v>
      </c>
      <c r="E85" s="41">
        <v>27</v>
      </c>
      <c r="F85" s="42"/>
      <c r="G85" s="42">
        <v>4.62</v>
      </c>
      <c r="H85" s="42">
        <f t="shared" si="8"/>
        <v>249.48</v>
      </c>
      <c r="I85" s="42">
        <f t="shared" si="9"/>
        <v>308.33</v>
      </c>
    </row>
    <row r="86" spans="1:9" x14ac:dyDescent="0.25">
      <c r="A86" s="44" t="s">
        <v>651</v>
      </c>
      <c r="B86" s="41">
        <v>1</v>
      </c>
      <c r="C86" s="41">
        <f t="shared" si="11"/>
        <v>536</v>
      </c>
      <c r="D86" s="41">
        <v>504</v>
      </c>
      <c r="E86" s="41">
        <v>32</v>
      </c>
      <c r="F86" s="42"/>
      <c r="G86" s="42">
        <v>2.85</v>
      </c>
      <c r="H86" s="42">
        <f t="shared" si="8"/>
        <v>182.4</v>
      </c>
      <c r="I86" s="42">
        <f t="shared" si="9"/>
        <v>225.43</v>
      </c>
    </row>
    <row r="87" spans="1:9" x14ac:dyDescent="0.25">
      <c r="A87" s="44" t="s">
        <v>651</v>
      </c>
      <c r="B87" s="41">
        <v>1</v>
      </c>
      <c r="C87" s="41">
        <f t="shared" si="11"/>
        <v>588</v>
      </c>
      <c r="D87" s="41">
        <v>504</v>
      </c>
      <c r="E87" s="41">
        <v>84</v>
      </c>
      <c r="F87" s="42"/>
      <c r="G87" s="42">
        <v>2.72</v>
      </c>
      <c r="H87" s="42">
        <f t="shared" si="8"/>
        <v>456.96</v>
      </c>
      <c r="I87" s="42">
        <f t="shared" si="9"/>
        <v>564.76</v>
      </c>
    </row>
    <row r="88" spans="1:9" x14ac:dyDescent="0.25">
      <c r="A88" s="44" t="s">
        <v>651</v>
      </c>
      <c r="B88" s="41">
        <v>1</v>
      </c>
      <c r="C88" s="41">
        <f t="shared" si="11"/>
        <v>552</v>
      </c>
      <c r="D88" s="41">
        <v>504</v>
      </c>
      <c r="E88" s="41">
        <v>48</v>
      </c>
      <c r="F88" s="42"/>
      <c r="G88" s="42">
        <v>2.72</v>
      </c>
      <c r="H88" s="42">
        <f t="shared" si="8"/>
        <v>261.12</v>
      </c>
      <c r="I88" s="42">
        <f t="shared" si="9"/>
        <v>322.72000000000003</v>
      </c>
    </row>
    <row r="89" spans="1:9" x14ac:dyDescent="0.25">
      <c r="A89" s="44" t="s">
        <v>650</v>
      </c>
      <c r="B89" s="41">
        <v>1</v>
      </c>
      <c r="C89" s="41">
        <f t="shared" si="11"/>
        <v>516</v>
      </c>
      <c r="D89" s="41">
        <v>504</v>
      </c>
      <c r="E89" s="41">
        <v>12</v>
      </c>
      <c r="F89" s="42"/>
      <c r="G89" s="42">
        <v>4.62</v>
      </c>
      <c r="H89" s="42">
        <f t="shared" si="8"/>
        <v>110.88</v>
      </c>
      <c r="I89" s="42">
        <f t="shared" si="9"/>
        <v>137.04</v>
      </c>
    </row>
    <row r="90" spans="1:9" x14ac:dyDescent="0.25">
      <c r="A90" s="44" t="s">
        <v>652</v>
      </c>
      <c r="B90" s="41">
        <v>1</v>
      </c>
      <c r="C90" s="41">
        <f t="shared" si="11"/>
        <v>576</v>
      </c>
      <c r="D90" s="41">
        <v>504</v>
      </c>
      <c r="E90" s="41">
        <v>72</v>
      </c>
      <c r="F90" s="42"/>
      <c r="G90" s="42">
        <v>2.72</v>
      </c>
      <c r="H90" s="42">
        <f t="shared" si="8"/>
        <v>391.68</v>
      </c>
      <c r="I90" s="42">
        <f t="shared" si="9"/>
        <v>484.08</v>
      </c>
    </row>
    <row r="91" spans="1:9" x14ac:dyDescent="0.25">
      <c r="A91" s="44" t="s">
        <v>650</v>
      </c>
      <c r="B91" s="41">
        <v>1</v>
      </c>
      <c r="C91" s="41">
        <f t="shared" si="11"/>
        <v>562</v>
      </c>
      <c r="D91" s="41">
        <v>504</v>
      </c>
      <c r="E91" s="41">
        <v>58</v>
      </c>
      <c r="F91" s="42"/>
      <c r="G91" s="42">
        <v>4.62</v>
      </c>
      <c r="H91" s="42">
        <f t="shared" si="8"/>
        <v>535.91999999999996</v>
      </c>
      <c r="I91" s="42">
        <f t="shared" si="9"/>
        <v>662.34</v>
      </c>
    </row>
    <row r="92" spans="1:9" x14ac:dyDescent="0.25">
      <c r="A92" s="44" t="s">
        <v>651</v>
      </c>
      <c r="B92" s="41">
        <v>1</v>
      </c>
      <c r="C92" s="41">
        <f t="shared" si="11"/>
        <v>614</v>
      </c>
      <c r="D92" s="41">
        <v>504</v>
      </c>
      <c r="E92" s="41">
        <v>110</v>
      </c>
      <c r="F92" s="42"/>
      <c r="G92" s="42">
        <v>2.72</v>
      </c>
      <c r="H92" s="42">
        <f t="shared" si="8"/>
        <v>598.4</v>
      </c>
      <c r="I92" s="42">
        <f t="shared" si="9"/>
        <v>739.56</v>
      </c>
    </row>
    <row r="93" spans="1:9" x14ac:dyDescent="0.25">
      <c r="A93" s="44" t="s">
        <v>651</v>
      </c>
      <c r="B93" s="41">
        <v>1</v>
      </c>
      <c r="C93" s="41">
        <f t="shared" si="11"/>
        <v>552</v>
      </c>
      <c r="D93" s="41">
        <v>504</v>
      </c>
      <c r="E93" s="41">
        <v>48</v>
      </c>
      <c r="F93" s="42"/>
      <c r="G93" s="42">
        <v>2.72</v>
      </c>
      <c r="H93" s="42">
        <f t="shared" si="8"/>
        <v>261.12</v>
      </c>
      <c r="I93" s="42">
        <f t="shared" si="9"/>
        <v>322.72000000000003</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5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I44"/>
  <sheetViews>
    <sheetView zoomScale="80" zoomScaleNormal="80" workbookViewId="0">
      <selection activeCell="A2" sqref="A2:I2"/>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930</v>
      </c>
      <c r="I1" s="579"/>
    </row>
    <row r="2" spans="1:9" s="33" customFormat="1" ht="39.75" customHeight="1" x14ac:dyDescent="0.25">
      <c r="A2" s="521" t="s">
        <v>13</v>
      </c>
      <c r="B2" s="521"/>
      <c r="C2" s="521"/>
      <c r="D2" s="521"/>
      <c r="E2" s="521"/>
      <c r="F2" s="521"/>
      <c r="G2" s="521"/>
      <c r="H2" s="521"/>
      <c r="I2" s="521"/>
    </row>
    <row r="4" spans="1:9" x14ac:dyDescent="0.25">
      <c r="A4" s="32" t="s">
        <v>873</v>
      </c>
    </row>
    <row r="5" spans="1:9" x14ac:dyDescent="0.25">
      <c r="A5" s="32" t="s">
        <v>857</v>
      </c>
    </row>
    <row r="6" spans="1:9" x14ac:dyDescent="0.25">
      <c r="E6" s="34"/>
      <c r="H6" s="356"/>
      <c r="I6" s="357"/>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9" t="s">
        <v>14</v>
      </c>
      <c r="D8" s="549" t="s">
        <v>80</v>
      </c>
      <c r="E8" s="549" t="s">
        <v>10</v>
      </c>
      <c r="F8" s="549"/>
      <c r="G8" s="549"/>
      <c r="H8" s="554"/>
      <c r="I8" s="555"/>
    </row>
    <row r="9" spans="1:9" ht="115.5" customHeight="1" x14ac:dyDescent="0.25">
      <c r="A9" s="553"/>
      <c r="B9" s="553"/>
      <c r="C9" s="549"/>
      <c r="D9" s="549"/>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B12+B20+B34</f>
        <v>28</v>
      </c>
      <c r="C11" s="38"/>
      <c r="D11" s="38"/>
      <c r="E11" s="38">
        <f t="shared" ref="E11:I11" si="0">E12+E20+E34</f>
        <v>644</v>
      </c>
      <c r="F11" s="38"/>
      <c r="G11" s="38"/>
      <c r="H11" s="39">
        <f t="shared" si="0"/>
        <v>6243.68</v>
      </c>
      <c r="I11" s="39">
        <f t="shared" si="0"/>
        <v>7716.6</v>
      </c>
    </row>
    <row r="12" spans="1:9" ht="49.5" x14ac:dyDescent="0.25">
      <c r="A12" s="364" t="s">
        <v>17</v>
      </c>
      <c r="B12" s="480">
        <f>SUM(B13:B19)</f>
        <v>7</v>
      </c>
      <c r="C12" s="480"/>
      <c r="D12" s="480"/>
      <c r="E12" s="480">
        <f t="shared" ref="E12:I12" si="1">SUM(E13:E19)</f>
        <v>132</v>
      </c>
      <c r="F12" s="480"/>
      <c r="G12" s="480"/>
      <c r="H12" s="402">
        <f t="shared" si="1"/>
        <v>1628.5600000000002</v>
      </c>
      <c r="I12" s="402">
        <f t="shared" si="1"/>
        <v>2012.7400000000002</v>
      </c>
    </row>
    <row r="13" spans="1:9" x14ac:dyDescent="0.25">
      <c r="A13" s="78" t="s">
        <v>127</v>
      </c>
      <c r="B13" s="76">
        <v>1</v>
      </c>
      <c r="C13" s="76">
        <f t="shared" ref="C13:C19" si="2">D13+E13</f>
        <v>184</v>
      </c>
      <c r="D13" s="76">
        <v>160</v>
      </c>
      <c r="E13" s="76">
        <v>24</v>
      </c>
      <c r="F13" s="79">
        <v>1075</v>
      </c>
      <c r="G13" s="479">
        <f>ROUND(F13/167.42,2)</f>
        <v>6.42</v>
      </c>
      <c r="H13" s="448">
        <f t="shared" ref="H13:H19" si="3">ROUND(E13*G13*2,2)</f>
        <v>308.16000000000003</v>
      </c>
      <c r="I13" s="448">
        <f>ROUND(H13*1.2359,2)</f>
        <v>380.85</v>
      </c>
    </row>
    <row r="14" spans="1:9" x14ac:dyDescent="0.25">
      <c r="A14" s="78" t="s">
        <v>127</v>
      </c>
      <c r="B14" s="76">
        <v>1</v>
      </c>
      <c r="C14" s="76">
        <f t="shared" si="2"/>
        <v>180</v>
      </c>
      <c r="D14" s="76">
        <v>160</v>
      </c>
      <c r="E14" s="76">
        <v>20</v>
      </c>
      <c r="F14" s="79">
        <v>940</v>
      </c>
      <c r="G14" s="479">
        <f t="shared" ref="G14:G42" si="4">ROUND(F14/167.42,2)</f>
        <v>5.61</v>
      </c>
      <c r="H14" s="448">
        <f t="shared" si="3"/>
        <v>224.4</v>
      </c>
      <c r="I14" s="448">
        <f t="shared" ref="I14:I19" si="5">ROUND(H14*1.2359,2)</f>
        <v>277.33999999999997</v>
      </c>
    </row>
    <row r="15" spans="1:9" x14ac:dyDescent="0.25">
      <c r="A15" s="78" t="s">
        <v>127</v>
      </c>
      <c r="B15" s="76">
        <v>1</v>
      </c>
      <c r="C15" s="76">
        <f t="shared" si="2"/>
        <v>184</v>
      </c>
      <c r="D15" s="76">
        <v>160</v>
      </c>
      <c r="E15" s="76">
        <v>24</v>
      </c>
      <c r="F15" s="79">
        <v>1055</v>
      </c>
      <c r="G15" s="479">
        <f t="shared" si="4"/>
        <v>6.3</v>
      </c>
      <c r="H15" s="448">
        <f t="shared" si="3"/>
        <v>302.39999999999998</v>
      </c>
      <c r="I15" s="448">
        <f t="shared" si="5"/>
        <v>373.74</v>
      </c>
    </row>
    <row r="16" spans="1:9" x14ac:dyDescent="0.25">
      <c r="A16" s="78" t="s">
        <v>127</v>
      </c>
      <c r="B16" s="76">
        <v>1</v>
      </c>
      <c r="C16" s="76">
        <f t="shared" si="2"/>
        <v>184</v>
      </c>
      <c r="D16" s="76">
        <v>160</v>
      </c>
      <c r="E16" s="76">
        <v>24</v>
      </c>
      <c r="F16" s="79">
        <v>1030</v>
      </c>
      <c r="G16" s="479">
        <f t="shared" si="4"/>
        <v>6.15</v>
      </c>
      <c r="H16" s="448">
        <f t="shared" si="3"/>
        <v>295.2</v>
      </c>
      <c r="I16" s="448">
        <f t="shared" si="5"/>
        <v>364.84</v>
      </c>
    </row>
    <row r="17" spans="1:9" x14ac:dyDescent="0.25">
      <c r="A17" s="78" t="s">
        <v>127</v>
      </c>
      <c r="B17" s="76">
        <v>1</v>
      </c>
      <c r="C17" s="76">
        <f t="shared" si="2"/>
        <v>168</v>
      </c>
      <c r="D17" s="76">
        <v>160</v>
      </c>
      <c r="E17" s="76">
        <v>8</v>
      </c>
      <c r="F17" s="79">
        <v>915</v>
      </c>
      <c r="G17" s="479">
        <f t="shared" si="4"/>
        <v>5.47</v>
      </c>
      <c r="H17" s="448">
        <f t="shared" si="3"/>
        <v>87.52</v>
      </c>
      <c r="I17" s="448">
        <f t="shared" si="5"/>
        <v>108.17</v>
      </c>
    </row>
    <row r="18" spans="1:9" x14ac:dyDescent="0.25">
      <c r="A18" s="78" t="s">
        <v>127</v>
      </c>
      <c r="B18" s="76">
        <v>1</v>
      </c>
      <c r="C18" s="76">
        <f t="shared" si="2"/>
        <v>168</v>
      </c>
      <c r="D18" s="76">
        <v>160</v>
      </c>
      <c r="E18" s="76">
        <v>8</v>
      </c>
      <c r="F18" s="79">
        <v>1075</v>
      </c>
      <c r="G18" s="479">
        <f t="shared" si="4"/>
        <v>6.42</v>
      </c>
      <c r="H18" s="448">
        <f t="shared" si="3"/>
        <v>102.72</v>
      </c>
      <c r="I18" s="448">
        <f t="shared" si="5"/>
        <v>126.95</v>
      </c>
    </row>
    <row r="19" spans="1:9" x14ac:dyDescent="0.25">
      <c r="A19" s="78" t="s">
        <v>127</v>
      </c>
      <c r="B19" s="76">
        <v>1</v>
      </c>
      <c r="C19" s="76">
        <f t="shared" si="2"/>
        <v>184</v>
      </c>
      <c r="D19" s="76">
        <v>160</v>
      </c>
      <c r="E19" s="76">
        <v>24</v>
      </c>
      <c r="F19" s="79">
        <v>1075</v>
      </c>
      <c r="G19" s="479">
        <f t="shared" si="4"/>
        <v>6.42</v>
      </c>
      <c r="H19" s="448">
        <f t="shared" si="3"/>
        <v>308.16000000000003</v>
      </c>
      <c r="I19" s="448">
        <f t="shared" si="5"/>
        <v>380.85</v>
      </c>
    </row>
    <row r="20" spans="1:9" ht="67.5" customHeight="1" x14ac:dyDescent="0.25">
      <c r="A20" s="481" t="s">
        <v>103</v>
      </c>
      <c r="B20" s="480">
        <f>SUM(B21:B33)</f>
        <v>13</v>
      </c>
      <c r="C20" s="480"/>
      <c r="D20" s="480"/>
      <c r="E20" s="480">
        <f t="shared" ref="E20:I20" si="6">SUM(E21:E33)</f>
        <v>344</v>
      </c>
      <c r="F20" s="480"/>
      <c r="G20" s="480"/>
      <c r="H20" s="402">
        <f t="shared" si="6"/>
        <v>3142.24</v>
      </c>
      <c r="I20" s="402">
        <f t="shared" si="6"/>
        <v>3883.52</v>
      </c>
    </row>
    <row r="21" spans="1:9" x14ac:dyDescent="0.25">
      <c r="A21" s="80" t="s">
        <v>128</v>
      </c>
      <c r="B21" s="76">
        <v>1</v>
      </c>
      <c r="C21" s="76">
        <f t="shared" ref="C21:C32" si="7">D21+E21</f>
        <v>136</v>
      </c>
      <c r="D21" s="76">
        <v>120</v>
      </c>
      <c r="E21" s="76">
        <v>16</v>
      </c>
      <c r="F21" s="77">
        <v>775</v>
      </c>
      <c r="G21" s="479">
        <f t="shared" si="4"/>
        <v>4.63</v>
      </c>
      <c r="H21" s="448">
        <f t="shared" ref="H21:H32" si="8">ROUND(E21*G21*2,2)</f>
        <v>148.16</v>
      </c>
      <c r="I21" s="448">
        <f>ROUND(H21*1.2359,2)</f>
        <v>183.11</v>
      </c>
    </row>
    <row r="22" spans="1:9" x14ac:dyDescent="0.25">
      <c r="A22" s="80" t="s">
        <v>128</v>
      </c>
      <c r="B22" s="76">
        <v>1</v>
      </c>
      <c r="C22" s="76">
        <f t="shared" si="7"/>
        <v>184</v>
      </c>
      <c r="D22" s="76">
        <v>160</v>
      </c>
      <c r="E22" s="76">
        <v>24</v>
      </c>
      <c r="F22" s="77">
        <v>775</v>
      </c>
      <c r="G22" s="479">
        <f t="shared" si="4"/>
        <v>4.63</v>
      </c>
      <c r="H22" s="448">
        <f t="shared" si="8"/>
        <v>222.24</v>
      </c>
      <c r="I22" s="448">
        <f t="shared" ref="I22:I33" si="9">ROUND(H22*1.2359,2)</f>
        <v>274.67</v>
      </c>
    </row>
    <row r="23" spans="1:9" x14ac:dyDescent="0.25">
      <c r="A23" s="80" t="s">
        <v>128</v>
      </c>
      <c r="B23" s="76">
        <v>1</v>
      </c>
      <c r="C23" s="76">
        <f t="shared" si="7"/>
        <v>208</v>
      </c>
      <c r="D23" s="76">
        <v>160</v>
      </c>
      <c r="E23" s="76">
        <v>48</v>
      </c>
      <c r="F23" s="77">
        <v>750</v>
      </c>
      <c r="G23" s="479">
        <f t="shared" si="4"/>
        <v>4.4800000000000004</v>
      </c>
      <c r="H23" s="448">
        <f t="shared" si="8"/>
        <v>430.08</v>
      </c>
      <c r="I23" s="448">
        <f t="shared" si="9"/>
        <v>531.54</v>
      </c>
    </row>
    <row r="24" spans="1:9" x14ac:dyDescent="0.25">
      <c r="A24" s="80" t="s">
        <v>128</v>
      </c>
      <c r="B24" s="76">
        <v>1</v>
      </c>
      <c r="C24" s="76">
        <f t="shared" si="7"/>
        <v>184</v>
      </c>
      <c r="D24" s="76">
        <v>160</v>
      </c>
      <c r="E24" s="76">
        <v>24</v>
      </c>
      <c r="F24" s="77">
        <v>750</v>
      </c>
      <c r="G24" s="479">
        <f t="shared" si="4"/>
        <v>4.4800000000000004</v>
      </c>
      <c r="H24" s="448">
        <f t="shared" si="8"/>
        <v>215.04</v>
      </c>
      <c r="I24" s="448">
        <f t="shared" si="9"/>
        <v>265.77</v>
      </c>
    </row>
    <row r="25" spans="1:9" x14ac:dyDescent="0.25">
      <c r="A25" s="80" t="s">
        <v>128</v>
      </c>
      <c r="B25" s="76">
        <v>1</v>
      </c>
      <c r="C25" s="76">
        <f t="shared" si="7"/>
        <v>184</v>
      </c>
      <c r="D25" s="76">
        <v>160</v>
      </c>
      <c r="E25" s="76">
        <v>24</v>
      </c>
      <c r="F25" s="77">
        <v>750</v>
      </c>
      <c r="G25" s="479">
        <f t="shared" si="4"/>
        <v>4.4800000000000004</v>
      </c>
      <c r="H25" s="448">
        <f t="shared" si="8"/>
        <v>215.04</v>
      </c>
      <c r="I25" s="448">
        <f t="shared" si="9"/>
        <v>265.77</v>
      </c>
    </row>
    <row r="26" spans="1:9" x14ac:dyDescent="0.25">
      <c r="A26" s="80" t="s">
        <v>128</v>
      </c>
      <c r="B26" s="76">
        <v>1</v>
      </c>
      <c r="C26" s="76">
        <f t="shared" si="7"/>
        <v>184</v>
      </c>
      <c r="D26" s="76">
        <v>160</v>
      </c>
      <c r="E26" s="76">
        <v>24</v>
      </c>
      <c r="F26" s="77">
        <v>750</v>
      </c>
      <c r="G26" s="479">
        <f t="shared" si="4"/>
        <v>4.4800000000000004</v>
      </c>
      <c r="H26" s="448">
        <f t="shared" si="8"/>
        <v>215.04</v>
      </c>
      <c r="I26" s="448">
        <f t="shared" si="9"/>
        <v>265.77</v>
      </c>
    </row>
    <row r="27" spans="1:9" x14ac:dyDescent="0.25">
      <c r="A27" s="80" t="s">
        <v>128</v>
      </c>
      <c r="B27" s="76">
        <v>1</v>
      </c>
      <c r="C27" s="76">
        <f t="shared" si="7"/>
        <v>184</v>
      </c>
      <c r="D27" s="76">
        <v>160</v>
      </c>
      <c r="E27" s="81">
        <v>24</v>
      </c>
      <c r="F27" s="77">
        <v>775</v>
      </c>
      <c r="G27" s="479">
        <f t="shared" si="4"/>
        <v>4.63</v>
      </c>
      <c r="H27" s="448">
        <f t="shared" si="8"/>
        <v>222.24</v>
      </c>
      <c r="I27" s="448">
        <f t="shared" si="9"/>
        <v>274.67</v>
      </c>
    </row>
    <row r="28" spans="1:9" x14ac:dyDescent="0.25">
      <c r="A28" s="80" t="s">
        <v>128</v>
      </c>
      <c r="B28" s="76">
        <v>1</v>
      </c>
      <c r="C28" s="76">
        <f t="shared" si="7"/>
        <v>192</v>
      </c>
      <c r="D28" s="76">
        <v>160</v>
      </c>
      <c r="E28" s="81">
        <v>32</v>
      </c>
      <c r="F28" s="77">
        <v>775</v>
      </c>
      <c r="G28" s="479">
        <f t="shared" si="4"/>
        <v>4.63</v>
      </c>
      <c r="H28" s="448">
        <f t="shared" si="8"/>
        <v>296.32</v>
      </c>
      <c r="I28" s="448">
        <f t="shared" si="9"/>
        <v>366.22</v>
      </c>
    </row>
    <row r="29" spans="1:9" x14ac:dyDescent="0.25">
      <c r="A29" s="80" t="s">
        <v>128</v>
      </c>
      <c r="B29" s="76">
        <v>1</v>
      </c>
      <c r="C29" s="76">
        <f t="shared" si="7"/>
        <v>184</v>
      </c>
      <c r="D29" s="76">
        <v>160</v>
      </c>
      <c r="E29" s="81">
        <v>24</v>
      </c>
      <c r="F29" s="77">
        <v>775</v>
      </c>
      <c r="G29" s="479">
        <f t="shared" si="4"/>
        <v>4.63</v>
      </c>
      <c r="H29" s="448">
        <f t="shared" si="8"/>
        <v>222.24</v>
      </c>
      <c r="I29" s="448">
        <f t="shared" si="9"/>
        <v>274.67</v>
      </c>
    </row>
    <row r="30" spans="1:9" x14ac:dyDescent="0.25">
      <c r="A30" s="78" t="s">
        <v>129</v>
      </c>
      <c r="B30" s="76">
        <v>1</v>
      </c>
      <c r="C30" s="76">
        <f t="shared" si="7"/>
        <v>192</v>
      </c>
      <c r="D30" s="76">
        <v>160</v>
      </c>
      <c r="E30" s="81">
        <v>32</v>
      </c>
      <c r="F30" s="77">
        <v>775</v>
      </c>
      <c r="G30" s="479">
        <f t="shared" si="4"/>
        <v>4.63</v>
      </c>
      <c r="H30" s="448">
        <f t="shared" si="8"/>
        <v>296.32</v>
      </c>
      <c r="I30" s="448">
        <f t="shared" si="9"/>
        <v>366.22</v>
      </c>
    </row>
    <row r="31" spans="1:9" x14ac:dyDescent="0.25">
      <c r="A31" s="78" t="s">
        <v>129</v>
      </c>
      <c r="B31" s="76">
        <v>1</v>
      </c>
      <c r="C31" s="76">
        <f t="shared" si="7"/>
        <v>184</v>
      </c>
      <c r="D31" s="76">
        <v>160</v>
      </c>
      <c r="E31" s="81">
        <v>24</v>
      </c>
      <c r="F31" s="77">
        <v>775</v>
      </c>
      <c r="G31" s="479">
        <f t="shared" si="4"/>
        <v>4.63</v>
      </c>
      <c r="H31" s="479">
        <f t="shared" si="8"/>
        <v>222.24</v>
      </c>
      <c r="I31" s="448">
        <f t="shared" si="9"/>
        <v>274.67</v>
      </c>
    </row>
    <row r="32" spans="1:9" x14ac:dyDescent="0.25">
      <c r="A32" s="78" t="s">
        <v>129</v>
      </c>
      <c r="B32" s="76">
        <v>1</v>
      </c>
      <c r="C32" s="76">
        <f t="shared" si="7"/>
        <v>184</v>
      </c>
      <c r="D32" s="76">
        <v>160</v>
      </c>
      <c r="E32" s="81">
        <v>24</v>
      </c>
      <c r="F32" s="77">
        <v>775</v>
      </c>
      <c r="G32" s="479">
        <f t="shared" si="4"/>
        <v>4.63</v>
      </c>
      <c r="H32" s="479">
        <f t="shared" si="8"/>
        <v>222.24</v>
      </c>
      <c r="I32" s="448">
        <f t="shared" si="9"/>
        <v>274.67</v>
      </c>
    </row>
    <row r="33" spans="1:9" x14ac:dyDescent="0.25">
      <c r="A33" s="80" t="s">
        <v>128</v>
      </c>
      <c r="B33" s="76">
        <v>1</v>
      </c>
      <c r="C33" s="76">
        <f>D33+E33</f>
        <v>184</v>
      </c>
      <c r="D33" s="76">
        <v>160</v>
      </c>
      <c r="E33" s="76">
        <v>24</v>
      </c>
      <c r="F33" s="77">
        <v>750</v>
      </c>
      <c r="G33" s="479">
        <f t="shared" si="4"/>
        <v>4.4800000000000004</v>
      </c>
      <c r="H33" s="448">
        <f>ROUND(E33*G33*2,2)</f>
        <v>215.04</v>
      </c>
      <c r="I33" s="448">
        <f t="shared" si="9"/>
        <v>265.77</v>
      </c>
    </row>
    <row r="34" spans="1:9" ht="49.5" x14ac:dyDescent="0.25">
      <c r="A34" s="481" t="s">
        <v>19</v>
      </c>
      <c r="B34" s="480">
        <f>SUM(B35:B42)</f>
        <v>8</v>
      </c>
      <c r="C34" s="480"/>
      <c r="D34" s="480"/>
      <c r="E34" s="480">
        <f t="shared" ref="E34:I34" si="10">SUM(E35:E42)</f>
        <v>168</v>
      </c>
      <c r="F34" s="480"/>
      <c r="G34" s="480"/>
      <c r="H34" s="402">
        <f t="shared" si="10"/>
        <v>1472.88</v>
      </c>
      <c r="I34" s="402">
        <f t="shared" si="10"/>
        <v>1820.3399999999997</v>
      </c>
    </row>
    <row r="35" spans="1:9" x14ac:dyDescent="0.25">
      <c r="A35" s="80" t="s">
        <v>130</v>
      </c>
      <c r="B35" s="76">
        <v>1</v>
      </c>
      <c r="C35" s="76">
        <f t="shared" ref="C35:C42" si="11">D35+E35</f>
        <v>184</v>
      </c>
      <c r="D35" s="81">
        <v>160</v>
      </c>
      <c r="E35" s="81">
        <v>24</v>
      </c>
      <c r="F35" s="79">
        <v>750</v>
      </c>
      <c r="G35" s="479">
        <f t="shared" si="4"/>
        <v>4.4800000000000004</v>
      </c>
      <c r="H35" s="448">
        <f t="shared" ref="H35:H42" si="12">ROUND(E35*G35*2,2)</f>
        <v>215.04</v>
      </c>
      <c r="I35" s="448">
        <f>ROUND(H35*1.2359,2)</f>
        <v>265.77</v>
      </c>
    </row>
    <row r="36" spans="1:9" x14ac:dyDescent="0.25">
      <c r="A36" s="80" t="s">
        <v>130</v>
      </c>
      <c r="B36" s="76">
        <v>1</v>
      </c>
      <c r="C36" s="76">
        <f t="shared" si="11"/>
        <v>184</v>
      </c>
      <c r="D36" s="81">
        <v>160</v>
      </c>
      <c r="E36" s="81">
        <v>24</v>
      </c>
      <c r="F36" s="79">
        <v>750</v>
      </c>
      <c r="G36" s="479">
        <f t="shared" si="4"/>
        <v>4.4800000000000004</v>
      </c>
      <c r="H36" s="448">
        <f t="shared" si="12"/>
        <v>215.04</v>
      </c>
      <c r="I36" s="448">
        <f t="shared" ref="I36:I42" si="13">ROUND(H36*1.2359,2)</f>
        <v>265.77</v>
      </c>
    </row>
    <row r="37" spans="1:9" x14ac:dyDescent="0.25">
      <c r="A37" s="78" t="s">
        <v>23</v>
      </c>
      <c r="B37" s="76">
        <v>1</v>
      </c>
      <c r="C37" s="76">
        <f t="shared" si="11"/>
        <v>172</v>
      </c>
      <c r="D37" s="81">
        <v>160</v>
      </c>
      <c r="E37" s="81">
        <v>12</v>
      </c>
      <c r="F37" s="79">
        <v>750</v>
      </c>
      <c r="G37" s="479">
        <f t="shared" si="4"/>
        <v>4.4800000000000004</v>
      </c>
      <c r="H37" s="448">
        <f t="shared" si="12"/>
        <v>107.52</v>
      </c>
      <c r="I37" s="448">
        <f t="shared" si="13"/>
        <v>132.88</v>
      </c>
    </row>
    <row r="38" spans="1:9" x14ac:dyDescent="0.25">
      <c r="A38" s="80" t="s">
        <v>130</v>
      </c>
      <c r="B38" s="76">
        <v>1</v>
      </c>
      <c r="C38" s="76">
        <f t="shared" si="11"/>
        <v>184</v>
      </c>
      <c r="D38" s="81">
        <v>160</v>
      </c>
      <c r="E38" s="81">
        <v>24</v>
      </c>
      <c r="F38" s="79">
        <v>725</v>
      </c>
      <c r="G38" s="479">
        <f t="shared" si="4"/>
        <v>4.33</v>
      </c>
      <c r="H38" s="448">
        <f t="shared" si="12"/>
        <v>207.84</v>
      </c>
      <c r="I38" s="448">
        <f t="shared" si="13"/>
        <v>256.87</v>
      </c>
    </row>
    <row r="39" spans="1:9" x14ac:dyDescent="0.25">
      <c r="A39" s="80" t="s">
        <v>130</v>
      </c>
      <c r="B39" s="76">
        <v>1</v>
      </c>
      <c r="C39" s="76">
        <f t="shared" si="11"/>
        <v>200</v>
      </c>
      <c r="D39" s="81">
        <v>160</v>
      </c>
      <c r="E39" s="81">
        <v>40</v>
      </c>
      <c r="F39" s="79">
        <v>725</v>
      </c>
      <c r="G39" s="479">
        <f t="shared" si="4"/>
        <v>4.33</v>
      </c>
      <c r="H39" s="448">
        <f t="shared" si="12"/>
        <v>346.4</v>
      </c>
      <c r="I39" s="448">
        <f t="shared" si="13"/>
        <v>428.12</v>
      </c>
    </row>
    <row r="40" spans="1:9" x14ac:dyDescent="0.25">
      <c r="A40" s="80" t="s">
        <v>130</v>
      </c>
      <c r="B40" s="76">
        <v>1</v>
      </c>
      <c r="C40" s="76">
        <f t="shared" si="11"/>
        <v>184</v>
      </c>
      <c r="D40" s="81">
        <v>160</v>
      </c>
      <c r="E40" s="81">
        <v>24</v>
      </c>
      <c r="F40" s="79">
        <v>725</v>
      </c>
      <c r="G40" s="479">
        <f t="shared" si="4"/>
        <v>4.33</v>
      </c>
      <c r="H40" s="448">
        <f t="shared" si="12"/>
        <v>207.84</v>
      </c>
      <c r="I40" s="448">
        <f t="shared" si="13"/>
        <v>256.87</v>
      </c>
    </row>
    <row r="41" spans="1:9" x14ac:dyDescent="0.25">
      <c r="A41" s="80" t="s">
        <v>130</v>
      </c>
      <c r="B41" s="76">
        <v>1</v>
      </c>
      <c r="C41" s="76">
        <f t="shared" si="11"/>
        <v>164</v>
      </c>
      <c r="D41" s="81">
        <v>160</v>
      </c>
      <c r="E41" s="81">
        <v>4</v>
      </c>
      <c r="F41" s="79">
        <v>725</v>
      </c>
      <c r="G41" s="479">
        <f t="shared" si="4"/>
        <v>4.33</v>
      </c>
      <c r="H41" s="448">
        <f t="shared" si="12"/>
        <v>34.64</v>
      </c>
      <c r="I41" s="448">
        <f t="shared" si="13"/>
        <v>42.81</v>
      </c>
    </row>
    <row r="42" spans="1:9" x14ac:dyDescent="0.25">
      <c r="A42" s="80" t="s">
        <v>130</v>
      </c>
      <c r="B42" s="76">
        <v>1</v>
      </c>
      <c r="C42" s="76">
        <f t="shared" si="11"/>
        <v>176</v>
      </c>
      <c r="D42" s="81">
        <v>160</v>
      </c>
      <c r="E42" s="81">
        <v>16</v>
      </c>
      <c r="F42" s="79">
        <v>725</v>
      </c>
      <c r="G42" s="479">
        <f t="shared" si="4"/>
        <v>4.33</v>
      </c>
      <c r="H42" s="448">
        <f t="shared" si="12"/>
        <v>138.56</v>
      </c>
      <c r="I42" s="448">
        <f t="shared" si="13"/>
        <v>171.25</v>
      </c>
    </row>
    <row r="43" spans="1:9" x14ac:dyDescent="0.25">
      <c r="B43" s="45"/>
      <c r="C43" s="45"/>
      <c r="D43" s="45"/>
      <c r="E43" s="45"/>
      <c r="F43" s="46"/>
      <c r="G43" s="46"/>
      <c r="H43" s="46"/>
      <c r="I43" s="46"/>
    </row>
    <row r="44" spans="1:9" x14ac:dyDescent="0.25">
      <c r="F44" s="46"/>
      <c r="G44" s="46"/>
    </row>
  </sheetData>
  <mergeCells count="12">
    <mergeCell ref="H1:I1"/>
    <mergeCell ref="A2:I2"/>
    <mergeCell ref="A7:A9"/>
    <mergeCell ref="B7:B9"/>
    <mergeCell ref="C7:E7"/>
    <mergeCell ref="F7:F9"/>
    <mergeCell ref="G7:G9"/>
    <mergeCell ref="H7:H9"/>
    <mergeCell ref="I7:I9"/>
    <mergeCell ref="C8:C9"/>
    <mergeCell ref="D8:D9"/>
    <mergeCell ref="E8:E9"/>
  </mergeCells>
  <pageMargins left="0.70866141732283472" right="0.70866141732283472" top="0.74803149606299213" bottom="0.74803149606299213" header="0.31496062992125984" footer="0.31496062992125984"/>
  <pageSetup paperSize="9" scale="2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I31"/>
  <sheetViews>
    <sheetView zoomScale="80" zoomScaleNormal="80" workbookViewId="0">
      <selection activeCell="N12" sqref="N12"/>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931</v>
      </c>
      <c r="I1" s="579"/>
    </row>
    <row r="2" spans="1:9" s="33" customFormat="1" ht="39.75" customHeight="1" x14ac:dyDescent="0.25">
      <c r="A2" s="521" t="s">
        <v>13</v>
      </c>
      <c r="B2" s="521"/>
      <c r="C2" s="521"/>
      <c r="D2" s="521"/>
      <c r="E2" s="521"/>
      <c r="F2" s="521"/>
      <c r="G2" s="521"/>
      <c r="H2" s="521"/>
      <c r="I2" s="521"/>
    </row>
    <row r="4" spans="1:9" x14ac:dyDescent="0.25">
      <c r="A4" s="32" t="s">
        <v>875</v>
      </c>
    </row>
    <row r="5" spans="1:9" x14ac:dyDescent="0.25">
      <c r="A5" s="32" t="s">
        <v>874</v>
      </c>
    </row>
    <row r="6" spans="1:9" x14ac:dyDescent="0.25">
      <c r="E6" s="34"/>
      <c r="H6" s="356"/>
      <c r="I6" s="357"/>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9" t="s">
        <v>14</v>
      </c>
      <c r="D8" s="549" t="s">
        <v>80</v>
      </c>
      <c r="E8" s="549" t="s">
        <v>10</v>
      </c>
      <c r="F8" s="549"/>
      <c r="G8" s="549"/>
      <c r="H8" s="554"/>
      <c r="I8" s="555"/>
    </row>
    <row r="9" spans="1:9" ht="115.5" customHeight="1" x14ac:dyDescent="0.25">
      <c r="A9" s="553"/>
      <c r="B9" s="553"/>
      <c r="C9" s="549"/>
      <c r="D9" s="549"/>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B12+B20</f>
        <v>18</v>
      </c>
      <c r="C11" s="38"/>
      <c r="D11" s="38"/>
      <c r="E11" s="38">
        <f t="shared" ref="E11:I11" si="0">E12+E20</f>
        <v>324</v>
      </c>
      <c r="F11" s="38"/>
      <c r="G11" s="38"/>
      <c r="H11" s="39">
        <f t="shared" si="0"/>
        <v>3242.3199999999997</v>
      </c>
      <c r="I11" s="39">
        <f t="shared" si="0"/>
        <v>4007.2000000000003</v>
      </c>
    </row>
    <row r="12" spans="1:9" ht="49.5" customHeight="1" x14ac:dyDescent="0.25">
      <c r="A12" s="364" t="s">
        <v>17</v>
      </c>
      <c r="B12" s="480">
        <f>SUM(B13:B19)</f>
        <v>7</v>
      </c>
      <c r="C12" s="480"/>
      <c r="D12" s="480"/>
      <c r="E12" s="480">
        <f t="shared" ref="E12:I12" si="1">SUM(E13:E19)</f>
        <v>76</v>
      </c>
      <c r="F12" s="480"/>
      <c r="G12" s="480"/>
      <c r="H12" s="402">
        <f t="shared" si="1"/>
        <v>965.03999999999985</v>
      </c>
      <c r="I12" s="402">
        <f t="shared" si="1"/>
        <v>1192.69</v>
      </c>
    </row>
    <row r="13" spans="1:9" x14ac:dyDescent="0.25">
      <c r="A13" s="78" t="s">
        <v>127</v>
      </c>
      <c r="B13" s="76">
        <v>1</v>
      </c>
      <c r="C13" s="76">
        <f t="shared" ref="C13:C19" si="2">D13+E13</f>
        <v>176</v>
      </c>
      <c r="D13" s="76">
        <v>160</v>
      </c>
      <c r="E13" s="76">
        <v>16</v>
      </c>
      <c r="F13" s="79">
        <v>1075</v>
      </c>
      <c r="G13" s="479">
        <f>ROUND(F13/167.42,2)</f>
        <v>6.42</v>
      </c>
      <c r="H13" s="448">
        <f t="shared" ref="H13:H19" si="3">ROUND(E13*G13*2,2)</f>
        <v>205.44</v>
      </c>
      <c r="I13" s="448">
        <f>ROUND(H13*1.2359,2)</f>
        <v>253.9</v>
      </c>
    </row>
    <row r="14" spans="1:9" x14ac:dyDescent="0.25">
      <c r="A14" s="78" t="s">
        <v>35</v>
      </c>
      <c r="B14" s="76">
        <v>1</v>
      </c>
      <c r="C14" s="76">
        <f t="shared" si="2"/>
        <v>176</v>
      </c>
      <c r="D14" s="76">
        <v>160</v>
      </c>
      <c r="E14" s="76">
        <v>16</v>
      </c>
      <c r="F14" s="79">
        <v>1075</v>
      </c>
      <c r="G14" s="479">
        <f t="shared" ref="G14:G31" si="4">ROUND(F14/167.42,2)</f>
        <v>6.42</v>
      </c>
      <c r="H14" s="448">
        <f t="shared" si="3"/>
        <v>205.44</v>
      </c>
      <c r="I14" s="448">
        <f t="shared" ref="I14:I19" si="5">ROUND(H14*1.2359,2)</f>
        <v>253.9</v>
      </c>
    </row>
    <row r="15" spans="1:9" x14ac:dyDescent="0.25">
      <c r="A15" s="78" t="s">
        <v>35</v>
      </c>
      <c r="B15" s="76">
        <v>1</v>
      </c>
      <c r="C15" s="76">
        <f t="shared" si="2"/>
        <v>176</v>
      </c>
      <c r="D15" s="76">
        <v>160</v>
      </c>
      <c r="E15" s="76">
        <v>16</v>
      </c>
      <c r="F15" s="79">
        <v>1075</v>
      </c>
      <c r="G15" s="479">
        <f t="shared" si="4"/>
        <v>6.42</v>
      </c>
      <c r="H15" s="448">
        <f t="shared" si="3"/>
        <v>205.44</v>
      </c>
      <c r="I15" s="448">
        <f t="shared" si="5"/>
        <v>253.9</v>
      </c>
    </row>
    <row r="16" spans="1:9" x14ac:dyDescent="0.25">
      <c r="A16" s="78" t="s">
        <v>496</v>
      </c>
      <c r="B16" s="76">
        <v>1</v>
      </c>
      <c r="C16" s="76">
        <f t="shared" si="2"/>
        <v>168</v>
      </c>
      <c r="D16" s="76">
        <v>160</v>
      </c>
      <c r="E16" s="76">
        <v>8</v>
      </c>
      <c r="F16" s="79">
        <v>1050</v>
      </c>
      <c r="G16" s="479">
        <f t="shared" si="4"/>
        <v>6.27</v>
      </c>
      <c r="H16" s="448">
        <f t="shared" si="3"/>
        <v>100.32</v>
      </c>
      <c r="I16" s="448">
        <f t="shared" si="5"/>
        <v>123.99</v>
      </c>
    </row>
    <row r="17" spans="1:9" x14ac:dyDescent="0.25">
      <c r="A17" s="78" t="s">
        <v>127</v>
      </c>
      <c r="B17" s="76">
        <v>1</v>
      </c>
      <c r="C17" s="76">
        <f t="shared" si="2"/>
        <v>168</v>
      </c>
      <c r="D17" s="76">
        <v>160</v>
      </c>
      <c r="E17" s="76">
        <v>8</v>
      </c>
      <c r="F17" s="79">
        <v>1030</v>
      </c>
      <c r="G17" s="479">
        <f t="shared" si="4"/>
        <v>6.15</v>
      </c>
      <c r="H17" s="448">
        <f t="shared" si="3"/>
        <v>98.4</v>
      </c>
      <c r="I17" s="448">
        <f t="shared" si="5"/>
        <v>121.61</v>
      </c>
    </row>
    <row r="18" spans="1:9" x14ac:dyDescent="0.25">
      <c r="A18" s="78" t="s">
        <v>127</v>
      </c>
      <c r="B18" s="76">
        <v>1</v>
      </c>
      <c r="C18" s="76">
        <f t="shared" si="2"/>
        <v>164</v>
      </c>
      <c r="D18" s="76">
        <v>160</v>
      </c>
      <c r="E18" s="76">
        <v>4</v>
      </c>
      <c r="F18" s="79">
        <v>1030</v>
      </c>
      <c r="G18" s="479">
        <f t="shared" si="4"/>
        <v>6.15</v>
      </c>
      <c r="H18" s="448">
        <f t="shared" si="3"/>
        <v>49.2</v>
      </c>
      <c r="I18" s="448">
        <f t="shared" si="5"/>
        <v>60.81</v>
      </c>
    </row>
    <row r="19" spans="1:9" x14ac:dyDescent="0.25">
      <c r="A19" s="78" t="s">
        <v>496</v>
      </c>
      <c r="B19" s="76">
        <v>1</v>
      </c>
      <c r="C19" s="76">
        <f t="shared" si="2"/>
        <v>168</v>
      </c>
      <c r="D19" s="76">
        <v>160</v>
      </c>
      <c r="E19" s="76">
        <v>8</v>
      </c>
      <c r="F19" s="79">
        <v>1055</v>
      </c>
      <c r="G19" s="479">
        <f t="shared" si="4"/>
        <v>6.3</v>
      </c>
      <c r="H19" s="448">
        <f t="shared" si="3"/>
        <v>100.8</v>
      </c>
      <c r="I19" s="448">
        <f t="shared" si="5"/>
        <v>124.58</v>
      </c>
    </row>
    <row r="20" spans="1:9" ht="64.5" customHeight="1" x14ac:dyDescent="0.25">
      <c r="A20" s="481" t="s">
        <v>103</v>
      </c>
      <c r="B20" s="480">
        <f>SUM(B21:B31)</f>
        <v>11</v>
      </c>
      <c r="C20" s="480"/>
      <c r="D20" s="480"/>
      <c r="E20" s="480">
        <f t="shared" ref="E20:I20" si="6">SUM(E21:E31)</f>
        <v>248</v>
      </c>
      <c r="F20" s="480"/>
      <c r="G20" s="480"/>
      <c r="H20" s="402">
        <f t="shared" si="6"/>
        <v>2277.2799999999997</v>
      </c>
      <c r="I20" s="402">
        <f t="shared" si="6"/>
        <v>2814.51</v>
      </c>
    </row>
    <row r="21" spans="1:9" x14ac:dyDescent="0.25">
      <c r="A21" s="80" t="s">
        <v>128</v>
      </c>
      <c r="B21" s="76">
        <v>1</v>
      </c>
      <c r="C21" s="76">
        <f t="shared" ref="C21:C31" si="7">D21+E21</f>
        <v>176</v>
      </c>
      <c r="D21" s="76">
        <v>160</v>
      </c>
      <c r="E21" s="76">
        <v>16</v>
      </c>
      <c r="F21" s="77">
        <v>775</v>
      </c>
      <c r="G21" s="479">
        <f t="shared" si="4"/>
        <v>4.63</v>
      </c>
      <c r="H21" s="448">
        <f t="shared" ref="H21:H31" si="8">ROUND(E21*G21*2,2)</f>
        <v>148.16</v>
      </c>
      <c r="I21" s="448">
        <f>ROUND(H21*1.2359,2)</f>
        <v>183.11</v>
      </c>
    </row>
    <row r="22" spans="1:9" x14ac:dyDescent="0.25">
      <c r="A22" s="78" t="s">
        <v>497</v>
      </c>
      <c r="B22" s="76">
        <v>1</v>
      </c>
      <c r="C22" s="76">
        <f t="shared" si="7"/>
        <v>184</v>
      </c>
      <c r="D22" s="76">
        <v>160</v>
      </c>
      <c r="E22" s="76">
        <v>24</v>
      </c>
      <c r="F22" s="77">
        <v>775</v>
      </c>
      <c r="G22" s="479">
        <f t="shared" si="4"/>
        <v>4.63</v>
      </c>
      <c r="H22" s="448">
        <f t="shared" si="8"/>
        <v>222.24</v>
      </c>
      <c r="I22" s="448">
        <f t="shared" ref="I22:I31" si="9">ROUND(H22*1.2359,2)</f>
        <v>274.67</v>
      </c>
    </row>
    <row r="23" spans="1:9" x14ac:dyDescent="0.25">
      <c r="A23" s="78" t="s">
        <v>497</v>
      </c>
      <c r="B23" s="76">
        <v>1</v>
      </c>
      <c r="C23" s="76">
        <f t="shared" si="7"/>
        <v>184</v>
      </c>
      <c r="D23" s="76">
        <v>160</v>
      </c>
      <c r="E23" s="76">
        <v>24</v>
      </c>
      <c r="F23" s="77">
        <v>750</v>
      </c>
      <c r="G23" s="479">
        <f t="shared" si="4"/>
        <v>4.4800000000000004</v>
      </c>
      <c r="H23" s="448">
        <f t="shared" si="8"/>
        <v>215.04</v>
      </c>
      <c r="I23" s="448">
        <f t="shared" si="9"/>
        <v>265.77</v>
      </c>
    </row>
    <row r="24" spans="1:9" x14ac:dyDescent="0.25">
      <c r="A24" s="78" t="s">
        <v>497</v>
      </c>
      <c r="B24" s="76">
        <v>1</v>
      </c>
      <c r="C24" s="76">
        <f t="shared" si="7"/>
        <v>184</v>
      </c>
      <c r="D24" s="76">
        <v>160</v>
      </c>
      <c r="E24" s="76">
        <v>24</v>
      </c>
      <c r="F24" s="77">
        <v>750</v>
      </c>
      <c r="G24" s="479">
        <f t="shared" si="4"/>
        <v>4.4800000000000004</v>
      </c>
      <c r="H24" s="448">
        <f t="shared" si="8"/>
        <v>215.04</v>
      </c>
      <c r="I24" s="448">
        <f t="shared" si="9"/>
        <v>265.77</v>
      </c>
    </row>
    <row r="25" spans="1:9" x14ac:dyDescent="0.25">
      <c r="A25" s="78" t="s">
        <v>497</v>
      </c>
      <c r="B25" s="76">
        <v>1</v>
      </c>
      <c r="C25" s="76">
        <f t="shared" si="7"/>
        <v>176</v>
      </c>
      <c r="D25" s="76">
        <v>160</v>
      </c>
      <c r="E25" s="76">
        <v>16</v>
      </c>
      <c r="F25" s="77">
        <v>750</v>
      </c>
      <c r="G25" s="479">
        <f t="shared" si="4"/>
        <v>4.4800000000000004</v>
      </c>
      <c r="H25" s="448">
        <f t="shared" si="8"/>
        <v>143.36000000000001</v>
      </c>
      <c r="I25" s="448">
        <f t="shared" si="9"/>
        <v>177.18</v>
      </c>
    </row>
    <row r="26" spans="1:9" x14ac:dyDescent="0.25">
      <c r="A26" s="78" t="s">
        <v>497</v>
      </c>
      <c r="B26" s="76">
        <v>1</v>
      </c>
      <c r="C26" s="76">
        <f t="shared" si="7"/>
        <v>184</v>
      </c>
      <c r="D26" s="76">
        <v>160</v>
      </c>
      <c r="E26" s="81">
        <v>24</v>
      </c>
      <c r="F26" s="77">
        <v>775</v>
      </c>
      <c r="G26" s="479">
        <f t="shared" si="4"/>
        <v>4.63</v>
      </c>
      <c r="H26" s="448">
        <f t="shared" si="8"/>
        <v>222.24</v>
      </c>
      <c r="I26" s="448">
        <f t="shared" si="9"/>
        <v>274.67</v>
      </c>
    </row>
    <row r="27" spans="1:9" x14ac:dyDescent="0.25">
      <c r="A27" s="78" t="s">
        <v>497</v>
      </c>
      <c r="B27" s="76">
        <v>1</v>
      </c>
      <c r="C27" s="76">
        <f t="shared" si="7"/>
        <v>208</v>
      </c>
      <c r="D27" s="76">
        <v>160</v>
      </c>
      <c r="E27" s="81">
        <v>48</v>
      </c>
      <c r="F27" s="77">
        <v>775</v>
      </c>
      <c r="G27" s="479">
        <f t="shared" si="4"/>
        <v>4.63</v>
      </c>
      <c r="H27" s="448">
        <f t="shared" si="8"/>
        <v>444.48</v>
      </c>
      <c r="I27" s="448">
        <f t="shared" si="9"/>
        <v>549.33000000000004</v>
      </c>
    </row>
    <row r="28" spans="1:9" x14ac:dyDescent="0.25">
      <c r="A28" s="80" t="s">
        <v>128</v>
      </c>
      <c r="B28" s="76">
        <v>1</v>
      </c>
      <c r="C28" s="76">
        <f t="shared" si="7"/>
        <v>168</v>
      </c>
      <c r="D28" s="76">
        <v>160</v>
      </c>
      <c r="E28" s="81">
        <v>8</v>
      </c>
      <c r="F28" s="77">
        <v>775</v>
      </c>
      <c r="G28" s="479">
        <f t="shared" si="4"/>
        <v>4.63</v>
      </c>
      <c r="H28" s="448">
        <f t="shared" si="8"/>
        <v>74.08</v>
      </c>
      <c r="I28" s="448">
        <f t="shared" si="9"/>
        <v>91.56</v>
      </c>
    </row>
    <row r="29" spans="1:9" x14ac:dyDescent="0.25">
      <c r="A29" s="80" t="s">
        <v>128</v>
      </c>
      <c r="B29" s="76">
        <v>1</v>
      </c>
      <c r="C29" s="76">
        <f t="shared" si="7"/>
        <v>184</v>
      </c>
      <c r="D29" s="76">
        <v>160</v>
      </c>
      <c r="E29" s="81">
        <v>24</v>
      </c>
      <c r="F29" s="77">
        <v>775</v>
      </c>
      <c r="G29" s="479">
        <f t="shared" si="4"/>
        <v>4.63</v>
      </c>
      <c r="H29" s="448">
        <f t="shared" si="8"/>
        <v>222.24</v>
      </c>
      <c r="I29" s="448">
        <f t="shared" si="9"/>
        <v>274.67</v>
      </c>
    </row>
    <row r="30" spans="1:9" x14ac:dyDescent="0.25">
      <c r="A30" s="78" t="s">
        <v>129</v>
      </c>
      <c r="B30" s="76">
        <v>1</v>
      </c>
      <c r="C30" s="76">
        <f t="shared" si="7"/>
        <v>184</v>
      </c>
      <c r="D30" s="76">
        <v>160</v>
      </c>
      <c r="E30" s="81">
        <v>24</v>
      </c>
      <c r="F30" s="77">
        <v>775</v>
      </c>
      <c r="G30" s="479">
        <f t="shared" si="4"/>
        <v>4.63</v>
      </c>
      <c r="H30" s="448">
        <f t="shared" si="8"/>
        <v>222.24</v>
      </c>
      <c r="I30" s="448">
        <f t="shared" si="9"/>
        <v>274.67</v>
      </c>
    </row>
    <row r="31" spans="1:9" x14ac:dyDescent="0.25">
      <c r="A31" s="78" t="s">
        <v>129</v>
      </c>
      <c r="B31" s="76">
        <v>1</v>
      </c>
      <c r="C31" s="76">
        <f t="shared" si="7"/>
        <v>176</v>
      </c>
      <c r="D31" s="76">
        <v>160</v>
      </c>
      <c r="E31" s="81">
        <v>16</v>
      </c>
      <c r="F31" s="77">
        <v>775</v>
      </c>
      <c r="G31" s="479">
        <f t="shared" si="4"/>
        <v>4.63</v>
      </c>
      <c r="H31" s="479">
        <f t="shared" si="8"/>
        <v>148.16</v>
      </c>
      <c r="I31" s="448">
        <f t="shared" si="9"/>
        <v>183.11</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70866141732283472" right="0.70866141732283472" top="0.74803149606299213" bottom="0.74803149606299213" header="0.31496062992125984" footer="0.31496062992125984"/>
  <pageSetup paperSize="9" scale="1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6AB5-C1D9-4006-9239-C2CBDA513C5B}">
  <sheetPr>
    <tabColor theme="5" tint="0.59999389629810485"/>
  </sheetPr>
  <dimension ref="A1:I21"/>
  <sheetViews>
    <sheetView zoomScale="90" zoomScaleNormal="90" workbookViewId="0">
      <selection activeCell="N12" sqref="N12"/>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6384" width="9.140625" style="32"/>
  </cols>
  <sheetData>
    <row r="1" spans="1:9" x14ac:dyDescent="0.25">
      <c r="H1" s="579" t="s">
        <v>932</v>
      </c>
      <c r="I1" s="579"/>
    </row>
    <row r="2" spans="1:9" s="33" customFormat="1" ht="36.75" customHeight="1" x14ac:dyDescent="0.25">
      <c r="A2" s="521" t="s">
        <v>653</v>
      </c>
      <c r="B2" s="521"/>
      <c r="C2" s="521"/>
      <c r="D2" s="521"/>
      <c r="E2" s="521"/>
      <c r="F2" s="521"/>
      <c r="G2" s="521"/>
      <c r="H2" s="521"/>
      <c r="I2" s="521"/>
    </row>
    <row r="4" spans="1:9" x14ac:dyDescent="0.25">
      <c r="A4" s="32" t="s">
        <v>876</v>
      </c>
    </row>
    <row r="5" spans="1:9" x14ac:dyDescent="0.25">
      <c r="A5" s="32" t="s">
        <v>840</v>
      </c>
    </row>
    <row r="6" spans="1:9" x14ac:dyDescent="0.25">
      <c r="E6" s="34"/>
      <c r="H6" s="35"/>
    </row>
    <row r="7" spans="1:9" x14ac:dyDescent="0.25">
      <c r="A7" s="553"/>
      <c r="B7" s="553" t="s">
        <v>6</v>
      </c>
      <c r="C7" s="549" t="s">
        <v>8</v>
      </c>
      <c r="D7" s="549"/>
      <c r="E7" s="549"/>
      <c r="F7" s="549" t="s">
        <v>4</v>
      </c>
      <c r="G7" s="549" t="s">
        <v>79</v>
      </c>
      <c r="H7" s="554" t="s">
        <v>9</v>
      </c>
      <c r="I7" s="555" t="s">
        <v>2</v>
      </c>
    </row>
    <row r="8" spans="1:9" x14ac:dyDescent="0.25">
      <c r="A8" s="553"/>
      <c r="B8" s="553"/>
      <c r="C8" s="549" t="s">
        <v>14</v>
      </c>
      <c r="D8" s="549" t="s">
        <v>80</v>
      </c>
      <c r="E8" s="549" t="s">
        <v>10</v>
      </c>
      <c r="F8" s="549"/>
      <c r="G8" s="549"/>
      <c r="H8" s="554"/>
      <c r="I8" s="555"/>
    </row>
    <row r="9" spans="1:9" x14ac:dyDescent="0.25">
      <c r="A9" s="553"/>
      <c r="B9" s="553"/>
      <c r="C9" s="549"/>
      <c r="D9" s="549"/>
      <c r="E9" s="549"/>
      <c r="F9" s="549"/>
      <c r="G9" s="549"/>
      <c r="H9" s="554"/>
      <c r="I9" s="555"/>
    </row>
    <row r="10" spans="1:9" x14ac:dyDescent="0.25">
      <c r="A10" s="36">
        <v>1</v>
      </c>
      <c r="B10" s="36">
        <v>6</v>
      </c>
      <c r="C10" s="36" t="s">
        <v>81</v>
      </c>
      <c r="D10" s="36">
        <v>8</v>
      </c>
      <c r="E10" s="36">
        <v>9</v>
      </c>
      <c r="F10" s="36">
        <v>11</v>
      </c>
      <c r="G10" s="36">
        <v>12</v>
      </c>
      <c r="H10" s="36">
        <v>13</v>
      </c>
      <c r="I10" s="36" t="s">
        <v>82</v>
      </c>
    </row>
    <row r="11" spans="1:9" s="33" customFormat="1" x14ac:dyDescent="0.25">
      <c r="A11" s="37" t="s">
        <v>0</v>
      </c>
      <c r="B11" s="38">
        <f>B12+B14+B19</f>
        <v>6</v>
      </c>
      <c r="C11" s="38"/>
      <c r="D11" s="38"/>
      <c r="E11" s="38">
        <f t="shared" ref="E11:I11" si="0">E12+E14+E19</f>
        <v>128</v>
      </c>
      <c r="F11" s="38"/>
      <c r="G11" s="38"/>
      <c r="H11" s="39">
        <f t="shared" si="0"/>
        <v>1127.8399999999999</v>
      </c>
      <c r="I11" s="39">
        <f t="shared" si="0"/>
        <v>1394.4400000000003</v>
      </c>
    </row>
    <row r="12" spans="1:9" ht="49.5" x14ac:dyDescent="0.25">
      <c r="A12" s="364" t="s">
        <v>17</v>
      </c>
      <c r="B12" s="480">
        <f>B13</f>
        <v>1</v>
      </c>
      <c r="C12" s="480"/>
      <c r="D12" s="480"/>
      <c r="E12" s="480">
        <f t="shared" ref="E12:I12" si="1">E13</f>
        <v>16</v>
      </c>
      <c r="F12" s="480"/>
      <c r="G12" s="480"/>
      <c r="H12" s="402">
        <f t="shared" si="1"/>
        <v>205.44</v>
      </c>
      <c r="I12" s="402">
        <f t="shared" si="1"/>
        <v>253.9</v>
      </c>
    </row>
    <row r="13" spans="1:9" x14ac:dyDescent="0.25">
      <c r="A13" s="78" t="s">
        <v>35</v>
      </c>
      <c r="B13" s="76">
        <v>1</v>
      </c>
      <c r="C13" s="76">
        <f t="shared" ref="C13" si="2">D13+E13</f>
        <v>200</v>
      </c>
      <c r="D13" s="76">
        <v>184</v>
      </c>
      <c r="E13" s="76">
        <v>16</v>
      </c>
      <c r="F13" s="79">
        <v>1075</v>
      </c>
      <c r="G13" s="479">
        <f>ROUND(F13/167.42,2)</f>
        <v>6.42</v>
      </c>
      <c r="H13" s="448">
        <f t="shared" ref="H13" si="3">ROUND(E13*G13*2,2)</f>
        <v>205.44</v>
      </c>
      <c r="I13" s="448">
        <f t="shared" ref="I13" si="4">ROUND(H13*1.2359,2)</f>
        <v>253.9</v>
      </c>
    </row>
    <row r="14" spans="1:9" ht="49.5" x14ac:dyDescent="0.25">
      <c r="A14" s="481" t="s">
        <v>103</v>
      </c>
      <c r="B14" s="480">
        <f>SUM(B15:B18)</f>
        <v>4</v>
      </c>
      <c r="C14" s="480"/>
      <c r="D14" s="480"/>
      <c r="E14" s="480">
        <f t="shared" ref="E14:I14" si="5">SUM(E15:E18)</f>
        <v>88</v>
      </c>
      <c r="F14" s="480"/>
      <c r="G14" s="480"/>
      <c r="H14" s="402">
        <f t="shared" si="5"/>
        <v>814.88</v>
      </c>
      <c r="I14" s="402">
        <f t="shared" si="5"/>
        <v>1007.1200000000001</v>
      </c>
    </row>
    <row r="15" spans="1:9" x14ac:dyDescent="0.25">
      <c r="A15" s="78" t="s">
        <v>497</v>
      </c>
      <c r="B15" s="76">
        <v>1</v>
      </c>
      <c r="C15" s="76">
        <f t="shared" ref="C15:C20" si="6">D15+E15</f>
        <v>208</v>
      </c>
      <c r="D15" s="76">
        <v>184</v>
      </c>
      <c r="E15" s="81">
        <v>24</v>
      </c>
      <c r="F15" s="77">
        <v>775</v>
      </c>
      <c r="G15" s="479">
        <f t="shared" ref="G15:G20" si="7">ROUND(F15/167.42,2)</f>
        <v>4.63</v>
      </c>
      <c r="H15" s="448">
        <f t="shared" ref="H15:H18" si="8">ROUND(E15*G15*2,2)</f>
        <v>222.24</v>
      </c>
      <c r="I15" s="448">
        <f t="shared" ref="I15:I18" si="9">ROUND(H15*1.2359,2)</f>
        <v>274.67</v>
      </c>
    </row>
    <row r="16" spans="1:9" x14ac:dyDescent="0.25">
      <c r="A16" s="78" t="s">
        <v>497</v>
      </c>
      <c r="B16" s="76">
        <v>1</v>
      </c>
      <c r="C16" s="76">
        <f t="shared" si="6"/>
        <v>208</v>
      </c>
      <c r="D16" s="76">
        <v>184</v>
      </c>
      <c r="E16" s="81">
        <v>24</v>
      </c>
      <c r="F16" s="77">
        <v>775</v>
      </c>
      <c r="G16" s="479">
        <f t="shared" si="7"/>
        <v>4.63</v>
      </c>
      <c r="H16" s="448">
        <f t="shared" si="8"/>
        <v>222.24</v>
      </c>
      <c r="I16" s="448">
        <f t="shared" si="9"/>
        <v>274.67</v>
      </c>
    </row>
    <row r="17" spans="1:9" x14ac:dyDescent="0.25">
      <c r="A17" s="78" t="s">
        <v>497</v>
      </c>
      <c r="B17" s="76">
        <v>1</v>
      </c>
      <c r="C17" s="76">
        <f t="shared" si="6"/>
        <v>200</v>
      </c>
      <c r="D17" s="76">
        <v>184</v>
      </c>
      <c r="E17" s="81">
        <v>16</v>
      </c>
      <c r="F17" s="77">
        <v>775</v>
      </c>
      <c r="G17" s="479">
        <f t="shared" si="7"/>
        <v>4.63</v>
      </c>
      <c r="H17" s="448">
        <f t="shared" si="8"/>
        <v>148.16</v>
      </c>
      <c r="I17" s="448">
        <f t="shared" si="9"/>
        <v>183.11</v>
      </c>
    </row>
    <row r="18" spans="1:9" x14ac:dyDescent="0.25">
      <c r="A18" s="78" t="s">
        <v>497</v>
      </c>
      <c r="B18" s="76">
        <v>1</v>
      </c>
      <c r="C18" s="76">
        <f t="shared" si="6"/>
        <v>208</v>
      </c>
      <c r="D18" s="76">
        <v>184</v>
      </c>
      <c r="E18" s="81">
        <v>24</v>
      </c>
      <c r="F18" s="77">
        <v>775</v>
      </c>
      <c r="G18" s="479">
        <f t="shared" si="7"/>
        <v>4.63</v>
      </c>
      <c r="H18" s="479">
        <f t="shared" si="8"/>
        <v>222.24</v>
      </c>
      <c r="I18" s="448">
        <f t="shared" si="9"/>
        <v>274.67</v>
      </c>
    </row>
    <row r="19" spans="1:9" ht="39.75" customHeight="1" x14ac:dyDescent="0.25">
      <c r="A19" s="481" t="s">
        <v>19</v>
      </c>
      <c r="B19" s="480">
        <f>B20</f>
        <v>1</v>
      </c>
      <c r="C19" s="480"/>
      <c r="D19" s="480"/>
      <c r="E19" s="480">
        <f t="shared" ref="E19:I19" si="10">E20</f>
        <v>24</v>
      </c>
      <c r="F19" s="480"/>
      <c r="G19" s="480"/>
      <c r="H19" s="402">
        <f t="shared" si="10"/>
        <v>107.52</v>
      </c>
      <c r="I19" s="402">
        <f t="shared" si="10"/>
        <v>133.41999999999999</v>
      </c>
    </row>
    <row r="20" spans="1:9" x14ac:dyDescent="0.25">
      <c r="A20" s="40" t="s">
        <v>23</v>
      </c>
      <c r="B20" s="81">
        <v>1</v>
      </c>
      <c r="C20" s="76">
        <f t="shared" si="6"/>
        <v>208</v>
      </c>
      <c r="D20" s="81">
        <v>184</v>
      </c>
      <c r="E20" s="81">
        <v>24</v>
      </c>
      <c r="F20" s="79">
        <v>750</v>
      </c>
      <c r="G20" s="479">
        <f t="shared" si="7"/>
        <v>4.4800000000000004</v>
      </c>
      <c r="H20" s="448">
        <v>107.52</v>
      </c>
      <c r="I20" s="448">
        <v>133.41999999999999</v>
      </c>
    </row>
    <row r="21" spans="1:9" x14ac:dyDescent="0.25">
      <c r="F21" s="46"/>
      <c r="G21" s="46"/>
    </row>
  </sheetData>
  <mergeCells count="12">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I50"/>
  <sheetViews>
    <sheetView workbookViewId="0">
      <selection activeCell="O9" sqref="O9"/>
    </sheetView>
  </sheetViews>
  <sheetFormatPr defaultColWidth="9.140625" defaultRowHeight="16.5" x14ac:dyDescent="0.25"/>
  <cols>
    <col min="1" max="1" width="49.42578125" style="32" customWidth="1"/>
    <col min="2" max="2" width="15" style="32" customWidth="1"/>
    <col min="3" max="3" width="12.42578125" style="32" customWidth="1"/>
    <col min="4" max="4" width="14.7109375" style="32" customWidth="1"/>
    <col min="5" max="5" width="18.42578125" style="32" customWidth="1"/>
    <col min="6" max="6" width="15.5703125" style="32" customWidth="1"/>
    <col min="7" max="7" width="14.42578125" style="32" customWidth="1"/>
    <col min="8" max="8" width="16.28515625" style="32" customWidth="1"/>
    <col min="9" max="9" width="18.42578125" style="32" customWidth="1"/>
    <col min="10" max="16384" width="9.140625" style="32"/>
  </cols>
  <sheetData>
    <row r="1" spans="1:9" x14ac:dyDescent="0.25">
      <c r="H1" s="579" t="s">
        <v>933</v>
      </c>
      <c r="I1" s="579"/>
    </row>
    <row r="2" spans="1:9" s="33" customFormat="1" ht="39.75" customHeight="1" x14ac:dyDescent="0.25">
      <c r="A2" s="521" t="s">
        <v>13</v>
      </c>
      <c r="B2" s="521"/>
      <c r="C2" s="521"/>
      <c r="D2" s="521"/>
      <c r="E2" s="521"/>
      <c r="F2" s="521"/>
      <c r="G2" s="521"/>
      <c r="H2" s="521"/>
      <c r="I2" s="521"/>
    </row>
    <row r="4" spans="1:9" x14ac:dyDescent="0.25">
      <c r="A4" s="32" t="s">
        <v>877</v>
      </c>
    </row>
    <row r="5" spans="1:9" x14ac:dyDescent="0.25">
      <c r="A5" s="32" t="s">
        <v>857</v>
      </c>
    </row>
    <row r="6" spans="1:9" x14ac:dyDescent="0.25">
      <c r="E6" s="34"/>
      <c r="H6" s="356"/>
      <c r="I6" s="357"/>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618" t="s">
        <v>10</v>
      </c>
      <c r="F8" s="549"/>
      <c r="G8" s="549"/>
      <c r="H8" s="554"/>
      <c r="I8" s="555"/>
    </row>
    <row r="9" spans="1:9" ht="115.5" customHeight="1" x14ac:dyDescent="0.25">
      <c r="A9" s="553"/>
      <c r="B9" s="553"/>
      <c r="C9" s="548"/>
      <c r="D9" s="548"/>
      <c r="E9" s="618"/>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B12+B19+B44</f>
        <v>33</v>
      </c>
      <c r="C11" s="38"/>
      <c r="D11" s="38"/>
      <c r="E11" s="38">
        <f t="shared" ref="E11:I11" si="0">E12+E19+E44</f>
        <v>452</v>
      </c>
      <c r="F11" s="38"/>
      <c r="G11" s="38"/>
      <c r="H11" s="39">
        <f t="shared" si="0"/>
        <v>5848.5200000000013</v>
      </c>
      <c r="I11" s="39">
        <f t="shared" si="0"/>
        <v>7228.1899999999987</v>
      </c>
    </row>
    <row r="12" spans="1:9" ht="49.5" customHeight="1" x14ac:dyDescent="0.25">
      <c r="A12" s="396" t="s">
        <v>17</v>
      </c>
      <c r="B12" s="397">
        <f>SUM(B13:B18)</f>
        <v>6</v>
      </c>
      <c r="C12" s="397"/>
      <c r="D12" s="397"/>
      <c r="E12" s="397">
        <f t="shared" ref="E12:I12" si="1">SUM(E13:E18)</f>
        <v>103</v>
      </c>
      <c r="F12" s="397"/>
      <c r="G12" s="397"/>
      <c r="H12" s="398">
        <f t="shared" si="1"/>
        <v>1619.84</v>
      </c>
      <c r="I12" s="398">
        <f t="shared" si="1"/>
        <v>2001.96</v>
      </c>
    </row>
    <row r="13" spans="1:9" x14ac:dyDescent="0.25">
      <c r="A13" s="151" t="s">
        <v>256</v>
      </c>
      <c r="B13" s="152">
        <v>1</v>
      </c>
      <c r="C13" s="152">
        <f>D13+E13</f>
        <v>165</v>
      </c>
      <c r="D13" s="152">
        <v>140</v>
      </c>
      <c r="E13" s="152">
        <v>25</v>
      </c>
      <c r="F13" s="43">
        <v>1176</v>
      </c>
      <c r="G13" s="437">
        <f>ROUND(F13/D13,2)</f>
        <v>8.4</v>
      </c>
      <c r="H13" s="437">
        <f>ROUND(E13*G13*2,2)</f>
        <v>420</v>
      </c>
      <c r="I13" s="437">
        <f t="shared" ref="I13" si="2">ROUND(H13*1.2359,2)</f>
        <v>519.08000000000004</v>
      </c>
    </row>
    <row r="14" spans="1:9" x14ac:dyDescent="0.25">
      <c r="A14" s="151" t="s">
        <v>256</v>
      </c>
      <c r="B14" s="152">
        <v>1</v>
      </c>
      <c r="C14" s="152">
        <f t="shared" ref="C14:C18" si="3">D14+E14</f>
        <v>152</v>
      </c>
      <c r="D14" s="152">
        <v>140</v>
      </c>
      <c r="E14" s="152">
        <v>12</v>
      </c>
      <c r="F14" s="43">
        <v>927</v>
      </c>
      <c r="G14" s="437">
        <f t="shared" ref="G14:G18" si="4">ROUND(F14/D14,2)</f>
        <v>6.62</v>
      </c>
      <c r="H14" s="437">
        <f t="shared" ref="H14:H18" si="5">ROUND(E14*G14*2,2)</f>
        <v>158.88</v>
      </c>
      <c r="I14" s="437">
        <f>ROUND(H14*1.2359,2)</f>
        <v>196.36</v>
      </c>
    </row>
    <row r="15" spans="1:9" x14ac:dyDescent="0.25">
      <c r="A15" s="151" t="s">
        <v>84</v>
      </c>
      <c r="B15" s="152">
        <v>1</v>
      </c>
      <c r="C15" s="152">
        <f t="shared" si="3"/>
        <v>156</v>
      </c>
      <c r="D15" s="152">
        <v>140</v>
      </c>
      <c r="E15" s="152">
        <v>16</v>
      </c>
      <c r="F15" s="153">
        <v>1027</v>
      </c>
      <c r="G15" s="437">
        <f t="shared" si="4"/>
        <v>7.34</v>
      </c>
      <c r="H15" s="437">
        <f t="shared" si="5"/>
        <v>234.88</v>
      </c>
      <c r="I15" s="437">
        <f t="shared" ref="I15:I18" si="6">ROUND(H15*1.2359,2)</f>
        <v>290.29000000000002</v>
      </c>
    </row>
    <row r="16" spans="1:9" x14ac:dyDescent="0.25">
      <c r="A16" s="151" t="s">
        <v>84</v>
      </c>
      <c r="B16" s="152">
        <v>1</v>
      </c>
      <c r="C16" s="152">
        <f t="shared" si="3"/>
        <v>156</v>
      </c>
      <c r="D16" s="152">
        <v>140</v>
      </c>
      <c r="E16" s="152">
        <v>16</v>
      </c>
      <c r="F16" s="153">
        <v>1027</v>
      </c>
      <c r="G16" s="437">
        <f t="shared" si="4"/>
        <v>7.34</v>
      </c>
      <c r="H16" s="437">
        <f t="shared" si="5"/>
        <v>234.88</v>
      </c>
      <c r="I16" s="437">
        <f t="shared" si="6"/>
        <v>290.29000000000002</v>
      </c>
    </row>
    <row r="17" spans="1:9" x14ac:dyDescent="0.25">
      <c r="A17" s="151" t="s">
        <v>84</v>
      </c>
      <c r="B17" s="152">
        <v>1</v>
      </c>
      <c r="C17" s="152">
        <f t="shared" si="3"/>
        <v>166</v>
      </c>
      <c r="D17" s="152">
        <v>140</v>
      </c>
      <c r="E17" s="152">
        <v>26</v>
      </c>
      <c r="F17" s="153">
        <v>1176</v>
      </c>
      <c r="G17" s="437">
        <f t="shared" si="4"/>
        <v>8.4</v>
      </c>
      <c r="H17" s="437">
        <f t="shared" si="5"/>
        <v>436.8</v>
      </c>
      <c r="I17" s="437">
        <f t="shared" si="6"/>
        <v>539.84</v>
      </c>
    </row>
    <row r="18" spans="1:9" x14ac:dyDescent="0.25">
      <c r="A18" s="151" t="s">
        <v>84</v>
      </c>
      <c r="B18" s="152">
        <v>1</v>
      </c>
      <c r="C18" s="152">
        <f t="shared" si="3"/>
        <v>148</v>
      </c>
      <c r="D18" s="152">
        <v>140</v>
      </c>
      <c r="E18" s="152">
        <v>8</v>
      </c>
      <c r="F18" s="153">
        <v>1176</v>
      </c>
      <c r="G18" s="437">
        <f t="shared" si="4"/>
        <v>8.4</v>
      </c>
      <c r="H18" s="437">
        <f t="shared" si="5"/>
        <v>134.4</v>
      </c>
      <c r="I18" s="437">
        <f t="shared" si="6"/>
        <v>166.1</v>
      </c>
    </row>
    <row r="19" spans="1:9" ht="49.5" x14ac:dyDescent="0.25">
      <c r="A19" s="396" t="s">
        <v>18</v>
      </c>
      <c r="B19" s="397">
        <f>SUM(B20:B43)</f>
        <v>24</v>
      </c>
      <c r="C19" s="397"/>
      <c r="D19" s="397"/>
      <c r="E19" s="397">
        <f t="shared" ref="E19:I19" si="7">SUM(E20:E43)</f>
        <v>310</v>
      </c>
      <c r="F19" s="397"/>
      <c r="G19" s="397"/>
      <c r="H19" s="398">
        <f t="shared" si="7"/>
        <v>3862.6000000000013</v>
      </c>
      <c r="I19" s="398">
        <f t="shared" si="7"/>
        <v>4773.7899999999991</v>
      </c>
    </row>
    <row r="20" spans="1:9" x14ac:dyDescent="0.25">
      <c r="A20" s="151" t="s">
        <v>133</v>
      </c>
      <c r="B20" s="152">
        <v>1</v>
      </c>
      <c r="C20" s="152">
        <f>D20+E20</f>
        <v>156</v>
      </c>
      <c r="D20" s="152">
        <v>140</v>
      </c>
      <c r="E20" s="152">
        <v>16</v>
      </c>
      <c r="F20" s="43">
        <v>872</v>
      </c>
      <c r="G20" s="437">
        <f>ROUND(F20/D20,2)</f>
        <v>6.23</v>
      </c>
      <c r="H20" s="437">
        <f>ROUND(E20*G20*2,2)</f>
        <v>199.36</v>
      </c>
      <c r="I20" s="437">
        <f>ROUND(H20*1.2359,2)</f>
        <v>246.39</v>
      </c>
    </row>
    <row r="21" spans="1:9" x14ac:dyDescent="0.25">
      <c r="A21" s="151" t="s">
        <v>133</v>
      </c>
      <c r="B21" s="152">
        <v>1</v>
      </c>
      <c r="C21" s="152">
        <f t="shared" ref="C21:C43" si="8">D21+E21</f>
        <v>144</v>
      </c>
      <c r="D21" s="152">
        <v>140</v>
      </c>
      <c r="E21" s="152">
        <v>4</v>
      </c>
      <c r="F21" s="43">
        <v>872</v>
      </c>
      <c r="G21" s="437">
        <f t="shared" ref="G21:G43" si="9">ROUND(F21/D21,2)</f>
        <v>6.23</v>
      </c>
      <c r="H21" s="437">
        <f t="shared" ref="H21:H43" si="10">ROUND(E21*G21*2,2)</f>
        <v>49.84</v>
      </c>
      <c r="I21" s="437">
        <f t="shared" ref="I21:I43" si="11">ROUND(H21*1.2359,2)</f>
        <v>61.6</v>
      </c>
    </row>
    <row r="22" spans="1:9" x14ac:dyDescent="0.25">
      <c r="A22" s="151" t="s">
        <v>257</v>
      </c>
      <c r="B22" s="152">
        <v>1</v>
      </c>
      <c r="C22" s="152">
        <f t="shared" si="8"/>
        <v>151</v>
      </c>
      <c r="D22" s="152">
        <v>140</v>
      </c>
      <c r="E22" s="152">
        <v>11</v>
      </c>
      <c r="F22" s="43">
        <v>872</v>
      </c>
      <c r="G22" s="437">
        <f t="shared" si="9"/>
        <v>6.23</v>
      </c>
      <c r="H22" s="437">
        <f t="shared" si="10"/>
        <v>137.06</v>
      </c>
      <c r="I22" s="437">
        <f t="shared" si="11"/>
        <v>169.39</v>
      </c>
    </row>
    <row r="23" spans="1:9" x14ac:dyDescent="0.25">
      <c r="A23" s="151" t="s">
        <v>133</v>
      </c>
      <c r="B23" s="152">
        <v>1</v>
      </c>
      <c r="C23" s="152">
        <f t="shared" si="8"/>
        <v>148</v>
      </c>
      <c r="D23" s="152">
        <v>140</v>
      </c>
      <c r="E23" s="152">
        <v>8</v>
      </c>
      <c r="F23" s="43">
        <v>872</v>
      </c>
      <c r="G23" s="437">
        <f>ROUND(F23/D23,2)</f>
        <v>6.23</v>
      </c>
      <c r="H23" s="437">
        <f t="shared" si="10"/>
        <v>99.68</v>
      </c>
      <c r="I23" s="437">
        <f t="shared" si="11"/>
        <v>123.19</v>
      </c>
    </row>
    <row r="24" spans="1:9" x14ac:dyDescent="0.25">
      <c r="A24" s="151" t="s">
        <v>257</v>
      </c>
      <c r="B24" s="152">
        <v>1</v>
      </c>
      <c r="C24" s="152">
        <f t="shared" si="8"/>
        <v>153</v>
      </c>
      <c r="D24" s="152">
        <v>140</v>
      </c>
      <c r="E24" s="152">
        <v>13</v>
      </c>
      <c r="F24" s="43">
        <v>872</v>
      </c>
      <c r="G24" s="437">
        <f t="shared" si="9"/>
        <v>6.23</v>
      </c>
      <c r="H24" s="437">
        <f t="shared" si="10"/>
        <v>161.97999999999999</v>
      </c>
      <c r="I24" s="437">
        <f t="shared" si="11"/>
        <v>200.19</v>
      </c>
    </row>
    <row r="25" spans="1:9" x14ac:dyDescent="0.25">
      <c r="A25" s="151" t="s">
        <v>133</v>
      </c>
      <c r="B25" s="152">
        <v>1</v>
      </c>
      <c r="C25" s="152">
        <f t="shared" si="8"/>
        <v>156</v>
      </c>
      <c r="D25" s="152">
        <v>140</v>
      </c>
      <c r="E25" s="152">
        <v>16</v>
      </c>
      <c r="F25" s="43">
        <v>872</v>
      </c>
      <c r="G25" s="437">
        <f t="shared" si="9"/>
        <v>6.23</v>
      </c>
      <c r="H25" s="437">
        <f t="shared" si="10"/>
        <v>199.36</v>
      </c>
      <c r="I25" s="437">
        <f t="shared" si="11"/>
        <v>246.39</v>
      </c>
    </row>
    <row r="26" spans="1:9" x14ac:dyDescent="0.25">
      <c r="A26" s="151" t="s">
        <v>258</v>
      </c>
      <c r="B26" s="152">
        <v>1</v>
      </c>
      <c r="C26" s="152">
        <f t="shared" si="8"/>
        <v>156</v>
      </c>
      <c r="D26" s="152">
        <v>140</v>
      </c>
      <c r="E26" s="152">
        <v>16</v>
      </c>
      <c r="F26" s="43">
        <v>872</v>
      </c>
      <c r="G26" s="437">
        <f t="shared" si="9"/>
        <v>6.23</v>
      </c>
      <c r="H26" s="437">
        <f t="shared" si="10"/>
        <v>199.36</v>
      </c>
      <c r="I26" s="437">
        <f t="shared" si="11"/>
        <v>246.39</v>
      </c>
    </row>
    <row r="27" spans="1:9" x14ac:dyDescent="0.25">
      <c r="A27" s="151" t="s">
        <v>133</v>
      </c>
      <c r="B27" s="152">
        <v>1</v>
      </c>
      <c r="C27" s="152">
        <f t="shared" si="8"/>
        <v>152</v>
      </c>
      <c r="D27" s="152">
        <v>140</v>
      </c>
      <c r="E27" s="152">
        <v>12</v>
      </c>
      <c r="F27" s="43">
        <v>872</v>
      </c>
      <c r="G27" s="437">
        <f t="shared" si="9"/>
        <v>6.23</v>
      </c>
      <c r="H27" s="437">
        <f t="shared" si="10"/>
        <v>149.52000000000001</v>
      </c>
      <c r="I27" s="437">
        <f t="shared" si="11"/>
        <v>184.79</v>
      </c>
    </row>
    <row r="28" spans="1:9" x14ac:dyDescent="0.25">
      <c r="A28" s="151" t="s">
        <v>133</v>
      </c>
      <c r="B28" s="152">
        <v>1</v>
      </c>
      <c r="C28" s="152">
        <f t="shared" si="8"/>
        <v>148</v>
      </c>
      <c r="D28" s="152">
        <v>140</v>
      </c>
      <c r="E28" s="152">
        <v>8</v>
      </c>
      <c r="F28" s="43">
        <v>872</v>
      </c>
      <c r="G28" s="437">
        <f t="shared" si="9"/>
        <v>6.23</v>
      </c>
      <c r="H28" s="437">
        <f t="shared" si="10"/>
        <v>99.68</v>
      </c>
      <c r="I28" s="437">
        <f t="shared" si="11"/>
        <v>123.19</v>
      </c>
    </row>
    <row r="29" spans="1:9" x14ac:dyDescent="0.25">
      <c r="A29" s="151" t="s">
        <v>133</v>
      </c>
      <c r="B29" s="152">
        <v>1</v>
      </c>
      <c r="C29" s="152">
        <f t="shared" si="8"/>
        <v>157</v>
      </c>
      <c r="D29" s="152">
        <v>140</v>
      </c>
      <c r="E29" s="152">
        <v>17</v>
      </c>
      <c r="F29" s="43">
        <v>872</v>
      </c>
      <c r="G29" s="437">
        <f t="shared" si="9"/>
        <v>6.23</v>
      </c>
      <c r="H29" s="437">
        <f t="shared" si="10"/>
        <v>211.82</v>
      </c>
      <c r="I29" s="437">
        <f t="shared" si="11"/>
        <v>261.79000000000002</v>
      </c>
    </row>
    <row r="30" spans="1:9" x14ac:dyDescent="0.25">
      <c r="A30" s="151" t="s">
        <v>133</v>
      </c>
      <c r="B30" s="152">
        <v>1</v>
      </c>
      <c r="C30" s="152">
        <f t="shared" si="8"/>
        <v>156</v>
      </c>
      <c r="D30" s="152">
        <v>140</v>
      </c>
      <c r="E30" s="152">
        <v>16</v>
      </c>
      <c r="F30" s="43">
        <v>872</v>
      </c>
      <c r="G30" s="437">
        <f t="shared" si="9"/>
        <v>6.23</v>
      </c>
      <c r="H30" s="437">
        <f t="shared" si="10"/>
        <v>199.36</v>
      </c>
      <c r="I30" s="437">
        <f t="shared" si="11"/>
        <v>246.39</v>
      </c>
    </row>
    <row r="31" spans="1:9" x14ac:dyDescent="0.25">
      <c r="A31" s="151" t="s">
        <v>259</v>
      </c>
      <c r="B31" s="152">
        <v>1</v>
      </c>
      <c r="C31" s="152">
        <f t="shared" si="8"/>
        <v>158</v>
      </c>
      <c r="D31" s="152">
        <v>140</v>
      </c>
      <c r="E31" s="152">
        <v>18</v>
      </c>
      <c r="F31" s="43">
        <v>872</v>
      </c>
      <c r="G31" s="437">
        <f t="shared" si="9"/>
        <v>6.23</v>
      </c>
      <c r="H31" s="437">
        <f t="shared" si="10"/>
        <v>224.28</v>
      </c>
      <c r="I31" s="437">
        <f t="shared" si="11"/>
        <v>277.19</v>
      </c>
    </row>
    <row r="32" spans="1:9" x14ac:dyDescent="0.25">
      <c r="A32" s="151" t="s">
        <v>133</v>
      </c>
      <c r="B32" s="152">
        <v>1</v>
      </c>
      <c r="C32" s="152">
        <f t="shared" si="8"/>
        <v>152</v>
      </c>
      <c r="D32" s="152">
        <v>140</v>
      </c>
      <c r="E32" s="152">
        <v>12</v>
      </c>
      <c r="F32" s="43">
        <v>872</v>
      </c>
      <c r="G32" s="437">
        <f t="shared" si="9"/>
        <v>6.23</v>
      </c>
      <c r="H32" s="437">
        <f t="shared" si="10"/>
        <v>149.52000000000001</v>
      </c>
      <c r="I32" s="437">
        <f t="shared" si="11"/>
        <v>184.79</v>
      </c>
    </row>
    <row r="33" spans="1:9" x14ac:dyDescent="0.25">
      <c r="A33" s="151" t="s">
        <v>133</v>
      </c>
      <c r="B33" s="152">
        <v>1</v>
      </c>
      <c r="C33" s="152">
        <f t="shared" si="8"/>
        <v>144</v>
      </c>
      <c r="D33" s="152">
        <v>140</v>
      </c>
      <c r="E33" s="152">
        <v>4</v>
      </c>
      <c r="F33" s="43">
        <v>872</v>
      </c>
      <c r="G33" s="437">
        <f t="shared" si="9"/>
        <v>6.23</v>
      </c>
      <c r="H33" s="437">
        <f t="shared" si="10"/>
        <v>49.84</v>
      </c>
      <c r="I33" s="437">
        <f t="shared" si="11"/>
        <v>61.6</v>
      </c>
    </row>
    <row r="34" spans="1:9" x14ac:dyDescent="0.25">
      <c r="A34" s="151" t="s">
        <v>133</v>
      </c>
      <c r="B34" s="152">
        <v>1</v>
      </c>
      <c r="C34" s="152">
        <f t="shared" si="8"/>
        <v>143</v>
      </c>
      <c r="D34" s="152">
        <v>140</v>
      </c>
      <c r="E34" s="152">
        <v>3</v>
      </c>
      <c r="F34" s="43">
        <v>872</v>
      </c>
      <c r="G34" s="437">
        <f t="shared" si="9"/>
        <v>6.23</v>
      </c>
      <c r="H34" s="437">
        <f t="shared" si="10"/>
        <v>37.380000000000003</v>
      </c>
      <c r="I34" s="437">
        <f t="shared" si="11"/>
        <v>46.2</v>
      </c>
    </row>
    <row r="35" spans="1:9" x14ac:dyDescent="0.25">
      <c r="A35" s="151" t="s">
        <v>133</v>
      </c>
      <c r="B35" s="152">
        <v>1</v>
      </c>
      <c r="C35" s="152">
        <f t="shared" si="8"/>
        <v>156</v>
      </c>
      <c r="D35" s="152">
        <v>140</v>
      </c>
      <c r="E35" s="152">
        <v>16</v>
      </c>
      <c r="F35" s="43">
        <v>872</v>
      </c>
      <c r="G35" s="437">
        <f t="shared" si="9"/>
        <v>6.23</v>
      </c>
      <c r="H35" s="437">
        <f t="shared" si="10"/>
        <v>199.36</v>
      </c>
      <c r="I35" s="437">
        <f t="shared" si="11"/>
        <v>246.39</v>
      </c>
    </row>
    <row r="36" spans="1:9" x14ac:dyDescent="0.25">
      <c r="A36" s="151" t="s">
        <v>257</v>
      </c>
      <c r="B36" s="152">
        <v>1</v>
      </c>
      <c r="C36" s="152">
        <f t="shared" si="8"/>
        <v>152</v>
      </c>
      <c r="D36" s="152">
        <v>140</v>
      </c>
      <c r="E36" s="152">
        <v>12</v>
      </c>
      <c r="F36" s="43">
        <v>872</v>
      </c>
      <c r="G36" s="437">
        <f t="shared" si="9"/>
        <v>6.23</v>
      </c>
      <c r="H36" s="437">
        <f t="shared" si="10"/>
        <v>149.52000000000001</v>
      </c>
      <c r="I36" s="437">
        <f t="shared" si="11"/>
        <v>184.79</v>
      </c>
    </row>
    <row r="37" spans="1:9" x14ac:dyDescent="0.25">
      <c r="A37" s="151" t="s">
        <v>133</v>
      </c>
      <c r="B37" s="152">
        <v>1</v>
      </c>
      <c r="C37" s="152">
        <f t="shared" si="8"/>
        <v>156</v>
      </c>
      <c r="D37" s="152">
        <v>140</v>
      </c>
      <c r="E37" s="152">
        <v>16</v>
      </c>
      <c r="F37" s="43">
        <v>872</v>
      </c>
      <c r="G37" s="437">
        <f t="shared" si="9"/>
        <v>6.23</v>
      </c>
      <c r="H37" s="437">
        <f t="shared" si="10"/>
        <v>199.36</v>
      </c>
      <c r="I37" s="437">
        <f t="shared" si="11"/>
        <v>246.39</v>
      </c>
    </row>
    <row r="38" spans="1:9" x14ac:dyDescent="0.25">
      <c r="A38" s="151" t="s">
        <v>133</v>
      </c>
      <c r="B38" s="152">
        <v>1</v>
      </c>
      <c r="C38" s="152">
        <f t="shared" si="8"/>
        <v>156</v>
      </c>
      <c r="D38" s="152">
        <v>140</v>
      </c>
      <c r="E38" s="152">
        <v>16</v>
      </c>
      <c r="F38" s="43">
        <v>872</v>
      </c>
      <c r="G38" s="437">
        <f t="shared" si="9"/>
        <v>6.23</v>
      </c>
      <c r="H38" s="437">
        <f t="shared" si="10"/>
        <v>199.36</v>
      </c>
      <c r="I38" s="437">
        <f t="shared" si="11"/>
        <v>246.39</v>
      </c>
    </row>
    <row r="39" spans="1:9" x14ac:dyDescent="0.25">
      <c r="A39" s="151" t="s">
        <v>133</v>
      </c>
      <c r="B39" s="152">
        <v>1</v>
      </c>
      <c r="C39" s="152">
        <f t="shared" si="8"/>
        <v>159</v>
      </c>
      <c r="D39" s="152">
        <v>140</v>
      </c>
      <c r="E39" s="152">
        <v>19</v>
      </c>
      <c r="F39" s="43">
        <v>872</v>
      </c>
      <c r="G39" s="437">
        <f t="shared" si="9"/>
        <v>6.23</v>
      </c>
      <c r="H39" s="437">
        <f t="shared" si="10"/>
        <v>236.74</v>
      </c>
      <c r="I39" s="437">
        <f t="shared" si="11"/>
        <v>292.58999999999997</v>
      </c>
    </row>
    <row r="40" spans="1:9" x14ac:dyDescent="0.25">
      <c r="A40" s="151" t="s">
        <v>133</v>
      </c>
      <c r="B40" s="152">
        <v>1</v>
      </c>
      <c r="C40" s="152">
        <f t="shared" si="8"/>
        <v>166</v>
      </c>
      <c r="D40" s="152">
        <v>140</v>
      </c>
      <c r="E40" s="152">
        <v>26</v>
      </c>
      <c r="F40" s="43">
        <v>872</v>
      </c>
      <c r="G40" s="437">
        <f t="shared" si="9"/>
        <v>6.23</v>
      </c>
      <c r="H40" s="437">
        <f t="shared" si="10"/>
        <v>323.95999999999998</v>
      </c>
      <c r="I40" s="437">
        <f t="shared" si="11"/>
        <v>400.38</v>
      </c>
    </row>
    <row r="41" spans="1:9" x14ac:dyDescent="0.25">
      <c r="A41" s="151" t="s">
        <v>133</v>
      </c>
      <c r="B41" s="152">
        <v>1</v>
      </c>
      <c r="C41" s="152">
        <f t="shared" si="8"/>
        <v>144</v>
      </c>
      <c r="D41" s="152">
        <v>140</v>
      </c>
      <c r="E41" s="152">
        <v>4</v>
      </c>
      <c r="F41" s="43">
        <v>872</v>
      </c>
      <c r="G41" s="437">
        <f t="shared" si="9"/>
        <v>6.23</v>
      </c>
      <c r="H41" s="437">
        <f t="shared" si="10"/>
        <v>49.84</v>
      </c>
      <c r="I41" s="437">
        <f t="shared" si="11"/>
        <v>61.6</v>
      </c>
    </row>
    <row r="42" spans="1:9" x14ac:dyDescent="0.25">
      <c r="A42" s="151" t="s">
        <v>133</v>
      </c>
      <c r="B42" s="152">
        <v>1</v>
      </c>
      <c r="C42" s="152">
        <f t="shared" si="8"/>
        <v>152</v>
      </c>
      <c r="D42" s="152">
        <v>140</v>
      </c>
      <c r="E42" s="152">
        <v>12</v>
      </c>
      <c r="F42" s="43">
        <v>872</v>
      </c>
      <c r="G42" s="437">
        <f t="shared" si="9"/>
        <v>6.23</v>
      </c>
      <c r="H42" s="437">
        <f t="shared" si="10"/>
        <v>149.52000000000001</v>
      </c>
      <c r="I42" s="437">
        <f t="shared" si="11"/>
        <v>184.79</v>
      </c>
    </row>
    <row r="43" spans="1:9" x14ac:dyDescent="0.25">
      <c r="A43" s="151" t="s">
        <v>133</v>
      </c>
      <c r="B43" s="152">
        <v>1</v>
      </c>
      <c r="C43" s="152">
        <f t="shared" si="8"/>
        <v>155</v>
      </c>
      <c r="D43" s="152">
        <v>140</v>
      </c>
      <c r="E43" s="152">
        <v>15</v>
      </c>
      <c r="F43" s="43">
        <v>872</v>
      </c>
      <c r="G43" s="437">
        <f t="shared" si="9"/>
        <v>6.23</v>
      </c>
      <c r="H43" s="437">
        <f t="shared" si="10"/>
        <v>186.9</v>
      </c>
      <c r="I43" s="437">
        <f t="shared" si="11"/>
        <v>230.99</v>
      </c>
    </row>
    <row r="44" spans="1:9" ht="36" customHeight="1" x14ac:dyDescent="0.25">
      <c r="A44" s="396" t="s">
        <v>19</v>
      </c>
      <c r="B44" s="397">
        <f>SUM(B45:B47)</f>
        <v>3</v>
      </c>
      <c r="C44" s="397"/>
      <c r="D44" s="397"/>
      <c r="E44" s="397">
        <f t="shared" ref="E44:I44" si="12">SUM(E45:E47)</f>
        <v>39</v>
      </c>
      <c r="F44" s="397"/>
      <c r="G44" s="397"/>
      <c r="H44" s="398">
        <f t="shared" si="12"/>
        <v>366.08000000000004</v>
      </c>
      <c r="I44" s="398">
        <f t="shared" si="12"/>
        <v>452.44</v>
      </c>
    </row>
    <row r="45" spans="1:9" x14ac:dyDescent="0.25">
      <c r="A45" s="151" t="s">
        <v>134</v>
      </c>
      <c r="B45" s="152">
        <v>1</v>
      </c>
      <c r="C45" s="152">
        <f>D45+E45</f>
        <v>169</v>
      </c>
      <c r="D45" s="152">
        <v>140</v>
      </c>
      <c r="E45" s="152">
        <v>29</v>
      </c>
      <c r="F45" s="43">
        <v>650</v>
      </c>
      <c r="G45" s="437">
        <f>ROUND(F45/D45,2)</f>
        <v>4.6399999999999997</v>
      </c>
      <c r="H45" s="437">
        <f>ROUND(E45*G45*2,2)</f>
        <v>269.12</v>
      </c>
      <c r="I45" s="437">
        <f>ROUND(H45*1.2359,2)</f>
        <v>332.61</v>
      </c>
    </row>
    <row r="46" spans="1:9" x14ac:dyDescent="0.25">
      <c r="A46" s="151" t="s">
        <v>134</v>
      </c>
      <c r="B46" s="152">
        <v>1</v>
      </c>
      <c r="C46" s="152">
        <f t="shared" ref="C46:C47" si="13">D46+E46</f>
        <v>148</v>
      </c>
      <c r="D46" s="152">
        <v>140</v>
      </c>
      <c r="E46" s="152">
        <v>8</v>
      </c>
      <c r="F46" s="43">
        <v>650</v>
      </c>
      <c r="G46" s="437">
        <f t="shared" ref="G46:G47" si="14">ROUND(F46/D46,2)</f>
        <v>4.6399999999999997</v>
      </c>
      <c r="H46" s="437">
        <f t="shared" ref="H46:H47" si="15">ROUND(E46*G46*2,2)</f>
        <v>74.239999999999995</v>
      </c>
      <c r="I46" s="437">
        <f t="shared" ref="I46:I47" si="16">ROUND(H46*1.2359,2)</f>
        <v>91.75</v>
      </c>
    </row>
    <row r="47" spans="1:9" x14ac:dyDescent="0.25">
      <c r="A47" s="151" t="s">
        <v>260</v>
      </c>
      <c r="B47" s="152">
        <v>1</v>
      </c>
      <c r="C47" s="152">
        <f t="shared" si="13"/>
        <v>142</v>
      </c>
      <c r="D47" s="152">
        <v>140</v>
      </c>
      <c r="E47" s="152">
        <v>2</v>
      </c>
      <c r="F47" s="43">
        <v>795</v>
      </c>
      <c r="G47" s="437">
        <f t="shared" si="14"/>
        <v>5.68</v>
      </c>
      <c r="H47" s="437">
        <f t="shared" si="15"/>
        <v>22.72</v>
      </c>
      <c r="I47" s="437">
        <f t="shared" si="16"/>
        <v>28.08</v>
      </c>
    </row>
    <row r="48" spans="1:9" ht="18" customHeight="1" x14ac:dyDescent="0.25">
      <c r="A48" s="48"/>
      <c r="B48" s="49"/>
      <c r="C48" s="49"/>
      <c r="D48" s="48"/>
      <c r="E48" s="48"/>
      <c r="F48" s="48"/>
      <c r="G48" s="48"/>
      <c r="H48" s="48"/>
      <c r="I48" s="48"/>
    </row>
    <row r="49" spans="1:9" ht="18" customHeight="1" x14ac:dyDescent="0.25">
      <c r="A49" s="483" t="s">
        <v>878</v>
      </c>
      <c r="C49" s="482"/>
      <c r="D49" s="484"/>
      <c r="E49" s="485"/>
      <c r="F49" s="48"/>
      <c r="G49" s="48"/>
      <c r="H49" s="48"/>
      <c r="I49" s="48"/>
    </row>
    <row r="50" spans="1:9" ht="28.5" customHeight="1" x14ac:dyDescent="0.25">
      <c r="A50" s="48"/>
      <c r="B50" s="49"/>
      <c r="C50" s="49"/>
      <c r="D50" s="48"/>
      <c r="E50" s="48"/>
      <c r="F50" s="48"/>
      <c r="G50" s="48"/>
      <c r="H50" s="48"/>
      <c r="I50" s="48"/>
    </row>
  </sheetData>
  <mergeCells count="12">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pageSetUpPr fitToPage="1"/>
  </sheetPr>
  <dimension ref="A1:I33"/>
  <sheetViews>
    <sheetView topLeftCell="A4" zoomScale="90" zoomScaleNormal="90" workbookViewId="0">
      <selection activeCell="I25" sqref="I25"/>
    </sheetView>
  </sheetViews>
  <sheetFormatPr defaultColWidth="9.140625" defaultRowHeight="16.5" x14ac:dyDescent="0.25"/>
  <cols>
    <col min="1" max="1" width="38" style="32" customWidth="1"/>
    <col min="2" max="2" width="15" style="32" customWidth="1"/>
    <col min="3" max="3" width="12.42578125" style="32" customWidth="1"/>
    <col min="4" max="4" width="14.7109375" style="32" customWidth="1"/>
    <col min="5" max="5" width="18.42578125" style="32" customWidth="1"/>
    <col min="6" max="6" width="15.5703125" style="32" customWidth="1"/>
    <col min="7" max="7" width="14.42578125" style="32" customWidth="1"/>
    <col min="8" max="8" width="16.28515625" style="32" customWidth="1"/>
    <col min="9" max="9" width="18.42578125" style="32" customWidth="1"/>
    <col min="10" max="16384" width="9.140625" style="32"/>
  </cols>
  <sheetData>
    <row r="1" spans="1:9" x14ac:dyDescent="0.25">
      <c r="H1" s="579"/>
      <c r="I1" s="579"/>
    </row>
    <row r="2" spans="1:9" s="33" customFormat="1" ht="39.75" customHeight="1" x14ac:dyDescent="0.25">
      <c r="A2" s="521" t="s">
        <v>13</v>
      </c>
      <c r="B2" s="521"/>
      <c r="C2" s="521"/>
      <c r="D2" s="521"/>
      <c r="E2" s="521"/>
      <c r="F2" s="521"/>
      <c r="G2" s="521"/>
      <c r="H2" s="521"/>
      <c r="I2" s="521"/>
    </row>
    <row r="4" spans="1:9" x14ac:dyDescent="0.25">
      <c r="A4" s="32" t="s">
        <v>879</v>
      </c>
      <c r="H4" s="602" t="s">
        <v>934</v>
      </c>
      <c r="I4" s="602"/>
    </row>
    <row r="5" spans="1:9" x14ac:dyDescent="0.25">
      <c r="A5" s="32" t="s">
        <v>880</v>
      </c>
    </row>
    <row r="6" spans="1:9" x14ac:dyDescent="0.25">
      <c r="E6" s="34"/>
      <c r="F6" s="357"/>
      <c r="G6" s="357"/>
      <c r="H6" s="356"/>
      <c r="I6" s="357"/>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618" t="s">
        <v>10</v>
      </c>
      <c r="F8" s="549"/>
      <c r="G8" s="549"/>
      <c r="H8" s="554"/>
      <c r="I8" s="555"/>
    </row>
    <row r="9" spans="1:9" ht="115.5" customHeight="1" x14ac:dyDescent="0.25">
      <c r="A9" s="553"/>
      <c r="B9" s="553"/>
      <c r="C9" s="548"/>
      <c r="D9" s="548"/>
      <c r="E9" s="618"/>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B12+B15+B18+B29</f>
        <v>16</v>
      </c>
      <c r="C11" s="38"/>
      <c r="D11" s="38"/>
      <c r="E11" s="38">
        <f t="shared" ref="E11:I11" si="0">E12+E15+E18+E29</f>
        <v>135</v>
      </c>
      <c r="F11" s="38"/>
      <c r="G11" s="38"/>
      <c r="H11" s="39">
        <f t="shared" si="0"/>
        <v>1857.5</v>
      </c>
      <c r="I11" s="39">
        <f t="shared" si="0"/>
        <v>2295.66</v>
      </c>
    </row>
    <row r="12" spans="1:9" ht="37.5" customHeight="1" x14ac:dyDescent="0.25">
      <c r="A12" s="396" t="s">
        <v>16</v>
      </c>
      <c r="B12" s="397">
        <f>SUM(B13:B14)</f>
        <v>2</v>
      </c>
      <c r="C12" s="397"/>
      <c r="D12" s="397"/>
      <c r="E12" s="397">
        <f t="shared" ref="E12:I12" si="1">SUM(E13:E14)</f>
        <v>5</v>
      </c>
      <c r="F12" s="397"/>
      <c r="G12" s="397"/>
      <c r="H12" s="397">
        <f t="shared" si="1"/>
        <v>123.18</v>
      </c>
      <c r="I12" s="397">
        <f t="shared" si="1"/>
        <v>152.24</v>
      </c>
    </row>
    <row r="13" spans="1:9" ht="18.75" customHeight="1" x14ac:dyDescent="0.25">
      <c r="A13" s="151" t="s">
        <v>254</v>
      </c>
      <c r="B13" s="152">
        <v>1</v>
      </c>
      <c r="C13" s="152">
        <f>D13+E13</f>
        <v>141</v>
      </c>
      <c r="D13" s="152">
        <v>140</v>
      </c>
      <c r="E13" s="152">
        <v>1</v>
      </c>
      <c r="F13" s="43">
        <v>1925</v>
      </c>
      <c r="G13" s="437">
        <f>ROUND(F13/D13,2)</f>
        <v>13.75</v>
      </c>
      <c r="H13" s="437">
        <f>ROUND(E13*G13*2,2)</f>
        <v>27.5</v>
      </c>
      <c r="I13" s="448">
        <f>ROUND(H13*1.2359,2)</f>
        <v>33.99</v>
      </c>
    </row>
    <row r="14" spans="1:9" ht="18.75" customHeight="1" x14ac:dyDescent="0.25">
      <c r="A14" s="151" t="s">
        <v>255</v>
      </c>
      <c r="B14" s="152">
        <v>1</v>
      </c>
      <c r="C14" s="152">
        <f>D14+E14</f>
        <v>144</v>
      </c>
      <c r="D14" s="152">
        <v>140</v>
      </c>
      <c r="E14" s="152">
        <v>4</v>
      </c>
      <c r="F14" s="43">
        <v>1675</v>
      </c>
      <c r="G14" s="437">
        <f>ROUND(F14/D14,2)</f>
        <v>11.96</v>
      </c>
      <c r="H14" s="437">
        <f>ROUND(E14*G14*2,2)</f>
        <v>95.68</v>
      </c>
      <c r="I14" s="448">
        <f t="shared" ref="I14" si="2">ROUND(H14*1.2359,2)</f>
        <v>118.25</v>
      </c>
    </row>
    <row r="15" spans="1:9" ht="49.5" customHeight="1" x14ac:dyDescent="0.25">
      <c r="A15" s="396" t="s">
        <v>17</v>
      </c>
      <c r="B15" s="397">
        <f>SUM(B16:B17)</f>
        <v>2</v>
      </c>
      <c r="C15" s="397"/>
      <c r="D15" s="397"/>
      <c r="E15" s="397">
        <f t="shared" ref="E15:I15" si="3">SUM(E16:E17)</f>
        <v>20</v>
      </c>
      <c r="F15" s="397"/>
      <c r="G15" s="397"/>
      <c r="H15" s="397">
        <f t="shared" si="3"/>
        <v>297.60000000000002</v>
      </c>
      <c r="I15" s="397">
        <f t="shared" si="3"/>
        <v>367.79999999999995</v>
      </c>
    </row>
    <row r="16" spans="1:9" x14ac:dyDescent="0.25">
      <c r="A16" s="151" t="s">
        <v>84</v>
      </c>
      <c r="B16" s="152">
        <v>1</v>
      </c>
      <c r="C16" s="152">
        <f>D16+E16</f>
        <v>150</v>
      </c>
      <c r="D16" s="152">
        <v>140</v>
      </c>
      <c r="E16" s="152">
        <v>10</v>
      </c>
      <c r="F16" s="43">
        <v>1176</v>
      </c>
      <c r="G16" s="437">
        <f>ROUND(F16/D16,2)</f>
        <v>8.4</v>
      </c>
      <c r="H16" s="437">
        <f>ROUND(E16*G16*2,2)</f>
        <v>168</v>
      </c>
      <c r="I16" s="448">
        <f t="shared" ref="I16:I17" si="4">ROUND(H16*1.2359,2)</f>
        <v>207.63</v>
      </c>
    </row>
    <row r="17" spans="1:9" x14ac:dyDescent="0.25">
      <c r="A17" s="151" t="s">
        <v>84</v>
      </c>
      <c r="B17" s="152">
        <v>1</v>
      </c>
      <c r="C17" s="152">
        <f t="shared" ref="C17" si="5">D17+E17</f>
        <v>150</v>
      </c>
      <c r="D17" s="152">
        <v>140</v>
      </c>
      <c r="E17" s="152">
        <v>10</v>
      </c>
      <c r="F17" s="43">
        <v>907</v>
      </c>
      <c r="G17" s="437">
        <f t="shared" ref="G17" si="6">ROUND(F17/D17,2)</f>
        <v>6.48</v>
      </c>
      <c r="H17" s="437">
        <f t="shared" ref="H17" si="7">ROUND(E17*G17*2,2)</f>
        <v>129.6</v>
      </c>
      <c r="I17" s="448">
        <f t="shared" si="4"/>
        <v>160.16999999999999</v>
      </c>
    </row>
    <row r="18" spans="1:9" ht="64.5" customHeight="1" x14ac:dyDescent="0.25">
      <c r="A18" s="396" t="s">
        <v>18</v>
      </c>
      <c r="B18" s="397">
        <f>SUM(B19:B28)</f>
        <v>10</v>
      </c>
      <c r="C18" s="397"/>
      <c r="D18" s="397"/>
      <c r="E18" s="397">
        <f t="shared" ref="E18:I18" si="8">SUM(E19:E28)</f>
        <v>100</v>
      </c>
      <c r="F18" s="397"/>
      <c r="G18" s="397"/>
      <c r="H18" s="397">
        <f t="shared" si="8"/>
        <v>1246</v>
      </c>
      <c r="I18" s="397">
        <f t="shared" si="8"/>
        <v>1539.9</v>
      </c>
    </row>
    <row r="19" spans="1:9" x14ac:dyDescent="0.25">
      <c r="A19" s="206" t="s">
        <v>133</v>
      </c>
      <c r="B19" s="152">
        <v>1</v>
      </c>
      <c r="C19" s="152">
        <f>D19+E19</f>
        <v>150</v>
      </c>
      <c r="D19" s="152">
        <v>140</v>
      </c>
      <c r="E19" s="152">
        <v>10</v>
      </c>
      <c r="F19" s="43">
        <v>872</v>
      </c>
      <c r="G19" s="437">
        <f>ROUND(F19/D19,2)</f>
        <v>6.23</v>
      </c>
      <c r="H19" s="437">
        <f>ROUND(E19*G19*2,2)</f>
        <v>124.6</v>
      </c>
      <c r="I19" s="448">
        <f>ROUND(H19*1.2359,2)</f>
        <v>153.99</v>
      </c>
    </row>
    <row r="20" spans="1:9" x14ac:dyDescent="0.25">
      <c r="A20" s="206" t="s">
        <v>133</v>
      </c>
      <c r="B20" s="152">
        <v>1</v>
      </c>
      <c r="C20" s="152">
        <f t="shared" ref="C20:C28" si="9">D20+E20</f>
        <v>150</v>
      </c>
      <c r="D20" s="152">
        <v>140</v>
      </c>
      <c r="E20" s="152">
        <v>10</v>
      </c>
      <c r="F20" s="43">
        <v>872</v>
      </c>
      <c r="G20" s="437">
        <f t="shared" ref="G20:G28" si="10">ROUND(F20/D20,2)</f>
        <v>6.23</v>
      </c>
      <c r="H20" s="437">
        <f t="shared" ref="H20:H28" si="11">ROUND(E20*G20*2,2)</f>
        <v>124.6</v>
      </c>
      <c r="I20" s="448">
        <f t="shared" ref="I20:I28" si="12">ROUND(H20*1.2359,2)</f>
        <v>153.99</v>
      </c>
    </row>
    <row r="21" spans="1:9" x14ac:dyDescent="0.25">
      <c r="A21" s="206" t="s">
        <v>133</v>
      </c>
      <c r="B21" s="152">
        <v>1</v>
      </c>
      <c r="C21" s="152">
        <f t="shared" si="9"/>
        <v>150</v>
      </c>
      <c r="D21" s="152">
        <v>140</v>
      </c>
      <c r="E21" s="152">
        <v>10</v>
      </c>
      <c r="F21" s="43">
        <v>872</v>
      </c>
      <c r="G21" s="437">
        <f t="shared" si="10"/>
        <v>6.23</v>
      </c>
      <c r="H21" s="437">
        <f t="shared" si="11"/>
        <v>124.6</v>
      </c>
      <c r="I21" s="448">
        <f t="shared" si="12"/>
        <v>153.99</v>
      </c>
    </row>
    <row r="22" spans="1:9" x14ac:dyDescent="0.25">
      <c r="A22" s="206" t="s">
        <v>257</v>
      </c>
      <c r="B22" s="152">
        <v>1</v>
      </c>
      <c r="C22" s="152">
        <f t="shared" si="9"/>
        <v>150</v>
      </c>
      <c r="D22" s="152">
        <v>140</v>
      </c>
      <c r="E22" s="152">
        <v>10</v>
      </c>
      <c r="F22" s="43">
        <v>872</v>
      </c>
      <c r="G22" s="437">
        <f t="shared" si="10"/>
        <v>6.23</v>
      </c>
      <c r="H22" s="437">
        <f t="shared" si="11"/>
        <v>124.6</v>
      </c>
      <c r="I22" s="448">
        <f t="shared" si="12"/>
        <v>153.99</v>
      </c>
    </row>
    <row r="23" spans="1:9" x14ac:dyDescent="0.25">
      <c r="A23" s="206" t="s">
        <v>133</v>
      </c>
      <c r="B23" s="152">
        <v>1</v>
      </c>
      <c r="C23" s="152">
        <f t="shared" si="9"/>
        <v>150</v>
      </c>
      <c r="D23" s="152">
        <v>140</v>
      </c>
      <c r="E23" s="152">
        <v>10</v>
      </c>
      <c r="F23" s="43">
        <v>872</v>
      </c>
      <c r="G23" s="437">
        <f t="shared" si="10"/>
        <v>6.23</v>
      </c>
      <c r="H23" s="437">
        <f t="shared" si="11"/>
        <v>124.6</v>
      </c>
      <c r="I23" s="448">
        <f t="shared" si="12"/>
        <v>153.99</v>
      </c>
    </row>
    <row r="24" spans="1:9" x14ac:dyDescent="0.25">
      <c r="A24" s="206" t="s">
        <v>133</v>
      </c>
      <c r="B24" s="152">
        <v>1</v>
      </c>
      <c r="C24" s="152">
        <f t="shared" si="9"/>
        <v>150</v>
      </c>
      <c r="D24" s="152">
        <v>140</v>
      </c>
      <c r="E24" s="152">
        <v>10</v>
      </c>
      <c r="F24" s="43">
        <v>872</v>
      </c>
      <c r="G24" s="437">
        <f t="shared" si="10"/>
        <v>6.23</v>
      </c>
      <c r="H24" s="437">
        <f t="shared" si="11"/>
        <v>124.6</v>
      </c>
      <c r="I24" s="448">
        <f t="shared" si="12"/>
        <v>153.99</v>
      </c>
    </row>
    <row r="25" spans="1:9" x14ac:dyDescent="0.25">
      <c r="A25" s="206" t="s">
        <v>133</v>
      </c>
      <c r="B25" s="152">
        <v>1</v>
      </c>
      <c r="C25" s="152">
        <f t="shared" si="9"/>
        <v>150</v>
      </c>
      <c r="D25" s="152">
        <v>140</v>
      </c>
      <c r="E25" s="152">
        <v>10</v>
      </c>
      <c r="F25" s="43">
        <v>872</v>
      </c>
      <c r="G25" s="437">
        <f t="shared" si="10"/>
        <v>6.23</v>
      </c>
      <c r="H25" s="437">
        <f t="shared" si="11"/>
        <v>124.6</v>
      </c>
      <c r="I25" s="448">
        <f t="shared" si="12"/>
        <v>153.99</v>
      </c>
    </row>
    <row r="26" spans="1:9" x14ac:dyDescent="0.25">
      <c r="A26" s="206" t="s">
        <v>133</v>
      </c>
      <c r="B26" s="152">
        <v>1</v>
      </c>
      <c r="C26" s="152">
        <f t="shared" si="9"/>
        <v>150</v>
      </c>
      <c r="D26" s="152">
        <v>140</v>
      </c>
      <c r="E26" s="152">
        <v>10</v>
      </c>
      <c r="F26" s="43">
        <v>872</v>
      </c>
      <c r="G26" s="437">
        <f t="shared" si="10"/>
        <v>6.23</v>
      </c>
      <c r="H26" s="437">
        <f t="shared" si="11"/>
        <v>124.6</v>
      </c>
      <c r="I26" s="448">
        <f t="shared" si="12"/>
        <v>153.99</v>
      </c>
    </row>
    <row r="27" spans="1:9" x14ac:dyDescent="0.25">
      <c r="A27" s="206" t="s">
        <v>133</v>
      </c>
      <c r="B27" s="152">
        <v>1</v>
      </c>
      <c r="C27" s="152">
        <f t="shared" si="9"/>
        <v>150</v>
      </c>
      <c r="D27" s="152">
        <v>140</v>
      </c>
      <c r="E27" s="152">
        <v>10</v>
      </c>
      <c r="F27" s="43">
        <v>872</v>
      </c>
      <c r="G27" s="437">
        <f t="shared" si="10"/>
        <v>6.23</v>
      </c>
      <c r="H27" s="437">
        <f t="shared" si="11"/>
        <v>124.6</v>
      </c>
      <c r="I27" s="448">
        <f t="shared" si="12"/>
        <v>153.99</v>
      </c>
    </row>
    <row r="28" spans="1:9" x14ac:dyDescent="0.25">
      <c r="A28" s="206" t="s">
        <v>133</v>
      </c>
      <c r="B28" s="152">
        <v>1</v>
      </c>
      <c r="C28" s="152">
        <f t="shared" si="9"/>
        <v>150</v>
      </c>
      <c r="D28" s="152">
        <v>140</v>
      </c>
      <c r="E28" s="152">
        <v>10</v>
      </c>
      <c r="F28" s="43">
        <v>872</v>
      </c>
      <c r="G28" s="437">
        <f t="shared" si="10"/>
        <v>6.23</v>
      </c>
      <c r="H28" s="437">
        <f t="shared" si="11"/>
        <v>124.6</v>
      </c>
      <c r="I28" s="448">
        <f t="shared" si="12"/>
        <v>153.99</v>
      </c>
    </row>
    <row r="29" spans="1:9" ht="49.5" x14ac:dyDescent="0.25">
      <c r="A29" s="396" t="s">
        <v>19</v>
      </c>
      <c r="B29" s="397">
        <f>SUM(B30:B31)</f>
        <v>2</v>
      </c>
      <c r="C29" s="397"/>
      <c r="D29" s="397"/>
      <c r="E29" s="397">
        <f t="shared" ref="E29:I29" si="13">SUM(E30:E31)</f>
        <v>10</v>
      </c>
      <c r="F29" s="397"/>
      <c r="G29" s="397"/>
      <c r="H29" s="397">
        <f t="shared" si="13"/>
        <v>190.72</v>
      </c>
      <c r="I29" s="397">
        <f t="shared" si="13"/>
        <v>235.71999999999997</v>
      </c>
    </row>
    <row r="30" spans="1:9" x14ac:dyDescent="0.25">
      <c r="A30" s="151" t="s">
        <v>587</v>
      </c>
      <c r="B30" s="152">
        <v>1</v>
      </c>
      <c r="C30" s="152">
        <f t="shared" ref="C30:C31" si="14">D30+E30</f>
        <v>144</v>
      </c>
      <c r="D30" s="152">
        <v>140</v>
      </c>
      <c r="E30" s="152">
        <v>4</v>
      </c>
      <c r="F30" s="43">
        <v>712</v>
      </c>
      <c r="G30" s="437">
        <f t="shared" ref="G30:G31" si="15">ROUND(F30/D30,2)</f>
        <v>5.09</v>
      </c>
      <c r="H30" s="437">
        <f t="shared" ref="H30:H31" si="16">ROUND(E30*G30*2,2)</f>
        <v>40.72</v>
      </c>
      <c r="I30" s="448">
        <f t="shared" ref="I30:I31" si="17">ROUND(H30*1.2359,2)</f>
        <v>50.33</v>
      </c>
    </row>
    <row r="31" spans="1:9" x14ac:dyDescent="0.25">
      <c r="A31" s="151" t="s">
        <v>261</v>
      </c>
      <c r="B31" s="152">
        <v>1</v>
      </c>
      <c r="C31" s="152">
        <f t="shared" si="14"/>
        <v>146</v>
      </c>
      <c r="D31" s="152">
        <v>140</v>
      </c>
      <c r="E31" s="152">
        <v>6</v>
      </c>
      <c r="F31" s="43">
        <v>1750</v>
      </c>
      <c r="G31" s="437">
        <f t="shared" si="15"/>
        <v>12.5</v>
      </c>
      <c r="H31" s="437">
        <f t="shared" si="16"/>
        <v>150</v>
      </c>
      <c r="I31" s="448">
        <f t="shared" si="17"/>
        <v>185.39</v>
      </c>
    </row>
    <row r="33" spans="1:1" x14ac:dyDescent="0.25">
      <c r="A33" s="483" t="s">
        <v>878</v>
      </c>
    </row>
  </sheetData>
  <mergeCells count="13">
    <mergeCell ref="H1:I1"/>
    <mergeCell ref="A2:I2"/>
    <mergeCell ref="A7:A9"/>
    <mergeCell ref="B7:B9"/>
    <mergeCell ref="C7:E7"/>
    <mergeCell ref="F7:F9"/>
    <mergeCell ref="G7:G9"/>
    <mergeCell ref="H7:H9"/>
    <mergeCell ref="I7:I9"/>
    <mergeCell ref="C8:C9"/>
    <mergeCell ref="D8:D9"/>
    <mergeCell ref="E8:E9"/>
    <mergeCell ref="H4:I4"/>
  </mergeCells>
  <pageMargins left="0.70866141732283472" right="0.70866141732283472" top="0.74803149606299213" bottom="0.74803149606299213" header="0.31496062992125984" footer="0.31496062992125984"/>
  <pageSetup paperSize="9" scale="4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41E8-B5CD-4782-BAC2-838EEA41F535}">
  <sheetPr>
    <tabColor theme="5" tint="0.59999389629810485"/>
    <pageSetUpPr fitToPage="1"/>
  </sheetPr>
  <dimension ref="A1:I45"/>
  <sheetViews>
    <sheetView zoomScale="80" zoomScaleNormal="80" workbookViewId="0">
      <selection activeCell="A2" sqref="A2:I2"/>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6" width="20.140625" style="32" customWidth="1"/>
    <col min="7" max="7" width="20.140625" style="255" customWidth="1"/>
    <col min="8" max="8" width="23.42578125" style="32" customWidth="1"/>
    <col min="9" max="9" width="26.85546875" style="32" customWidth="1"/>
    <col min="10" max="16384" width="9.140625" style="32"/>
  </cols>
  <sheetData>
    <row r="1" spans="1:9" x14ac:dyDescent="0.25">
      <c r="H1" s="579" t="s">
        <v>935</v>
      </c>
      <c r="I1" s="579"/>
    </row>
    <row r="2" spans="1:9" s="33" customFormat="1" ht="39.75" customHeight="1" x14ac:dyDescent="0.25">
      <c r="A2" s="521" t="s">
        <v>13</v>
      </c>
      <c r="B2" s="521"/>
      <c r="C2" s="521"/>
      <c r="D2" s="521"/>
      <c r="E2" s="521"/>
      <c r="F2" s="521"/>
      <c r="G2" s="521"/>
      <c r="H2" s="521"/>
      <c r="I2" s="521"/>
    </row>
    <row r="4" spans="1:9" x14ac:dyDescent="0.25">
      <c r="A4" s="32" t="s">
        <v>881</v>
      </c>
    </row>
    <row r="5" spans="1:9" x14ac:dyDescent="0.25">
      <c r="A5" s="32" t="s">
        <v>854</v>
      </c>
    </row>
    <row r="6" spans="1:9" x14ac:dyDescent="0.25">
      <c r="E6" s="34"/>
      <c r="H6" s="35"/>
    </row>
    <row r="7" spans="1:9" ht="45.75" customHeight="1" x14ac:dyDescent="0.25">
      <c r="A7" s="553"/>
      <c r="B7" s="553" t="s">
        <v>6</v>
      </c>
      <c r="C7" s="549" t="s">
        <v>8</v>
      </c>
      <c r="D7" s="549"/>
      <c r="E7" s="549"/>
      <c r="F7" s="549" t="s">
        <v>4</v>
      </c>
      <c r="G7" s="619" t="s">
        <v>79</v>
      </c>
      <c r="H7" s="554" t="s">
        <v>9</v>
      </c>
      <c r="I7" s="555" t="s">
        <v>2</v>
      </c>
    </row>
    <row r="8" spans="1:9" ht="24" customHeight="1" x14ac:dyDescent="0.25">
      <c r="A8" s="553"/>
      <c r="B8" s="553"/>
      <c r="C8" s="547" t="s">
        <v>14</v>
      </c>
      <c r="D8" s="547" t="s">
        <v>80</v>
      </c>
      <c r="E8" s="549" t="s">
        <v>10</v>
      </c>
      <c r="F8" s="549"/>
      <c r="G8" s="619"/>
      <c r="H8" s="554"/>
      <c r="I8" s="555"/>
    </row>
    <row r="9" spans="1:9" ht="115.5" customHeight="1" x14ac:dyDescent="0.25">
      <c r="A9" s="553"/>
      <c r="B9" s="553"/>
      <c r="C9" s="548"/>
      <c r="D9" s="548"/>
      <c r="E9" s="549"/>
      <c r="F9" s="549"/>
      <c r="G9" s="619"/>
      <c r="H9" s="554"/>
      <c r="I9" s="555"/>
    </row>
    <row r="10" spans="1:9" ht="20.25" customHeight="1" x14ac:dyDescent="0.25">
      <c r="A10" s="36">
        <v>1</v>
      </c>
      <c r="B10" s="36">
        <v>6</v>
      </c>
      <c r="C10" s="36" t="s">
        <v>81</v>
      </c>
      <c r="D10" s="36">
        <v>8</v>
      </c>
      <c r="E10" s="36">
        <v>9</v>
      </c>
      <c r="F10" s="36">
        <v>11</v>
      </c>
      <c r="G10" s="256">
        <v>12</v>
      </c>
      <c r="H10" s="36">
        <v>13</v>
      </c>
      <c r="I10" s="36" t="s">
        <v>82</v>
      </c>
    </row>
    <row r="11" spans="1:9" s="33" customFormat="1" ht="26.25" customHeight="1" x14ac:dyDescent="0.25">
      <c r="A11" s="37" t="s">
        <v>0</v>
      </c>
      <c r="B11" s="38">
        <f>B12+B19+B29+B39</f>
        <v>25</v>
      </c>
      <c r="C11" s="38"/>
      <c r="D11" s="38"/>
      <c r="E11" s="38">
        <f t="shared" ref="E11:I11" si="0">E12+E19+E29+E39</f>
        <v>2669</v>
      </c>
      <c r="F11" s="38"/>
      <c r="G11" s="38"/>
      <c r="H11" s="39">
        <f t="shared" si="0"/>
        <v>31958.16</v>
      </c>
      <c r="I11" s="39">
        <f t="shared" si="0"/>
        <v>39497.110000000008</v>
      </c>
    </row>
    <row r="12" spans="1:9" s="488" customFormat="1" ht="39" customHeight="1" x14ac:dyDescent="0.25">
      <c r="A12" s="396" t="s">
        <v>16</v>
      </c>
      <c r="B12" s="397">
        <f>SUM(B13:B18)</f>
        <v>6</v>
      </c>
      <c r="C12" s="397"/>
      <c r="D12" s="397"/>
      <c r="E12" s="397">
        <f t="shared" ref="E12:I12" si="1">SUM(E13:E18)</f>
        <v>468</v>
      </c>
      <c r="F12" s="398"/>
      <c r="G12" s="398"/>
      <c r="H12" s="398">
        <f t="shared" si="1"/>
        <v>9298.86</v>
      </c>
      <c r="I12" s="398">
        <f t="shared" si="1"/>
        <v>11492.470000000001</v>
      </c>
    </row>
    <row r="13" spans="1:9" ht="18.75" customHeight="1" x14ac:dyDescent="0.25">
      <c r="A13" s="40" t="s">
        <v>783</v>
      </c>
      <c r="B13" s="41">
        <v>1</v>
      </c>
      <c r="C13" s="41">
        <f t="shared" ref="C13:C28" si="2">D13+E13</f>
        <v>665</v>
      </c>
      <c r="D13" s="41">
        <v>662</v>
      </c>
      <c r="E13" s="41">
        <v>3</v>
      </c>
      <c r="F13" s="42">
        <v>1720</v>
      </c>
      <c r="G13" s="257">
        <f>ROUND(F13/167.42,3)</f>
        <v>10.273999999999999</v>
      </c>
      <c r="H13" s="42">
        <f>ROUND(E13*G13*2,2)</f>
        <v>61.64</v>
      </c>
      <c r="I13" s="42">
        <f>ROUND(H13*1.2359,2)</f>
        <v>76.180000000000007</v>
      </c>
    </row>
    <row r="14" spans="1:9" ht="18.75" customHeight="1" x14ac:dyDescent="0.25">
      <c r="A14" s="40" t="s">
        <v>784</v>
      </c>
      <c r="B14" s="41">
        <v>1</v>
      </c>
      <c r="C14" s="41">
        <f t="shared" si="2"/>
        <v>742</v>
      </c>
      <c r="D14" s="41">
        <v>662</v>
      </c>
      <c r="E14" s="41">
        <v>80</v>
      </c>
      <c r="F14" s="42">
        <v>1720</v>
      </c>
      <c r="G14" s="257">
        <f t="shared" ref="G14:G38" si="3">ROUND(F14/167.42,3)</f>
        <v>10.273999999999999</v>
      </c>
      <c r="H14" s="42">
        <f t="shared" ref="H14:H40" si="4">ROUND(E14*G14*2,2)</f>
        <v>1643.84</v>
      </c>
      <c r="I14" s="42">
        <f t="shared" ref="I14:I40" si="5">ROUND(H14*1.2359,2)</f>
        <v>2031.62</v>
      </c>
    </row>
    <row r="15" spans="1:9" ht="18.75" customHeight="1" x14ac:dyDescent="0.25">
      <c r="A15" s="40" t="s">
        <v>785</v>
      </c>
      <c r="B15" s="41">
        <v>1</v>
      </c>
      <c r="C15" s="41">
        <f t="shared" si="2"/>
        <v>717</v>
      </c>
      <c r="D15" s="41">
        <v>662</v>
      </c>
      <c r="E15" s="41">
        <v>55</v>
      </c>
      <c r="F15" s="42">
        <v>1720</v>
      </c>
      <c r="G15" s="257">
        <f t="shared" si="3"/>
        <v>10.273999999999999</v>
      </c>
      <c r="H15" s="42">
        <f t="shared" si="4"/>
        <v>1130.1400000000001</v>
      </c>
      <c r="I15" s="42">
        <f t="shared" si="5"/>
        <v>1396.74</v>
      </c>
    </row>
    <row r="16" spans="1:9" ht="18.75" customHeight="1" x14ac:dyDescent="0.25">
      <c r="A16" s="40" t="s">
        <v>785</v>
      </c>
      <c r="B16" s="41">
        <v>1</v>
      </c>
      <c r="C16" s="41">
        <f t="shared" si="2"/>
        <v>704</v>
      </c>
      <c r="D16" s="41">
        <v>662</v>
      </c>
      <c r="E16" s="41">
        <v>42</v>
      </c>
      <c r="F16" s="42">
        <v>1720</v>
      </c>
      <c r="G16" s="257">
        <f t="shared" si="3"/>
        <v>10.273999999999999</v>
      </c>
      <c r="H16" s="42">
        <f t="shared" si="4"/>
        <v>863.02</v>
      </c>
      <c r="I16" s="42">
        <f t="shared" si="5"/>
        <v>1066.6099999999999</v>
      </c>
    </row>
    <row r="17" spans="1:9" ht="18.75" customHeight="1" x14ac:dyDescent="0.25">
      <c r="A17" s="40" t="s">
        <v>786</v>
      </c>
      <c r="B17" s="41">
        <v>1</v>
      </c>
      <c r="C17" s="41">
        <f t="shared" si="2"/>
        <v>836</v>
      </c>
      <c r="D17" s="41">
        <v>662</v>
      </c>
      <c r="E17" s="41">
        <v>174</v>
      </c>
      <c r="F17" s="42">
        <v>1720</v>
      </c>
      <c r="G17" s="257">
        <f t="shared" si="3"/>
        <v>10.273999999999999</v>
      </c>
      <c r="H17" s="42">
        <f t="shared" si="4"/>
        <v>3575.35</v>
      </c>
      <c r="I17" s="42">
        <f t="shared" si="5"/>
        <v>4418.78</v>
      </c>
    </row>
    <row r="18" spans="1:9" ht="18.75" customHeight="1" x14ac:dyDescent="0.25">
      <c r="A18" s="40" t="s">
        <v>787</v>
      </c>
      <c r="B18" s="41">
        <v>1</v>
      </c>
      <c r="C18" s="41">
        <f t="shared" si="2"/>
        <v>776</v>
      </c>
      <c r="D18" s="41">
        <v>662</v>
      </c>
      <c r="E18" s="41">
        <v>114</v>
      </c>
      <c r="F18" s="42">
        <v>1486.78</v>
      </c>
      <c r="G18" s="257">
        <f t="shared" si="3"/>
        <v>8.8810000000000002</v>
      </c>
      <c r="H18" s="42">
        <f t="shared" si="4"/>
        <v>2024.87</v>
      </c>
      <c r="I18" s="42">
        <f t="shared" si="5"/>
        <v>2502.54</v>
      </c>
    </row>
    <row r="19" spans="1:9" ht="49.5" customHeight="1" x14ac:dyDescent="0.25">
      <c r="A19" s="364" t="s">
        <v>17</v>
      </c>
      <c r="B19" s="365">
        <f>SUM(B20:B28)</f>
        <v>9</v>
      </c>
      <c r="C19" s="365"/>
      <c r="D19" s="365"/>
      <c r="E19" s="365">
        <f t="shared" ref="E19:I19" si="6">SUM(E20:E28)</f>
        <v>914</v>
      </c>
      <c r="F19" s="365"/>
      <c r="G19" s="365"/>
      <c r="H19" s="366">
        <f t="shared" si="6"/>
        <v>11368.85</v>
      </c>
      <c r="I19" s="366">
        <f t="shared" si="6"/>
        <v>14050.77</v>
      </c>
    </row>
    <row r="20" spans="1:9" x14ac:dyDescent="0.25">
      <c r="A20" s="40" t="s">
        <v>35</v>
      </c>
      <c r="B20" s="41">
        <v>1</v>
      </c>
      <c r="C20" s="41">
        <f t="shared" si="2"/>
        <v>698</v>
      </c>
      <c r="D20" s="41">
        <v>662</v>
      </c>
      <c r="E20" s="41">
        <v>36</v>
      </c>
      <c r="F20" s="42">
        <v>1035</v>
      </c>
      <c r="G20" s="257">
        <f t="shared" si="3"/>
        <v>6.1820000000000004</v>
      </c>
      <c r="H20" s="42">
        <f t="shared" si="4"/>
        <v>445.1</v>
      </c>
      <c r="I20" s="42">
        <f t="shared" si="5"/>
        <v>550.1</v>
      </c>
    </row>
    <row r="21" spans="1:9" x14ac:dyDescent="0.25">
      <c r="A21" s="40" t="s">
        <v>35</v>
      </c>
      <c r="B21" s="41">
        <v>1</v>
      </c>
      <c r="C21" s="41">
        <f t="shared" si="2"/>
        <v>686</v>
      </c>
      <c r="D21" s="41">
        <v>662</v>
      </c>
      <c r="E21" s="41">
        <v>24</v>
      </c>
      <c r="F21" s="42">
        <v>1055</v>
      </c>
      <c r="G21" s="257">
        <f t="shared" si="3"/>
        <v>6.3019999999999996</v>
      </c>
      <c r="H21" s="42">
        <f t="shared" si="4"/>
        <v>302.5</v>
      </c>
      <c r="I21" s="42">
        <f t="shared" si="5"/>
        <v>373.86</v>
      </c>
    </row>
    <row r="22" spans="1:9" x14ac:dyDescent="0.25">
      <c r="A22" s="40" t="s">
        <v>35</v>
      </c>
      <c r="B22" s="41">
        <v>1</v>
      </c>
      <c r="C22" s="41">
        <f t="shared" si="2"/>
        <v>862</v>
      </c>
      <c r="D22" s="41">
        <v>662</v>
      </c>
      <c r="E22" s="41">
        <v>200</v>
      </c>
      <c r="F22" s="42">
        <v>1055</v>
      </c>
      <c r="G22" s="257">
        <f t="shared" si="3"/>
        <v>6.3019999999999996</v>
      </c>
      <c r="H22" s="42">
        <f t="shared" si="4"/>
        <v>2520.8000000000002</v>
      </c>
      <c r="I22" s="42">
        <f t="shared" si="5"/>
        <v>3115.46</v>
      </c>
    </row>
    <row r="23" spans="1:9" x14ac:dyDescent="0.25">
      <c r="A23" s="40" t="s">
        <v>35</v>
      </c>
      <c r="B23" s="41">
        <v>1</v>
      </c>
      <c r="C23" s="41">
        <f t="shared" si="2"/>
        <v>761</v>
      </c>
      <c r="D23" s="41">
        <v>662</v>
      </c>
      <c r="E23" s="41">
        <v>99</v>
      </c>
      <c r="F23" s="42">
        <v>1035</v>
      </c>
      <c r="G23" s="257">
        <f t="shared" si="3"/>
        <v>6.1820000000000004</v>
      </c>
      <c r="H23" s="42">
        <f t="shared" si="4"/>
        <v>1224.04</v>
      </c>
      <c r="I23" s="42">
        <f t="shared" si="5"/>
        <v>1512.79</v>
      </c>
    </row>
    <row r="24" spans="1:9" x14ac:dyDescent="0.25">
      <c r="A24" s="40" t="s">
        <v>35</v>
      </c>
      <c r="B24" s="41">
        <v>1</v>
      </c>
      <c r="C24" s="41">
        <f t="shared" si="2"/>
        <v>740</v>
      </c>
      <c r="D24" s="41">
        <v>662</v>
      </c>
      <c r="E24" s="41">
        <v>78</v>
      </c>
      <c r="F24" s="42">
        <v>1035</v>
      </c>
      <c r="G24" s="257">
        <f t="shared" si="3"/>
        <v>6.1820000000000004</v>
      </c>
      <c r="H24" s="42">
        <f t="shared" si="4"/>
        <v>964.39</v>
      </c>
      <c r="I24" s="42">
        <f t="shared" si="5"/>
        <v>1191.8900000000001</v>
      </c>
    </row>
    <row r="25" spans="1:9" x14ac:dyDescent="0.25">
      <c r="A25" s="40" t="s">
        <v>35</v>
      </c>
      <c r="B25" s="41">
        <v>1</v>
      </c>
      <c r="C25" s="41">
        <f t="shared" si="2"/>
        <v>722</v>
      </c>
      <c r="D25" s="41">
        <v>662</v>
      </c>
      <c r="E25" s="41">
        <v>60</v>
      </c>
      <c r="F25" s="42">
        <v>1055</v>
      </c>
      <c r="G25" s="257">
        <f t="shared" si="3"/>
        <v>6.3019999999999996</v>
      </c>
      <c r="H25" s="42">
        <f t="shared" si="4"/>
        <v>756.24</v>
      </c>
      <c r="I25" s="42">
        <f t="shared" si="5"/>
        <v>934.64</v>
      </c>
    </row>
    <row r="26" spans="1:9" x14ac:dyDescent="0.25">
      <c r="A26" s="40" t="s">
        <v>35</v>
      </c>
      <c r="B26" s="41">
        <v>1</v>
      </c>
      <c r="C26" s="41">
        <f t="shared" si="2"/>
        <v>830</v>
      </c>
      <c r="D26" s="41">
        <v>662</v>
      </c>
      <c r="E26" s="41">
        <v>168</v>
      </c>
      <c r="F26" s="42">
        <v>1035</v>
      </c>
      <c r="G26" s="257">
        <f t="shared" si="3"/>
        <v>6.1820000000000004</v>
      </c>
      <c r="H26" s="42">
        <f t="shared" si="4"/>
        <v>2077.15</v>
      </c>
      <c r="I26" s="42">
        <f t="shared" si="5"/>
        <v>2567.15</v>
      </c>
    </row>
    <row r="27" spans="1:9" x14ac:dyDescent="0.25">
      <c r="A27" s="40" t="s">
        <v>35</v>
      </c>
      <c r="B27" s="41">
        <v>1</v>
      </c>
      <c r="C27" s="41">
        <f t="shared" si="2"/>
        <v>778</v>
      </c>
      <c r="D27" s="41">
        <v>662</v>
      </c>
      <c r="E27" s="41">
        <v>116</v>
      </c>
      <c r="F27" s="42">
        <v>1035</v>
      </c>
      <c r="G27" s="257">
        <f t="shared" si="3"/>
        <v>6.1820000000000004</v>
      </c>
      <c r="H27" s="42">
        <f t="shared" si="4"/>
        <v>1434.22</v>
      </c>
      <c r="I27" s="42">
        <f t="shared" si="5"/>
        <v>1772.55</v>
      </c>
    </row>
    <row r="28" spans="1:9" x14ac:dyDescent="0.25">
      <c r="A28" s="40" t="s">
        <v>35</v>
      </c>
      <c r="B28" s="41">
        <v>1</v>
      </c>
      <c r="C28" s="41">
        <f t="shared" si="2"/>
        <v>795</v>
      </c>
      <c r="D28" s="41">
        <v>662</v>
      </c>
      <c r="E28" s="41">
        <v>133</v>
      </c>
      <c r="F28" s="42">
        <v>1035</v>
      </c>
      <c r="G28" s="257">
        <f t="shared" si="3"/>
        <v>6.1820000000000004</v>
      </c>
      <c r="H28" s="42">
        <f t="shared" si="4"/>
        <v>1644.41</v>
      </c>
      <c r="I28" s="42">
        <f t="shared" si="5"/>
        <v>2032.33</v>
      </c>
    </row>
    <row r="29" spans="1:9" ht="49.5" x14ac:dyDescent="0.25">
      <c r="A29" s="364" t="s">
        <v>18</v>
      </c>
      <c r="B29" s="365">
        <f>SUM(B30:B38)</f>
        <v>9</v>
      </c>
      <c r="C29" s="365"/>
      <c r="D29" s="365"/>
      <c r="E29" s="365">
        <f t="shared" ref="E29:I29" si="7">SUM(E30:E38)</f>
        <v>1163</v>
      </c>
      <c r="F29" s="365"/>
      <c r="G29" s="365"/>
      <c r="H29" s="366">
        <f t="shared" si="7"/>
        <v>10292.5</v>
      </c>
      <c r="I29" s="366">
        <f t="shared" si="7"/>
        <v>12720.5</v>
      </c>
    </row>
    <row r="30" spans="1:9" x14ac:dyDescent="0.25">
      <c r="A30" s="40" t="s">
        <v>788</v>
      </c>
      <c r="B30" s="41">
        <v>1</v>
      </c>
      <c r="C30" s="41">
        <f t="shared" ref="C30:C38" si="8">D30+E30</f>
        <v>814</v>
      </c>
      <c r="D30" s="41">
        <v>662</v>
      </c>
      <c r="E30" s="41">
        <v>152</v>
      </c>
      <c r="F30" s="42">
        <v>737.28</v>
      </c>
      <c r="G30" s="257">
        <f t="shared" si="3"/>
        <v>4.4039999999999999</v>
      </c>
      <c r="H30" s="42">
        <f t="shared" si="4"/>
        <v>1338.82</v>
      </c>
      <c r="I30" s="42">
        <f t="shared" si="5"/>
        <v>1654.65</v>
      </c>
    </row>
    <row r="31" spans="1:9" x14ac:dyDescent="0.25">
      <c r="A31" s="40" t="s">
        <v>788</v>
      </c>
      <c r="B31" s="41">
        <v>1</v>
      </c>
      <c r="C31" s="41">
        <f t="shared" si="8"/>
        <v>786</v>
      </c>
      <c r="D31" s="41">
        <v>662</v>
      </c>
      <c r="E31" s="41">
        <v>124</v>
      </c>
      <c r="F31" s="42">
        <v>750</v>
      </c>
      <c r="G31" s="257">
        <f t="shared" si="3"/>
        <v>4.4800000000000004</v>
      </c>
      <c r="H31" s="42">
        <f t="shared" si="4"/>
        <v>1111.04</v>
      </c>
      <c r="I31" s="42">
        <f t="shared" si="5"/>
        <v>1373.13</v>
      </c>
    </row>
    <row r="32" spans="1:9" x14ac:dyDescent="0.25">
      <c r="A32" s="40" t="s">
        <v>788</v>
      </c>
      <c r="B32" s="41">
        <v>1</v>
      </c>
      <c r="C32" s="41">
        <f t="shared" si="8"/>
        <v>786</v>
      </c>
      <c r="D32" s="41">
        <v>662</v>
      </c>
      <c r="E32" s="41">
        <v>124</v>
      </c>
      <c r="F32" s="42">
        <v>750</v>
      </c>
      <c r="G32" s="257">
        <f t="shared" si="3"/>
        <v>4.4800000000000004</v>
      </c>
      <c r="H32" s="42">
        <f t="shared" si="4"/>
        <v>1111.04</v>
      </c>
      <c r="I32" s="42">
        <f t="shared" si="5"/>
        <v>1373.13</v>
      </c>
    </row>
    <row r="33" spans="1:9" x14ac:dyDescent="0.25">
      <c r="A33" s="40" t="s">
        <v>788</v>
      </c>
      <c r="B33" s="41">
        <v>1</v>
      </c>
      <c r="C33" s="41">
        <f t="shared" si="8"/>
        <v>815</v>
      </c>
      <c r="D33" s="41">
        <v>662</v>
      </c>
      <c r="E33" s="41">
        <v>153</v>
      </c>
      <c r="F33" s="42">
        <v>750</v>
      </c>
      <c r="G33" s="257">
        <f t="shared" si="3"/>
        <v>4.4800000000000004</v>
      </c>
      <c r="H33" s="42">
        <f t="shared" si="4"/>
        <v>1370.88</v>
      </c>
      <c r="I33" s="42">
        <f t="shared" si="5"/>
        <v>1694.27</v>
      </c>
    </row>
    <row r="34" spans="1:9" x14ac:dyDescent="0.25">
      <c r="A34" s="40" t="s">
        <v>788</v>
      </c>
      <c r="B34" s="41">
        <v>1</v>
      </c>
      <c r="C34" s="41">
        <f t="shared" si="8"/>
        <v>798</v>
      </c>
      <c r="D34" s="41">
        <v>662</v>
      </c>
      <c r="E34" s="41">
        <v>136</v>
      </c>
      <c r="F34" s="42">
        <v>724.57</v>
      </c>
      <c r="G34" s="257">
        <f t="shared" si="3"/>
        <v>4.3280000000000003</v>
      </c>
      <c r="H34" s="42">
        <f t="shared" si="4"/>
        <v>1177.22</v>
      </c>
      <c r="I34" s="42">
        <f t="shared" si="5"/>
        <v>1454.93</v>
      </c>
    </row>
    <row r="35" spans="1:9" x14ac:dyDescent="0.25">
      <c r="A35" s="40" t="s">
        <v>788</v>
      </c>
      <c r="B35" s="41">
        <v>1</v>
      </c>
      <c r="C35" s="41">
        <f t="shared" si="8"/>
        <v>739</v>
      </c>
      <c r="D35" s="41">
        <v>662</v>
      </c>
      <c r="E35" s="41">
        <v>77</v>
      </c>
      <c r="F35" s="42">
        <v>750</v>
      </c>
      <c r="G35" s="257">
        <f t="shared" si="3"/>
        <v>4.4800000000000004</v>
      </c>
      <c r="H35" s="42">
        <f t="shared" si="4"/>
        <v>689.92</v>
      </c>
      <c r="I35" s="42">
        <f t="shared" si="5"/>
        <v>852.67</v>
      </c>
    </row>
    <row r="36" spans="1:9" x14ac:dyDescent="0.25">
      <c r="A36" s="40" t="s">
        <v>788</v>
      </c>
      <c r="B36" s="41">
        <v>1</v>
      </c>
      <c r="C36" s="41">
        <f t="shared" si="8"/>
        <v>850</v>
      </c>
      <c r="D36" s="41">
        <v>662</v>
      </c>
      <c r="E36" s="41">
        <v>188</v>
      </c>
      <c r="F36" s="42">
        <v>750</v>
      </c>
      <c r="G36" s="257">
        <f t="shared" si="3"/>
        <v>4.4800000000000004</v>
      </c>
      <c r="H36" s="42">
        <f t="shared" si="4"/>
        <v>1684.48</v>
      </c>
      <c r="I36" s="42">
        <f t="shared" si="5"/>
        <v>2081.85</v>
      </c>
    </row>
    <row r="37" spans="1:9" x14ac:dyDescent="0.25">
      <c r="A37" s="40" t="s">
        <v>788</v>
      </c>
      <c r="B37" s="41">
        <v>1</v>
      </c>
      <c r="C37" s="41">
        <f t="shared" si="8"/>
        <v>771</v>
      </c>
      <c r="D37" s="41">
        <v>662</v>
      </c>
      <c r="E37" s="41">
        <v>109</v>
      </c>
      <c r="F37" s="42">
        <v>724.57</v>
      </c>
      <c r="G37" s="257">
        <f t="shared" si="3"/>
        <v>4.3280000000000003</v>
      </c>
      <c r="H37" s="42">
        <f t="shared" si="4"/>
        <v>943.5</v>
      </c>
      <c r="I37" s="42">
        <f t="shared" si="5"/>
        <v>1166.07</v>
      </c>
    </row>
    <row r="38" spans="1:9" x14ac:dyDescent="0.25">
      <c r="A38" s="40" t="s">
        <v>788</v>
      </c>
      <c r="B38" s="41">
        <v>1</v>
      </c>
      <c r="C38" s="41">
        <f t="shared" si="8"/>
        <v>762</v>
      </c>
      <c r="D38" s="41">
        <v>662</v>
      </c>
      <c r="E38" s="41">
        <v>100</v>
      </c>
      <c r="F38" s="42">
        <v>724.57</v>
      </c>
      <c r="G38" s="257">
        <f t="shared" si="3"/>
        <v>4.3280000000000003</v>
      </c>
      <c r="H38" s="42">
        <f t="shared" si="4"/>
        <v>865.6</v>
      </c>
      <c r="I38" s="42">
        <f t="shared" si="5"/>
        <v>1069.8</v>
      </c>
    </row>
    <row r="39" spans="1:9" ht="36" customHeight="1" x14ac:dyDescent="0.25">
      <c r="A39" s="364" t="s">
        <v>19</v>
      </c>
      <c r="B39" s="365">
        <f>B40</f>
        <v>1</v>
      </c>
      <c r="C39" s="365"/>
      <c r="D39" s="365"/>
      <c r="E39" s="365">
        <f t="shared" ref="E39:I39" si="9">E40</f>
        <v>124</v>
      </c>
      <c r="F39" s="365"/>
      <c r="G39" s="365"/>
      <c r="H39" s="366">
        <f t="shared" si="9"/>
        <v>997.95</v>
      </c>
      <c r="I39" s="366">
        <f t="shared" si="9"/>
        <v>1233.3699999999999</v>
      </c>
    </row>
    <row r="40" spans="1:9" x14ac:dyDescent="0.25">
      <c r="A40" s="44" t="s">
        <v>789</v>
      </c>
      <c r="B40" s="41">
        <v>1</v>
      </c>
      <c r="C40" s="41">
        <f t="shared" ref="C40" si="10">D40+E40</f>
        <v>786</v>
      </c>
      <c r="D40" s="41">
        <v>662</v>
      </c>
      <c r="E40" s="41">
        <v>124</v>
      </c>
      <c r="F40" s="42">
        <v>578.51</v>
      </c>
      <c r="G40" s="257">
        <v>4.024</v>
      </c>
      <c r="H40" s="42">
        <f t="shared" si="4"/>
        <v>997.95</v>
      </c>
      <c r="I40" s="42">
        <f t="shared" si="5"/>
        <v>1233.3699999999999</v>
      </c>
    </row>
    <row r="41" spans="1:9" x14ac:dyDescent="0.25">
      <c r="A41" s="486"/>
      <c r="B41" s="118"/>
      <c r="C41" s="118"/>
      <c r="D41" s="118"/>
      <c r="E41" s="118"/>
      <c r="F41" s="362"/>
      <c r="G41" s="487"/>
      <c r="H41" s="362"/>
      <c r="I41" s="362"/>
    </row>
    <row r="42" spans="1:9" ht="18" customHeight="1" x14ac:dyDescent="0.25">
      <c r="A42" s="48" t="s">
        <v>790</v>
      </c>
      <c r="B42" s="49"/>
      <c r="C42" s="49"/>
      <c r="D42" s="48"/>
      <c r="E42" s="48"/>
      <c r="F42" s="48"/>
      <c r="G42" s="258"/>
      <c r="H42" s="48"/>
      <c r="I42" s="48"/>
    </row>
    <row r="43" spans="1:9" ht="18" customHeight="1" x14ac:dyDescent="0.25">
      <c r="A43" s="48" t="s">
        <v>791</v>
      </c>
      <c r="B43" s="49"/>
      <c r="C43" s="49"/>
      <c r="D43" s="48"/>
      <c r="E43" s="48"/>
      <c r="F43" s="48"/>
      <c r="G43" s="258"/>
      <c r="H43" s="48"/>
      <c r="I43" s="48"/>
    </row>
    <row r="44" spans="1:9" ht="18" customHeight="1" x14ac:dyDescent="0.25">
      <c r="A44" s="48" t="s">
        <v>792</v>
      </c>
      <c r="B44" s="49"/>
      <c r="C44" s="49"/>
      <c r="D44" s="48"/>
      <c r="E44" s="48"/>
      <c r="F44" s="48"/>
      <c r="G44" s="258"/>
      <c r="H44" s="48"/>
      <c r="I44" s="48"/>
    </row>
    <row r="45" spans="1:9" ht="18" customHeight="1" x14ac:dyDescent="0.25">
      <c r="A45" s="48" t="s">
        <v>793</v>
      </c>
      <c r="B45" s="49"/>
      <c r="C45" s="49"/>
      <c r="D45" s="48"/>
      <c r="E45" s="48"/>
      <c r="F45" s="48"/>
      <c r="G45" s="258"/>
      <c r="H45" s="48"/>
      <c r="I45" s="48"/>
    </row>
  </sheetData>
  <mergeCells count="12">
    <mergeCell ref="H1:I1"/>
    <mergeCell ref="A2:I2"/>
    <mergeCell ref="A7:A9"/>
    <mergeCell ref="B7:B9"/>
    <mergeCell ref="C7:E7"/>
    <mergeCell ref="F7:F9"/>
    <mergeCell ref="G7:G9"/>
    <mergeCell ref="H7:H9"/>
    <mergeCell ref="I7:I9"/>
    <mergeCell ref="C8:C9"/>
    <mergeCell ref="D8:D9"/>
    <mergeCell ref="E8:E9"/>
  </mergeCells>
  <pageMargins left="0.31496062992125984" right="0.31496062992125984" top="0.55118110236220474" bottom="0.35433070866141736" header="0.31496062992125984" footer="0.31496062992125984"/>
  <pageSetup paperSize="9" scale="3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I25"/>
  <sheetViews>
    <sheetView zoomScale="80" zoomScaleNormal="80" workbookViewId="0">
      <selection activeCell="J10" sqref="J10:K10"/>
    </sheetView>
  </sheetViews>
  <sheetFormatPr defaultColWidth="9.140625" defaultRowHeight="16.5" x14ac:dyDescent="0.25"/>
  <cols>
    <col min="1" max="1" width="62.14062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1" width="15.85546875" style="32" customWidth="1"/>
    <col min="12" max="16384" width="9.140625" style="32"/>
  </cols>
  <sheetData>
    <row r="1" spans="1:9" x14ac:dyDescent="0.25">
      <c r="H1" s="579" t="s">
        <v>936</v>
      </c>
      <c r="I1" s="579"/>
    </row>
    <row r="2" spans="1:9" s="33" customFormat="1" ht="39.75" customHeight="1" x14ac:dyDescent="0.25">
      <c r="A2" s="521" t="s">
        <v>13</v>
      </c>
      <c r="B2" s="521"/>
      <c r="C2" s="521"/>
      <c r="D2" s="521"/>
      <c r="E2" s="521"/>
      <c r="F2" s="521"/>
      <c r="G2" s="521"/>
      <c r="H2" s="521"/>
      <c r="I2" s="521"/>
    </row>
    <row r="4" spans="1:9" ht="18.75" x14ac:dyDescent="0.3">
      <c r="A4" s="32" t="s">
        <v>882</v>
      </c>
    </row>
    <row r="5" spans="1:9" ht="18.75" x14ac:dyDescent="0.3">
      <c r="A5" s="32" t="s">
        <v>883</v>
      </c>
    </row>
    <row r="6" spans="1:9" x14ac:dyDescent="0.25">
      <c r="E6" s="34"/>
      <c r="H6" s="35"/>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33" customFormat="1" ht="26.25" customHeight="1" x14ac:dyDescent="0.25">
      <c r="A11" s="37" t="s">
        <v>0</v>
      </c>
      <c r="B11" s="38">
        <f>B12</f>
        <v>11</v>
      </c>
      <c r="C11" s="38"/>
      <c r="D11" s="38"/>
      <c r="E11" s="38">
        <f t="shared" ref="E11:I11" si="0">E12</f>
        <v>120</v>
      </c>
      <c r="F11" s="38"/>
      <c r="G11" s="38"/>
      <c r="H11" s="39">
        <f t="shared" si="0"/>
        <v>3012.5</v>
      </c>
      <c r="I11" s="39">
        <f t="shared" si="0"/>
        <v>3723.15</v>
      </c>
    </row>
    <row r="12" spans="1:9" ht="33" x14ac:dyDescent="0.25">
      <c r="A12" s="212" t="s">
        <v>19</v>
      </c>
      <c r="B12" s="91">
        <f>SUM(B13:B23)</f>
        <v>11</v>
      </c>
      <c r="C12" s="91"/>
      <c r="D12" s="91"/>
      <c r="E12" s="91">
        <f t="shared" ref="E12:I12" si="1">SUM(E13:E23)</f>
        <v>120</v>
      </c>
      <c r="F12" s="91"/>
      <c r="G12" s="91"/>
      <c r="H12" s="93">
        <f t="shared" si="1"/>
        <v>3012.5</v>
      </c>
      <c r="I12" s="93">
        <f t="shared" si="1"/>
        <v>3723.15</v>
      </c>
    </row>
    <row r="13" spans="1:9" x14ac:dyDescent="0.25">
      <c r="A13" s="213" t="s">
        <v>598</v>
      </c>
      <c r="B13" s="41">
        <v>1</v>
      </c>
      <c r="C13" s="41">
        <f>D13+E13</f>
        <v>175</v>
      </c>
      <c r="D13" s="41">
        <v>160</v>
      </c>
      <c r="E13" s="214">
        <v>15</v>
      </c>
      <c r="F13" s="42">
        <v>2125</v>
      </c>
      <c r="G13" s="42">
        <f>ROUND(F13/D13,4)</f>
        <v>13.2813</v>
      </c>
      <c r="H13" s="42">
        <f>ROUND(E13*G13*2,2)</f>
        <v>398.44</v>
      </c>
      <c r="I13" s="43">
        <f>ROUND(H13*1.2359,2)</f>
        <v>492.43</v>
      </c>
    </row>
    <row r="14" spans="1:9" x14ac:dyDescent="0.25">
      <c r="A14" s="213" t="s">
        <v>599</v>
      </c>
      <c r="B14" s="41">
        <v>1</v>
      </c>
      <c r="C14" s="41">
        <f t="shared" ref="C14:C23" si="2">D14+E14</f>
        <v>172</v>
      </c>
      <c r="D14" s="41">
        <v>160</v>
      </c>
      <c r="E14" s="214">
        <v>12</v>
      </c>
      <c r="F14" s="42">
        <v>1500</v>
      </c>
      <c r="G14" s="42">
        <f t="shared" ref="G14:G23" si="3">ROUND(F14/D14,4)</f>
        <v>9.375</v>
      </c>
      <c r="H14" s="42">
        <f>ROUND(E14*G14*2,2)</f>
        <v>225</v>
      </c>
      <c r="I14" s="43">
        <f t="shared" ref="I14:I23" si="4">ROUND(H14*1.2359,2)</f>
        <v>278.08</v>
      </c>
    </row>
    <row r="15" spans="1:9" x14ac:dyDescent="0.25">
      <c r="A15" s="213" t="s">
        <v>600</v>
      </c>
      <c r="B15" s="41">
        <v>1</v>
      </c>
      <c r="C15" s="41">
        <f t="shared" si="2"/>
        <v>175</v>
      </c>
      <c r="D15" s="41">
        <v>160</v>
      </c>
      <c r="E15" s="214">
        <v>15</v>
      </c>
      <c r="F15" s="42">
        <v>2500</v>
      </c>
      <c r="G15" s="42">
        <f t="shared" si="3"/>
        <v>15.625</v>
      </c>
      <c r="H15" s="42">
        <f t="shared" ref="H15:H23" si="5">ROUND(E15*G15*2,2)</f>
        <v>468.75</v>
      </c>
      <c r="I15" s="43">
        <f t="shared" si="4"/>
        <v>579.33000000000004</v>
      </c>
    </row>
    <row r="16" spans="1:9" x14ac:dyDescent="0.25">
      <c r="A16" s="213" t="s">
        <v>601</v>
      </c>
      <c r="B16" s="41">
        <v>1</v>
      </c>
      <c r="C16" s="41">
        <f t="shared" si="2"/>
        <v>166</v>
      </c>
      <c r="D16" s="41">
        <v>160</v>
      </c>
      <c r="E16" s="214">
        <v>6</v>
      </c>
      <c r="F16" s="42">
        <v>1250</v>
      </c>
      <c r="G16" s="42">
        <f t="shared" si="3"/>
        <v>7.8125</v>
      </c>
      <c r="H16" s="42">
        <f t="shared" si="5"/>
        <v>93.75</v>
      </c>
      <c r="I16" s="43">
        <f t="shared" si="4"/>
        <v>115.87</v>
      </c>
    </row>
    <row r="17" spans="1:9" x14ac:dyDescent="0.25">
      <c r="A17" s="213" t="s">
        <v>602</v>
      </c>
      <c r="B17" s="41">
        <v>1</v>
      </c>
      <c r="C17" s="41">
        <f t="shared" si="2"/>
        <v>170</v>
      </c>
      <c r="D17" s="41">
        <v>160</v>
      </c>
      <c r="E17" s="214">
        <v>10</v>
      </c>
      <c r="F17" s="42">
        <v>2100</v>
      </c>
      <c r="G17" s="42">
        <f t="shared" si="3"/>
        <v>13.125</v>
      </c>
      <c r="H17" s="42">
        <f t="shared" si="5"/>
        <v>262.5</v>
      </c>
      <c r="I17" s="43">
        <f t="shared" si="4"/>
        <v>324.42</v>
      </c>
    </row>
    <row r="18" spans="1:9" x14ac:dyDescent="0.25">
      <c r="A18" s="213" t="s">
        <v>603</v>
      </c>
      <c r="B18" s="41">
        <v>1</v>
      </c>
      <c r="C18" s="41">
        <f t="shared" si="2"/>
        <v>166</v>
      </c>
      <c r="D18" s="41">
        <v>160</v>
      </c>
      <c r="E18" s="214">
        <v>6</v>
      </c>
      <c r="F18" s="42">
        <v>1850</v>
      </c>
      <c r="G18" s="42">
        <f t="shared" si="3"/>
        <v>11.5625</v>
      </c>
      <c r="H18" s="42">
        <f t="shared" si="5"/>
        <v>138.75</v>
      </c>
      <c r="I18" s="43">
        <f t="shared" si="4"/>
        <v>171.48</v>
      </c>
    </row>
    <row r="19" spans="1:9" x14ac:dyDescent="0.25">
      <c r="A19" s="213" t="s">
        <v>604</v>
      </c>
      <c r="B19" s="41">
        <v>1</v>
      </c>
      <c r="C19" s="41">
        <f t="shared" si="2"/>
        <v>170</v>
      </c>
      <c r="D19" s="41">
        <v>160</v>
      </c>
      <c r="E19" s="214">
        <v>10</v>
      </c>
      <c r="F19" s="42">
        <v>2300</v>
      </c>
      <c r="G19" s="42">
        <f t="shared" si="3"/>
        <v>14.375</v>
      </c>
      <c r="H19" s="42">
        <f t="shared" si="5"/>
        <v>287.5</v>
      </c>
      <c r="I19" s="43">
        <f t="shared" si="4"/>
        <v>355.32</v>
      </c>
    </row>
    <row r="20" spans="1:9" x14ac:dyDescent="0.25">
      <c r="A20" s="213" t="s">
        <v>605</v>
      </c>
      <c r="B20" s="41">
        <v>1</v>
      </c>
      <c r="C20" s="41">
        <f t="shared" si="2"/>
        <v>166</v>
      </c>
      <c r="D20" s="41">
        <v>160</v>
      </c>
      <c r="E20" s="214">
        <v>6</v>
      </c>
      <c r="F20" s="42">
        <v>2150</v>
      </c>
      <c r="G20" s="42">
        <f t="shared" si="3"/>
        <v>13.4375</v>
      </c>
      <c r="H20" s="42">
        <f t="shared" si="5"/>
        <v>161.25</v>
      </c>
      <c r="I20" s="43">
        <f t="shared" si="4"/>
        <v>199.29</v>
      </c>
    </row>
    <row r="21" spans="1:9" ht="18" customHeight="1" x14ac:dyDescent="0.25">
      <c r="A21" s="213" t="s">
        <v>606</v>
      </c>
      <c r="B21" s="41">
        <v>1</v>
      </c>
      <c r="C21" s="41">
        <f t="shared" si="2"/>
        <v>175</v>
      </c>
      <c r="D21" s="41">
        <v>160</v>
      </c>
      <c r="E21" s="214">
        <v>15</v>
      </c>
      <c r="F21" s="42">
        <v>1300</v>
      </c>
      <c r="G21" s="42">
        <f t="shared" si="3"/>
        <v>8.125</v>
      </c>
      <c r="H21" s="42">
        <f t="shared" si="5"/>
        <v>243.75</v>
      </c>
      <c r="I21" s="43">
        <f t="shared" si="4"/>
        <v>301.25</v>
      </c>
    </row>
    <row r="22" spans="1:9" ht="18" customHeight="1" x14ac:dyDescent="0.25">
      <c r="A22" s="213" t="s">
        <v>607</v>
      </c>
      <c r="B22" s="41">
        <v>1</v>
      </c>
      <c r="C22" s="41">
        <f t="shared" si="2"/>
        <v>175</v>
      </c>
      <c r="D22" s="41">
        <v>160</v>
      </c>
      <c r="E22" s="214">
        <v>15</v>
      </c>
      <c r="F22" s="42">
        <v>2300</v>
      </c>
      <c r="G22" s="42">
        <f t="shared" si="3"/>
        <v>14.375</v>
      </c>
      <c r="H22" s="42">
        <f t="shared" si="5"/>
        <v>431.25</v>
      </c>
      <c r="I22" s="43">
        <f t="shared" si="4"/>
        <v>532.98</v>
      </c>
    </row>
    <row r="23" spans="1:9" ht="18" customHeight="1" x14ac:dyDescent="0.25">
      <c r="A23" s="213" t="s">
        <v>608</v>
      </c>
      <c r="B23" s="41">
        <v>1</v>
      </c>
      <c r="C23" s="41">
        <f t="shared" si="2"/>
        <v>170</v>
      </c>
      <c r="D23" s="41">
        <v>160</v>
      </c>
      <c r="E23" s="214">
        <v>10</v>
      </c>
      <c r="F23" s="42">
        <v>2412.5</v>
      </c>
      <c r="G23" s="42">
        <f t="shared" si="3"/>
        <v>15.078099999999999</v>
      </c>
      <c r="H23" s="42">
        <f t="shared" si="5"/>
        <v>301.56</v>
      </c>
      <c r="I23" s="43">
        <f t="shared" si="4"/>
        <v>372.7</v>
      </c>
    </row>
    <row r="24" spans="1:9" x14ac:dyDescent="0.25">
      <c r="B24" s="45"/>
      <c r="C24" s="45"/>
      <c r="D24" s="45"/>
      <c r="E24" s="45"/>
      <c r="F24" s="46"/>
      <c r="G24" s="46"/>
      <c r="H24" s="46"/>
      <c r="I24" s="46"/>
    </row>
    <row r="25" spans="1:9" x14ac:dyDescent="0.25">
      <c r="F25" s="46"/>
      <c r="G25" s="46"/>
    </row>
  </sheetData>
  <mergeCells count="12">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pageSetUpPr fitToPage="1"/>
  </sheetPr>
  <dimension ref="A1:I17"/>
  <sheetViews>
    <sheetView zoomScale="90" zoomScaleNormal="90" workbookViewId="0">
      <selection activeCell="K9" sqref="K9"/>
    </sheetView>
  </sheetViews>
  <sheetFormatPr defaultColWidth="9.140625" defaultRowHeight="16.5" x14ac:dyDescent="0.25"/>
  <cols>
    <col min="1" max="1" width="42.7109375" style="32" customWidth="1"/>
    <col min="2" max="2" width="15.28515625" style="32" customWidth="1"/>
    <col min="3" max="3" width="14.5703125" style="32" customWidth="1"/>
    <col min="4" max="4" width="14.7109375" style="32" customWidth="1"/>
    <col min="5" max="5" width="18.42578125" style="32" customWidth="1"/>
    <col min="6" max="7" width="20.140625" style="32" customWidth="1"/>
    <col min="8" max="8" width="23.42578125" style="32" customWidth="1"/>
    <col min="9" max="9" width="26.85546875" style="32" customWidth="1"/>
    <col min="10" max="11" width="15.85546875" style="32" customWidth="1"/>
    <col min="12" max="16384" width="9.140625" style="32"/>
  </cols>
  <sheetData>
    <row r="1" spans="1:9" x14ac:dyDescent="0.25">
      <c r="H1" s="579" t="s">
        <v>937</v>
      </c>
      <c r="I1" s="579"/>
    </row>
    <row r="2" spans="1:9" s="33" customFormat="1" ht="33" customHeight="1" x14ac:dyDescent="0.25">
      <c r="A2" s="521" t="s">
        <v>13</v>
      </c>
      <c r="B2" s="521"/>
      <c r="C2" s="521"/>
      <c r="D2" s="521"/>
      <c r="E2" s="521"/>
      <c r="F2" s="521"/>
      <c r="G2" s="521"/>
      <c r="H2" s="521"/>
      <c r="I2" s="521"/>
    </row>
    <row r="4" spans="1:9" ht="18.75" x14ac:dyDescent="0.3">
      <c r="A4" s="32" t="s">
        <v>597</v>
      </c>
    </row>
    <row r="5" spans="1:9" ht="18.75" x14ac:dyDescent="0.3">
      <c r="A5" s="32" t="s">
        <v>884</v>
      </c>
    </row>
    <row r="6" spans="1:9" x14ac:dyDescent="0.25">
      <c r="E6" s="34"/>
      <c r="H6" s="35"/>
    </row>
    <row r="7" spans="1:9" ht="54" customHeight="1" x14ac:dyDescent="0.25">
      <c r="A7" s="553"/>
      <c r="B7" s="553" t="s">
        <v>6</v>
      </c>
      <c r="C7" s="549" t="s">
        <v>8</v>
      </c>
      <c r="D7" s="549"/>
      <c r="E7" s="549"/>
      <c r="F7" s="549" t="s">
        <v>4</v>
      </c>
      <c r="G7" s="549" t="s">
        <v>79</v>
      </c>
      <c r="H7" s="554" t="s">
        <v>9</v>
      </c>
      <c r="I7" s="555" t="s">
        <v>2</v>
      </c>
    </row>
    <row r="8" spans="1:9" ht="54" customHeight="1" x14ac:dyDescent="0.25">
      <c r="A8" s="553"/>
      <c r="B8" s="553"/>
      <c r="C8" s="547" t="s">
        <v>14</v>
      </c>
      <c r="D8" s="547" t="s">
        <v>80</v>
      </c>
      <c r="E8" s="549" t="s">
        <v>10</v>
      </c>
      <c r="F8" s="549"/>
      <c r="G8" s="549"/>
      <c r="H8" s="554"/>
      <c r="I8" s="555"/>
    </row>
    <row r="9" spans="1:9" ht="39" customHeight="1" x14ac:dyDescent="0.25">
      <c r="A9" s="553"/>
      <c r="B9" s="553"/>
      <c r="C9" s="548"/>
      <c r="D9" s="548"/>
      <c r="E9" s="549"/>
      <c r="F9" s="549"/>
      <c r="G9" s="549"/>
      <c r="H9" s="554"/>
      <c r="I9" s="555"/>
    </row>
    <row r="10" spans="1:9" x14ac:dyDescent="0.25">
      <c r="A10" s="36">
        <v>1</v>
      </c>
      <c r="B10" s="36">
        <v>6</v>
      </c>
      <c r="C10" s="36" t="s">
        <v>81</v>
      </c>
      <c r="D10" s="36">
        <v>8</v>
      </c>
      <c r="E10" s="36">
        <v>9</v>
      </c>
      <c r="F10" s="36">
        <v>11</v>
      </c>
      <c r="G10" s="36">
        <v>12</v>
      </c>
      <c r="H10" s="36">
        <v>13</v>
      </c>
      <c r="I10" s="36" t="s">
        <v>82</v>
      </c>
    </row>
    <row r="11" spans="1:9" s="33" customFormat="1" x14ac:dyDescent="0.25">
      <c r="A11" s="37" t="s">
        <v>0</v>
      </c>
      <c r="B11" s="38">
        <f>B12+B15</f>
        <v>4</v>
      </c>
      <c r="C11" s="38"/>
      <c r="D11" s="38"/>
      <c r="E11" s="38">
        <f t="shared" ref="E11:I11" si="0">E12+E15</f>
        <v>133</v>
      </c>
      <c r="F11" s="38"/>
      <c r="G11" s="38"/>
      <c r="H11" s="39">
        <f t="shared" si="0"/>
        <v>1536.33</v>
      </c>
      <c r="I11" s="39">
        <f t="shared" si="0"/>
        <v>1898.76</v>
      </c>
    </row>
    <row r="12" spans="1:9" ht="49.5" x14ac:dyDescent="0.25">
      <c r="A12" s="364" t="s">
        <v>17</v>
      </c>
      <c r="B12" s="365">
        <f>SUM(B13:B14)</f>
        <v>2</v>
      </c>
      <c r="C12" s="365"/>
      <c r="D12" s="365"/>
      <c r="E12" s="365">
        <f t="shared" ref="E12:I12" si="1">SUM(E13:E14)</f>
        <v>61</v>
      </c>
      <c r="F12" s="365"/>
      <c r="G12" s="365"/>
      <c r="H12" s="366">
        <f t="shared" si="1"/>
        <v>867.17</v>
      </c>
      <c r="I12" s="366">
        <f t="shared" si="1"/>
        <v>1071.74</v>
      </c>
    </row>
    <row r="13" spans="1:9" ht="33" x14ac:dyDescent="0.25">
      <c r="A13" s="40" t="s">
        <v>609</v>
      </c>
      <c r="B13" s="41">
        <v>1</v>
      </c>
      <c r="C13" s="41">
        <f>D13+E13</f>
        <v>182</v>
      </c>
      <c r="D13" s="41">
        <v>160</v>
      </c>
      <c r="E13" s="216">
        <v>22</v>
      </c>
      <c r="F13" s="42">
        <v>1190</v>
      </c>
      <c r="G13" s="215">
        <f>ROUND(F13/167.42,4)</f>
        <v>7.1078999999999999</v>
      </c>
      <c r="H13" s="42">
        <f t="shared" ref="H13:H14" si="2">ROUND(E13*G13*2,2)</f>
        <v>312.75</v>
      </c>
      <c r="I13" s="43">
        <f t="shared" ref="I13:I14" si="3">ROUND(H13*1.2359,2)</f>
        <v>386.53</v>
      </c>
    </row>
    <row r="14" spans="1:9" ht="33" x14ac:dyDescent="0.25">
      <c r="A14" s="40" t="s">
        <v>609</v>
      </c>
      <c r="B14" s="41">
        <v>1</v>
      </c>
      <c r="C14" s="41">
        <f>D14+E14</f>
        <v>199</v>
      </c>
      <c r="D14" s="41">
        <v>160</v>
      </c>
      <c r="E14" s="216">
        <v>39</v>
      </c>
      <c r="F14" s="42">
        <v>1190</v>
      </c>
      <c r="G14" s="215">
        <f>ROUND(F14/167.42,4)</f>
        <v>7.1078999999999999</v>
      </c>
      <c r="H14" s="42">
        <f t="shared" si="2"/>
        <v>554.41999999999996</v>
      </c>
      <c r="I14" s="43">
        <f t="shared" si="3"/>
        <v>685.21</v>
      </c>
    </row>
    <row r="15" spans="1:9" ht="49.5" x14ac:dyDescent="0.25">
      <c r="A15" s="364" t="s">
        <v>18</v>
      </c>
      <c r="B15" s="365">
        <f>SUM(B16:B17)</f>
        <v>2</v>
      </c>
      <c r="C15" s="365"/>
      <c r="D15" s="365"/>
      <c r="E15" s="365">
        <f t="shared" ref="E15:I15" si="4">SUM(E16:E17)</f>
        <v>72</v>
      </c>
      <c r="F15" s="365"/>
      <c r="G15" s="365"/>
      <c r="H15" s="366">
        <f t="shared" si="4"/>
        <v>669.16000000000008</v>
      </c>
      <c r="I15" s="366">
        <f t="shared" si="4"/>
        <v>827.02</v>
      </c>
    </row>
    <row r="16" spans="1:9" x14ac:dyDescent="0.25">
      <c r="A16" s="40" t="s">
        <v>22</v>
      </c>
      <c r="B16" s="41">
        <v>1</v>
      </c>
      <c r="C16" s="41">
        <f>D16+E16</f>
        <v>176</v>
      </c>
      <c r="D16" s="41">
        <v>160</v>
      </c>
      <c r="E16" s="216">
        <v>16</v>
      </c>
      <c r="F16" s="42">
        <v>778</v>
      </c>
      <c r="G16" s="215">
        <f t="shared" ref="G16:G17" si="5">ROUND(F16/167.42,4)</f>
        <v>4.6470000000000002</v>
      </c>
      <c r="H16" s="42">
        <f t="shared" ref="H16:H17" si="6">ROUND(E16*G16*2,2)</f>
        <v>148.69999999999999</v>
      </c>
      <c r="I16" s="43">
        <f t="shared" ref="I16:I17" si="7">ROUND(H16*1.2359,2)</f>
        <v>183.78</v>
      </c>
    </row>
    <row r="17" spans="1:9" x14ac:dyDescent="0.25">
      <c r="A17" s="40" t="s">
        <v>22</v>
      </c>
      <c r="B17" s="41">
        <v>1</v>
      </c>
      <c r="C17" s="41">
        <f>D17+E17</f>
        <v>216</v>
      </c>
      <c r="D17" s="41">
        <v>160</v>
      </c>
      <c r="E17" s="216">
        <v>56</v>
      </c>
      <c r="F17" s="42">
        <v>778</v>
      </c>
      <c r="G17" s="215">
        <f t="shared" si="5"/>
        <v>4.6470000000000002</v>
      </c>
      <c r="H17" s="42">
        <f t="shared" si="6"/>
        <v>520.46</v>
      </c>
      <c r="I17" s="43">
        <f t="shared" si="7"/>
        <v>643.24</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2EFDE-E64F-4CE1-9A88-95BFE6816C1A}">
  <sheetPr>
    <tabColor theme="7" tint="0.59999389629810485"/>
  </sheetPr>
  <dimension ref="A1:I37"/>
  <sheetViews>
    <sheetView zoomScale="90" zoomScaleNormal="90" workbookViewId="0">
      <selection activeCell="A2" sqref="A2:I2"/>
    </sheetView>
  </sheetViews>
  <sheetFormatPr defaultColWidth="9.140625" defaultRowHeight="16.5" x14ac:dyDescent="0.25"/>
  <cols>
    <col min="1" max="1" width="47.140625" style="51" customWidth="1"/>
    <col min="2" max="2" width="15.28515625" style="51" customWidth="1"/>
    <col min="3" max="3" width="11.5703125" style="51" customWidth="1"/>
    <col min="4" max="4" width="12.140625" style="51" customWidth="1"/>
    <col min="5" max="5" width="18.42578125" style="51" customWidth="1"/>
    <col min="6" max="6" width="11.85546875" style="51" customWidth="1"/>
    <col min="7" max="7" width="17.42578125" style="51" customWidth="1"/>
    <col min="8" max="8" width="18.28515625" style="51" customWidth="1"/>
    <col min="9" max="9" width="16.42578125" style="51" customWidth="1"/>
    <col min="10" max="16384" width="9.140625" style="51"/>
  </cols>
  <sheetData>
    <row r="1" spans="1:9" x14ac:dyDescent="0.25">
      <c r="H1" s="531" t="s">
        <v>894</v>
      </c>
      <c r="I1" s="531"/>
    </row>
    <row r="2" spans="1:9" s="52" customFormat="1" ht="39.75" customHeight="1" x14ac:dyDescent="0.25">
      <c r="A2" s="532" t="s">
        <v>87</v>
      </c>
      <c r="B2" s="532"/>
      <c r="C2" s="532"/>
      <c r="D2" s="532"/>
      <c r="E2" s="532"/>
      <c r="F2" s="532"/>
      <c r="G2" s="532"/>
      <c r="H2" s="532"/>
      <c r="I2" s="532"/>
    </row>
    <row r="4" spans="1:9" x14ac:dyDescent="0.25">
      <c r="A4" s="51" t="s">
        <v>824</v>
      </c>
    </row>
    <row r="5" spans="1:9" x14ac:dyDescent="0.25">
      <c r="A5" s="51" t="s">
        <v>825</v>
      </c>
    </row>
    <row r="6" spans="1:9" x14ac:dyDescent="0.25">
      <c r="E6" s="53"/>
      <c r="H6" s="54"/>
    </row>
    <row r="7" spans="1:9" ht="45.75" customHeight="1" x14ac:dyDescent="0.25">
      <c r="A7" s="537"/>
      <c r="B7" s="537" t="s">
        <v>6</v>
      </c>
      <c r="C7" s="538" t="s">
        <v>8</v>
      </c>
      <c r="D7" s="538"/>
      <c r="E7" s="538"/>
      <c r="F7" s="538" t="s">
        <v>4</v>
      </c>
      <c r="G7" s="538" t="s">
        <v>79</v>
      </c>
      <c r="H7" s="539" t="s">
        <v>88</v>
      </c>
      <c r="I7" s="540" t="s">
        <v>89</v>
      </c>
    </row>
    <row r="8" spans="1:9" ht="24" customHeight="1" x14ac:dyDescent="0.25">
      <c r="A8" s="537"/>
      <c r="B8" s="537"/>
      <c r="C8" s="541" t="s">
        <v>14</v>
      </c>
      <c r="D8" s="541" t="s">
        <v>90</v>
      </c>
      <c r="E8" s="538" t="s">
        <v>91</v>
      </c>
      <c r="F8" s="538"/>
      <c r="G8" s="538"/>
      <c r="H8" s="539"/>
      <c r="I8" s="540"/>
    </row>
    <row r="9" spans="1:9" ht="61.5" customHeight="1" x14ac:dyDescent="0.25">
      <c r="A9" s="537"/>
      <c r="B9" s="537"/>
      <c r="C9" s="542"/>
      <c r="D9" s="542"/>
      <c r="E9" s="538"/>
      <c r="F9" s="538"/>
      <c r="G9" s="538"/>
      <c r="H9" s="539"/>
      <c r="I9" s="540"/>
    </row>
    <row r="10" spans="1:9" ht="20.25" customHeight="1" x14ac:dyDescent="0.25">
      <c r="A10" s="55">
        <v>1</v>
      </c>
      <c r="B10" s="55">
        <v>6</v>
      </c>
      <c r="C10" s="55" t="s">
        <v>81</v>
      </c>
      <c r="D10" s="55">
        <v>8</v>
      </c>
      <c r="E10" s="55">
        <v>9</v>
      </c>
      <c r="F10" s="55">
        <v>11</v>
      </c>
      <c r="G10" s="55">
        <v>12</v>
      </c>
      <c r="H10" s="55">
        <v>13</v>
      </c>
      <c r="I10" s="55" t="s">
        <v>92</v>
      </c>
    </row>
    <row r="11" spans="1:9" s="52" customFormat="1" x14ac:dyDescent="0.25">
      <c r="A11" s="56" t="s">
        <v>0</v>
      </c>
      <c r="B11" s="57">
        <f>SUM(B12,B15,B19)</f>
        <v>12</v>
      </c>
      <c r="C11" s="57"/>
      <c r="D11" s="57"/>
      <c r="E11" s="57">
        <f t="shared" ref="E11:I11" si="0">SUM(E12,E15,E19)</f>
        <v>217</v>
      </c>
      <c r="F11" s="57"/>
      <c r="G11" s="57"/>
      <c r="H11" s="58">
        <f t="shared" si="0"/>
        <v>3677.2099999999996</v>
      </c>
      <c r="I11" s="58">
        <f t="shared" si="0"/>
        <v>4544.66</v>
      </c>
    </row>
    <row r="12" spans="1:9" ht="33" x14ac:dyDescent="0.25">
      <c r="A12" s="274" t="s">
        <v>93</v>
      </c>
      <c r="B12" s="60">
        <f>COUNTA(A13:A14)</f>
        <v>2</v>
      </c>
      <c r="C12" s="61"/>
      <c r="D12" s="61"/>
      <c r="E12" s="61">
        <f>SUM(E13:E14)</f>
        <v>64</v>
      </c>
      <c r="F12" s="62"/>
      <c r="G12" s="62"/>
      <c r="H12" s="62">
        <f>SUM(H13:H14)</f>
        <v>1149.42</v>
      </c>
      <c r="I12" s="62">
        <f>SUM(I13:I14)</f>
        <v>1420.56</v>
      </c>
    </row>
    <row r="13" spans="1:9" ht="18.75" customHeight="1" x14ac:dyDescent="0.25">
      <c r="A13" s="63" t="s">
        <v>96</v>
      </c>
      <c r="B13" s="64"/>
      <c r="C13" s="64">
        <f>D13+E13</f>
        <v>216</v>
      </c>
      <c r="D13" s="64">
        <v>184</v>
      </c>
      <c r="E13" s="64">
        <v>32</v>
      </c>
      <c r="F13" s="65">
        <v>1664.6</v>
      </c>
      <c r="G13" s="65">
        <f t="shared" ref="G13:G26" si="1">F13/184</f>
        <v>9.0467391304347817</v>
      </c>
      <c r="H13" s="65">
        <f>ROUND(G13*E13*2,2)</f>
        <v>578.99</v>
      </c>
      <c r="I13" s="65">
        <f>ROUND(H13*1.2359,2)</f>
        <v>715.57</v>
      </c>
    </row>
    <row r="14" spans="1:9" ht="18.75" customHeight="1" x14ac:dyDescent="0.25">
      <c r="A14" s="63" t="s">
        <v>96</v>
      </c>
      <c r="B14" s="64"/>
      <c r="C14" s="64">
        <f>D14+E14</f>
        <v>216</v>
      </c>
      <c r="D14" s="64">
        <v>184</v>
      </c>
      <c r="E14" s="64">
        <v>32</v>
      </c>
      <c r="F14" s="65">
        <v>1640</v>
      </c>
      <c r="G14" s="65">
        <f t="shared" si="1"/>
        <v>8.9130434782608692</v>
      </c>
      <c r="H14" s="65">
        <f>ROUND(G14*E14*2,2)</f>
        <v>570.42999999999995</v>
      </c>
      <c r="I14" s="65">
        <f>ROUND(H14*1.2359,2)</f>
        <v>704.99</v>
      </c>
    </row>
    <row r="15" spans="1:9" ht="49.5" customHeight="1" x14ac:dyDescent="0.25">
      <c r="A15" s="274" t="s">
        <v>17</v>
      </c>
      <c r="B15" s="60">
        <f>COUNTA(A16:A18)</f>
        <v>3</v>
      </c>
      <c r="C15" s="61"/>
      <c r="D15" s="60"/>
      <c r="E15" s="61">
        <f>SUM(E16:E18)</f>
        <v>70</v>
      </c>
      <c r="F15" s="60"/>
      <c r="G15" s="65"/>
      <c r="H15" s="62">
        <f>SUM(H16:H18)</f>
        <v>1027.3699999999999</v>
      </c>
      <c r="I15" s="62">
        <f>SUM(I16:I18)</f>
        <v>1269.73</v>
      </c>
    </row>
    <row r="16" spans="1:9" x14ac:dyDescent="0.25">
      <c r="A16" s="63" t="s">
        <v>590</v>
      </c>
      <c r="B16" s="64"/>
      <c r="C16" s="64">
        <f t="shared" ref="C16:C18" si="2">D16+E16</f>
        <v>190</v>
      </c>
      <c r="D16" s="64">
        <v>184</v>
      </c>
      <c r="E16" s="64">
        <v>6</v>
      </c>
      <c r="F16" s="65">
        <v>1449</v>
      </c>
      <c r="G16" s="65">
        <f>F16/184</f>
        <v>7.875</v>
      </c>
      <c r="H16" s="65">
        <f t="shared" ref="H16:H18" si="3">ROUND(G16*E16*2,2)</f>
        <v>94.5</v>
      </c>
      <c r="I16" s="65">
        <f>ROUND(H16*1.2359,2)</f>
        <v>116.79</v>
      </c>
    </row>
    <row r="17" spans="1:9" ht="17.25" customHeight="1" x14ac:dyDescent="0.25">
      <c r="A17" s="63" t="s">
        <v>100</v>
      </c>
      <c r="B17" s="64"/>
      <c r="C17" s="64">
        <f t="shared" si="2"/>
        <v>216</v>
      </c>
      <c r="D17" s="64">
        <v>184</v>
      </c>
      <c r="E17" s="64">
        <v>32</v>
      </c>
      <c r="F17" s="65">
        <v>1242</v>
      </c>
      <c r="G17" s="65">
        <f t="shared" si="1"/>
        <v>6.75</v>
      </c>
      <c r="H17" s="65">
        <f t="shared" si="3"/>
        <v>432</v>
      </c>
      <c r="I17" s="65">
        <f t="shared" ref="I17:I18" si="4">ROUND(H17*1.2359,2)</f>
        <v>533.91</v>
      </c>
    </row>
    <row r="18" spans="1:9" x14ac:dyDescent="0.25">
      <c r="A18" s="63" t="s">
        <v>99</v>
      </c>
      <c r="B18" s="64"/>
      <c r="C18" s="64">
        <f t="shared" si="2"/>
        <v>216</v>
      </c>
      <c r="D18" s="64">
        <v>184</v>
      </c>
      <c r="E18" s="64">
        <v>32</v>
      </c>
      <c r="F18" s="65">
        <v>1440</v>
      </c>
      <c r="G18" s="65">
        <f t="shared" si="1"/>
        <v>7.8260869565217392</v>
      </c>
      <c r="H18" s="65">
        <f t="shared" si="3"/>
        <v>500.87</v>
      </c>
      <c r="I18" s="65">
        <f t="shared" si="4"/>
        <v>619.03</v>
      </c>
    </row>
    <row r="19" spans="1:9" ht="33" x14ac:dyDescent="0.25">
      <c r="A19" s="274" t="s">
        <v>19</v>
      </c>
      <c r="B19" s="60">
        <f>COUNTA(A20:A26)</f>
        <v>7</v>
      </c>
      <c r="C19" s="61"/>
      <c r="D19" s="61"/>
      <c r="E19" s="61">
        <f>SUM(E20:E26)</f>
        <v>83</v>
      </c>
      <c r="F19" s="62"/>
      <c r="G19" s="65"/>
      <c r="H19" s="62">
        <f>SUM(H20:H26)</f>
        <v>1500.4199999999996</v>
      </c>
      <c r="I19" s="62">
        <f>SUM(I20:I26)</f>
        <v>1854.3700000000001</v>
      </c>
    </row>
    <row r="20" spans="1:9" x14ac:dyDescent="0.25">
      <c r="A20" s="66" t="s">
        <v>119</v>
      </c>
      <c r="B20" s="64"/>
      <c r="C20" s="64">
        <f t="shared" ref="C20:C26" si="5">D20+E20</f>
        <v>190</v>
      </c>
      <c r="D20" s="64">
        <v>184</v>
      </c>
      <c r="E20" s="64">
        <v>6</v>
      </c>
      <c r="F20" s="65">
        <v>2000</v>
      </c>
      <c r="G20" s="65">
        <f t="shared" si="1"/>
        <v>10.869565217391305</v>
      </c>
      <c r="H20" s="65">
        <f t="shared" ref="H20:H26" si="6">ROUND(G20*E20*2,2)</f>
        <v>130.43</v>
      </c>
      <c r="I20" s="65">
        <f>ROUND(H20*1.2359,2)</f>
        <v>161.19999999999999</v>
      </c>
    </row>
    <row r="21" spans="1:9" x14ac:dyDescent="0.25">
      <c r="A21" s="66" t="s">
        <v>119</v>
      </c>
      <c r="B21" s="64"/>
      <c r="C21" s="64">
        <f t="shared" si="5"/>
        <v>190</v>
      </c>
      <c r="D21" s="64">
        <v>184</v>
      </c>
      <c r="E21" s="64">
        <v>6</v>
      </c>
      <c r="F21" s="65">
        <v>2000</v>
      </c>
      <c r="G21" s="65">
        <f t="shared" si="1"/>
        <v>10.869565217391305</v>
      </c>
      <c r="H21" s="65">
        <f t="shared" si="6"/>
        <v>130.43</v>
      </c>
      <c r="I21" s="65">
        <f t="shared" ref="I21:I26" si="7">ROUND(H21*1.2359,2)</f>
        <v>161.19999999999999</v>
      </c>
    </row>
    <row r="22" spans="1:9" x14ac:dyDescent="0.25">
      <c r="A22" s="66" t="s">
        <v>119</v>
      </c>
      <c r="B22" s="64"/>
      <c r="C22" s="64">
        <f t="shared" si="5"/>
        <v>190</v>
      </c>
      <c r="D22" s="64">
        <v>184</v>
      </c>
      <c r="E22" s="64">
        <v>6</v>
      </c>
      <c r="F22" s="65">
        <v>2000</v>
      </c>
      <c r="G22" s="65">
        <f t="shared" si="1"/>
        <v>10.869565217391305</v>
      </c>
      <c r="H22" s="65">
        <f t="shared" si="6"/>
        <v>130.43</v>
      </c>
      <c r="I22" s="65">
        <f t="shared" si="7"/>
        <v>161.19999999999999</v>
      </c>
    </row>
    <row r="23" spans="1:9" x14ac:dyDescent="0.25">
      <c r="A23" s="66" t="s">
        <v>117</v>
      </c>
      <c r="B23" s="64"/>
      <c r="C23" s="64">
        <f t="shared" si="5"/>
        <v>223</v>
      </c>
      <c r="D23" s="64">
        <v>184</v>
      </c>
      <c r="E23" s="64">
        <v>39</v>
      </c>
      <c r="F23" s="65">
        <v>1360</v>
      </c>
      <c r="G23" s="65">
        <f t="shared" si="1"/>
        <v>7.3913043478260869</v>
      </c>
      <c r="H23" s="65">
        <f t="shared" si="6"/>
        <v>576.52</v>
      </c>
      <c r="I23" s="65">
        <f t="shared" si="7"/>
        <v>712.52</v>
      </c>
    </row>
    <row r="24" spans="1:9" x14ac:dyDescent="0.25">
      <c r="A24" s="66" t="s">
        <v>121</v>
      </c>
      <c r="B24" s="64"/>
      <c r="C24" s="64">
        <f t="shared" si="5"/>
        <v>189</v>
      </c>
      <c r="D24" s="64">
        <v>184</v>
      </c>
      <c r="E24" s="64">
        <v>5</v>
      </c>
      <c r="F24" s="65">
        <v>2500</v>
      </c>
      <c r="G24" s="65">
        <f t="shared" si="1"/>
        <v>13.586956521739131</v>
      </c>
      <c r="H24" s="65">
        <f t="shared" si="6"/>
        <v>135.87</v>
      </c>
      <c r="I24" s="65">
        <f t="shared" si="7"/>
        <v>167.92</v>
      </c>
    </row>
    <row r="25" spans="1:9" x14ac:dyDescent="0.25">
      <c r="A25" s="66" t="s">
        <v>120</v>
      </c>
      <c r="B25" s="64"/>
      <c r="C25" s="64">
        <f t="shared" si="5"/>
        <v>189</v>
      </c>
      <c r="D25" s="64">
        <v>184</v>
      </c>
      <c r="E25" s="64">
        <v>5</v>
      </c>
      <c r="F25" s="65">
        <v>2500</v>
      </c>
      <c r="G25" s="65">
        <f t="shared" si="1"/>
        <v>13.586956521739131</v>
      </c>
      <c r="H25" s="65">
        <f t="shared" si="6"/>
        <v>135.87</v>
      </c>
      <c r="I25" s="65">
        <f t="shared" si="7"/>
        <v>167.92</v>
      </c>
    </row>
    <row r="26" spans="1:9" x14ac:dyDescent="0.25">
      <c r="A26" s="66" t="s">
        <v>592</v>
      </c>
      <c r="B26" s="64"/>
      <c r="C26" s="64">
        <f t="shared" si="5"/>
        <v>200</v>
      </c>
      <c r="D26" s="64">
        <v>184</v>
      </c>
      <c r="E26" s="64">
        <v>16</v>
      </c>
      <c r="F26" s="65">
        <v>1500</v>
      </c>
      <c r="G26" s="65">
        <f t="shared" si="1"/>
        <v>8.1521739130434785</v>
      </c>
      <c r="H26" s="65">
        <f t="shared" si="6"/>
        <v>260.87</v>
      </c>
      <c r="I26" s="65">
        <f t="shared" si="7"/>
        <v>322.41000000000003</v>
      </c>
    </row>
    <row r="28" spans="1:9" x14ac:dyDescent="0.25">
      <c r="A28" s="69" t="s">
        <v>1</v>
      </c>
      <c r="B28" s="70"/>
      <c r="C28" s="70"/>
      <c r="D28" s="70"/>
      <c r="E28" s="70"/>
      <c r="F28" s="70"/>
      <c r="G28" s="70"/>
      <c r="H28" s="70"/>
      <c r="I28" s="70"/>
    </row>
    <row r="29" spans="1:9" ht="48.75" customHeight="1" x14ac:dyDescent="0.25">
      <c r="A29" s="527" t="s">
        <v>123</v>
      </c>
      <c r="B29" s="527"/>
      <c r="C29" s="527"/>
      <c r="D29" s="527"/>
      <c r="E29" s="527"/>
      <c r="F29" s="527"/>
      <c r="G29" s="527"/>
      <c r="H29" s="527"/>
      <c r="I29" s="527"/>
    </row>
    <row r="30" spans="1:9" ht="18" customHeight="1" x14ac:dyDescent="0.25">
      <c r="A30" s="234" t="s">
        <v>124</v>
      </c>
      <c r="D30" s="70"/>
      <c r="E30" s="70"/>
      <c r="F30" s="70"/>
      <c r="G30" s="70"/>
      <c r="H30" s="70"/>
      <c r="I30" s="70"/>
    </row>
    <row r="31" spans="1:9" ht="18" customHeight="1" x14ac:dyDescent="0.25">
      <c r="A31" s="70"/>
      <c r="B31" s="234"/>
      <c r="C31" s="234"/>
      <c r="D31" s="70"/>
      <c r="E31" s="70"/>
      <c r="F31" s="70"/>
      <c r="G31" s="70"/>
      <c r="H31" s="70"/>
      <c r="I31" s="70"/>
    </row>
    <row r="32" spans="1:9" ht="18" customHeight="1" x14ac:dyDescent="0.3">
      <c r="A32" s="70" t="s">
        <v>86</v>
      </c>
      <c r="B32" s="234"/>
      <c r="C32" s="234"/>
      <c r="D32" s="70"/>
      <c r="E32" s="70"/>
      <c r="F32" s="70"/>
      <c r="G32" s="70"/>
      <c r="H32" s="70"/>
      <c r="I32" s="70"/>
    </row>
    <row r="33" spans="1:9" ht="18" customHeight="1" x14ac:dyDescent="0.25">
      <c r="A33" s="70"/>
      <c r="B33" s="234"/>
      <c r="C33" s="234"/>
      <c r="D33" s="70"/>
      <c r="E33" s="70"/>
      <c r="F33" s="70"/>
      <c r="G33" s="70"/>
      <c r="H33" s="70"/>
      <c r="I33" s="70"/>
    </row>
    <row r="34" spans="1:9" s="276" customFormat="1" ht="30.75" customHeight="1" x14ac:dyDescent="0.25">
      <c r="A34" s="544" t="s">
        <v>15</v>
      </c>
      <c r="B34" s="544"/>
      <c r="C34" s="544"/>
      <c r="D34" s="544"/>
      <c r="E34" s="544"/>
      <c r="F34" s="544"/>
      <c r="G34" s="544"/>
      <c r="H34" s="544"/>
      <c r="I34" s="544"/>
    </row>
    <row r="35" spans="1:9" s="276" customFormat="1" ht="37.5" customHeight="1" x14ac:dyDescent="0.25">
      <c r="A35" s="544" t="s">
        <v>125</v>
      </c>
      <c r="B35" s="544"/>
      <c r="C35" s="544"/>
      <c r="D35" s="544"/>
      <c r="E35" s="544"/>
      <c r="F35" s="544"/>
      <c r="G35" s="544"/>
      <c r="H35" s="544"/>
      <c r="I35" s="544"/>
    </row>
    <row r="36" spans="1:9" s="276" customFormat="1" ht="18" customHeight="1" x14ac:dyDescent="0.25">
      <c r="A36" s="545" t="s">
        <v>7</v>
      </c>
      <c r="B36" s="545"/>
      <c r="C36" s="545"/>
      <c r="D36" s="545"/>
      <c r="E36" s="545"/>
      <c r="F36" s="545"/>
      <c r="G36" s="545"/>
      <c r="H36" s="545"/>
      <c r="I36" s="545"/>
    </row>
    <row r="37" spans="1:9" x14ac:dyDescent="0.25">
      <c r="A37" s="72"/>
      <c r="B37" s="72"/>
      <c r="C37" s="72"/>
      <c r="D37" s="72"/>
      <c r="E37" s="72"/>
      <c r="F37" s="72"/>
      <c r="G37" s="72"/>
      <c r="H37" s="72"/>
      <c r="I37" s="72"/>
    </row>
  </sheetData>
  <mergeCells count="16">
    <mergeCell ref="A36:I36"/>
    <mergeCell ref="H1:I1"/>
    <mergeCell ref="A2:I2"/>
    <mergeCell ref="A7:A9"/>
    <mergeCell ref="B7:B9"/>
    <mergeCell ref="C7:E7"/>
    <mergeCell ref="F7:F9"/>
    <mergeCell ref="G7:G9"/>
    <mergeCell ref="H7:H9"/>
    <mergeCell ref="I7:I9"/>
    <mergeCell ref="C8:C9"/>
    <mergeCell ref="D8:D9"/>
    <mergeCell ref="E8:E9"/>
    <mergeCell ref="A29:I29"/>
    <mergeCell ref="A34:I34"/>
    <mergeCell ref="A35:I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89FFB-EF0E-40E7-B0F1-328C973978C7}">
  <sheetPr>
    <tabColor theme="5" tint="0.59999389629810485"/>
    <pageSetUpPr fitToPage="1"/>
  </sheetPr>
  <dimension ref="A1:I168"/>
  <sheetViews>
    <sheetView zoomScale="80" zoomScaleNormal="80" zoomScaleSheetLayoutView="70" workbookViewId="0">
      <selection activeCell="D16" sqref="D16"/>
    </sheetView>
  </sheetViews>
  <sheetFormatPr defaultColWidth="9.140625" defaultRowHeight="16.5" x14ac:dyDescent="0.25"/>
  <cols>
    <col min="1" max="1" width="61.28515625" style="237" customWidth="1"/>
    <col min="2" max="2" width="19.85546875" style="237" customWidth="1"/>
    <col min="3" max="5" width="21.7109375" style="237" customWidth="1"/>
    <col min="6" max="8" width="29" style="237" customWidth="1"/>
    <col min="9" max="9" width="25" style="237" customWidth="1"/>
    <col min="10" max="16384" width="9.140625" style="237"/>
  </cols>
  <sheetData>
    <row r="1" spans="1:9" x14ac:dyDescent="0.25">
      <c r="H1" s="551" t="s">
        <v>895</v>
      </c>
      <c r="I1" s="551"/>
    </row>
    <row r="2" spans="1:9" s="238" customFormat="1" ht="39.75" customHeight="1" x14ac:dyDescent="0.25">
      <c r="A2" s="552" t="s">
        <v>13</v>
      </c>
      <c r="B2" s="552"/>
      <c r="C2" s="552"/>
      <c r="D2" s="552"/>
      <c r="E2" s="552"/>
      <c r="F2" s="552"/>
      <c r="G2" s="552"/>
      <c r="H2" s="552"/>
      <c r="I2" s="552"/>
    </row>
    <row r="4" spans="1:9" x14ac:dyDescent="0.25">
      <c r="A4" s="237" t="s">
        <v>727</v>
      </c>
    </row>
    <row r="5" spans="1:9" x14ac:dyDescent="0.25">
      <c r="A5" s="237" t="s">
        <v>728</v>
      </c>
    </row>
    <row r="6" spans="1:9" x14ac:dyDescent="0.25">
      <c r="E6" s="239"/>
      <c r="H6" s="240"/>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48.7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238" customFormat="1" ht="26.25" customHeight="1" x14ac:dyDescent="0.25">
      <c r="A11" s="241" t="s">
        <v>0</v>
      </c>
      <c r="B11" s="243">
        <f>B12+B18+B85+B127</f>
        <v>139</v>
      </c>
      <c r="C11" s="243"/>
      <c r="D11" s="243"/>
      <c r="E11" s="243">
        <f t="shared" ref="E11:I11" si="0">E12+E18+E85+E127</f>
        <v>2862.17</v>
      </c>
      <c r="F11" s="243"/>
      <c r="G11" s="243"/>
      <c r="H11" s="244">
        <f t="shared" si="0"/>
        <v>32511.989999999994</v>
      </c>
      <c r="I11" s="244">
        <f t="shared" si="0"/>
        <v>40181.590000000011</v>
      </c>
    </row>
    <row r="12" spans="1:9" ht="37.5" customHeight="1" x14ac:dyDescent="0.25">
      <c r="A12" s="277" t="s">
        <v>16</v>
      </c>
      <c r="B12" s="278">
        <f>SUM(B13:B17)</f>
        <v>5</v>
      </c>
      <c r="C12" s="278"/>
      <c r="D12" s="278"/>
      <c r="E12" s="278">
        <f t="shared" ref="E12:I12" si="1">SUM(E13:E17)</f>
        <v>70</v>
      </c>
      <c r="F12" s="278"/>
      <c r="G12" s="278"/>
      <c r="H12" s="279">
        <f t="shared" si="1"/>
        <v>784</v>
      </c>
      <c r="I12" s="279">
        <f t="shared" si="1"/>
        <v>968.94999999999982</v>
      </c>
    </row>
    <row r="13" spans="1:9" ht="18.75" customHeight="1" x14ac:dyDescent="0.25">
      <c r="A13" s="245" t="s">
        <v>729</v>
      </c>
      <c r="B13" s="246">
        <v>1</v>
      </c>
      <c r="C13" s="246">
        <f t="shared" ref="C13:C17" si="2">D13+E13</f>
        <v>172</v>
      </c>
      <c r="D13" s="246">
        <v>160</v>
      </c>
      <c r="E13" s="246">
        <v>12</v>
      </c>
      <c r="F13" s="247">
        <v>5.6</v>
      </c>
      <c r="G13" s="247">
        <f>F13</f>
        <v>5.6</v>
      </c>
      <c r="H13" s="248">
        <f>ROUND(G13*E13*2,2)</f>
        <v>134.4</v>
      </c>
      <c r="I13" s="248">
        <f>ROUND((H13*0.2359)+H13,2)</f>
        <v>166.1</v>
      </c>
    </row>
    <row r="14" spans="1:9" ht="18.75" customHeight="1" x14ac:dyDescent="0.25">
      <c r="A14" s="245" t="s">
        <v>729</v>
      </c>
      <c r="B14" s="246">
        <v>1</v>
      </c>
      <c r="C14" s="246">
        <f t="shared" si="2"/>
        <v>173</v>
      </c>
      <c r="D14" s="246">
        <v>160</v>
      </c>
      <c r="E14" s="246">
        <v>13</v>
      </c>
      <c r="F14" s="247">
        <v>5.6</v>
      </c>
      <c r="G14" s="247">
        <f t="shared" ref="G14:G17" si="3">F14</f>
        <v>5.6</v>
      </c>
      <c r="H14" s="248">
        <f t="shared" ref="H14:H17" si="4">ROUND(G14*E14*2,2)</f>
        <v>145.6</v>
      </c>
      <c r="I14" s="248">
        <f t="shared" ref="I14:I17" si="5">ROUND((H14*0.2359)+H14,2)</f>
        <v>179.95</v>
      </c>
    </row>
    <row r="15" spans="1:9" ht="18.75" customHeight="1" x14ac:dyDescent="0.25">
      <c r="A15" s="245" t="s">
        <v>729</v>
      </c>
      <c r="B15" s="246">
        <v>1</v>
      </c>
      <c r="C15" s="246">
        <f t="shared" si="2"/>
        <v>129</v>
      </c>
      <c r="D15" s="246">
        <v>120</v>
      </c>
      <c r="E15" s="246">
        <v>9</v>
      </c>
      <c r="F15" s="247">
        <v>5.6</v>
      </c>
      <c r="G15" s="247">
        <f t="shared" si="3"/>
        <v>5.6</v>
      </c>
      <c r="H15" s="248">
        <f t="shared" si="4"/>
        <v>100.8</v>
      </c>
      <c r="I15" s="248">
        <f t="shared" si="5"/>
        <v>124.58</v>
      </c>
    </row>
    <row r="16" spans="1:9" ht="18.75" customHeight="1" x14ac:dyDescent="0.25">
      <c r="A16" s="245" t="s">
        <v>730</v>
      </c>
      <c r="B16" s="246">
        <v>1</v>
      </c>
      <c r="C16" s="246">
        <f t="shared" si="2"/>
        <v>140</v>
      </c>
      <c r="D16" s="246">
        <v>136</v>
      </c>
      <c r="E16" s="246">
        <v>4</v>
      </c>
      <c r="F16" s="247">
        <v>5.6</v>
      </c>
      <c r="G16" s="247">
        <f t="shared" si="3"/>
        <v>5.6</v>
      </c>
      <c r="H16" s="248">
        <f t="shared" si="4"/>
        <v>44.8</v>
      </c>
      <c r="I16" s="248">
        <f t="shared" si="5"/>
        <v>55.37</v>
      </c>
    </row>
    <row r="17" spans="1:9" ht="18.75" customHeight="1" x14ac:dyDescent="0.25">
      <c r="A17" s="245" t="s">
        <v>731</v>
      </c>
      <c r="B17" s="246">
        <v>1</v>
      </c>
      <c r="C17" s="246">
        <f t="shared" si="2"/>
        <v>192</v>
      </c>
      <c r="D17" s="246">
        <v>160</v>
      </c>
      <c r="E17" s="246">
        <v>32</v>
      </c>
      <c r="F17" s="247">
        <v>5.6</v>
      </c>
      <c r="G17" s="247">
        <f t="shared" si="3"/>
        <v>5.6</v>
      </c>
      <c r="H17" s="248">
        <f t="shared" si="4"/>
        <v>358.4</v>
      </c>
      <c r="I17" s="248">
        <f t="shared" si="5"/>
        <v>442.95</v>
      </c>
    </row>
    <row r="18" spans="1:9" ht="33" x14ac:dyDescent="0.25">
      <c r="A18" s="277" t="s">
        <v>17</v>
      </c>
      <c r="B18" s="282">
        <f>SUM(B19:B84)</f>
        <v>66</v>
      </c>
      <c r="C18" s="282"/>
      <c r="D18" s="282"/>
      <c r="E18" s="282">
        <f t="shared" ref="E18:I18" si="6">SUM(E19:E84)</f>
        <v>1258.67</v>
      </c>
      <c r="F18" s="282"/>
      <c r="G18" s="282"/>
      <c r="H18" s="283">
        <f t="shared" si="6"/>
        <v>17222.370000000003</v>
      </c>
      <c r="I18" s="283">
        <f t="shared" si="6"/>
        <v>21285.209999999995</v>
      </c>
    </row>
    <row r="19" spans="1:9" x14ac:dyDescent="0.25">
      <c r="A19" s="245" t="s">
        <v>732</v>
      </c>
      <c r="B19" s="246">
        <v>1</v>
      </c>
      <c r="C19" s="246">
        <f t="shared" ref="C19:C84" si="7">D19+E19</f>
        <v>176</v>
      </c>
      <c r="D19" s="246">
        <v>160</v>
      </c>
      <c r="E19" s="246">
        <v>16</v>
      </c>
      <c r="F19" s="247">
        <v>7.0541</v>
      </c>
      <c r="G19" s="247">
        <f>F19</f>
        <v>7.0541</v>
      </c>
      <c r="H19" s="248">
        <f>ROUND(G19*E19*2,2)</f>
        <v>225.73</v>
      </c>
      <c r="I19" s="248">
        <f>ROUND((H19*0.2359)+H19,2)</f>
        <v>278.98</v>
      </c>
    </row>
    <row r="20" spans="1:9" x14ac:dyDescent="0.25">
      <c r="A20" s="245" t="s">
        <v>35</v>
      </c>
      <c r="B20" s="246">
        <v>1</v>
      </c>
      <c r="C20" s="246">
        <f t="shared" si="7"/>
        <v>184</v>
      </c>
      <c r="D20" s="246">
        <v>160</v>
      </c>
      <c r="E20" s="246">
        <v>24</v>
      </c>
      <c r="F20" s="247">
        <v>5.9848999999999997</v>
      </c>
      <c r="G20" s="247">
        <f t="shared" ref="G20:G84" si="8">F20</f>
        <v>5.9848999999999997</v>
      </c>
      <c r="H20" s="248">
        <f t="shared" ref="H20:H83" si="9">ROUND(G20*E20*2,2)</f>
        <v>287.27999999999997</v>
      </c>
      <c r="I20" s="248">
        <f t="shared" ref="I20:I84" si="10">ROUND((H20*0.2359)+H20,2)</f>
        <v>355.05</v>
      </c>
    </row>
    <row r="21" spans="1:9" x14ac:dyDescent="0.25">
      <c r="A21" s="245" t="s">
        <v>35</v>
      </c>
      <c r="B21" s="246">
        <v>1</v>
      </c>
      <c r="C21" s="246">
        <f t="shared" si="7"/>
        <v>172</v>
      </c>
      <c r="D21" s="246">
        <v>160</v>
      </c>
      <c r="E21" s="246">
        <v>12</v>
      </c>
      <c r="F21" s="247">
        <v>5.9848999999999997</v>
      </c>
      <c r="G21" s="247">
        <f t="shared" si="8"/>
        <v>5.9848999999999997</v>
      </c>
      <c r="H21" s="248">
        <f t="shared" si="9"/>
        <v>143.63999999999999</v>
      </c>
      <c r="I21" s="248">
        <f t="shared" si="10"/>
        <v>177.52</v>
      </c>
    </row>
    <row r="22" spans="1:9" x14ac:dyDescent="0.25">
      <c r="A22" s="245" t="s">
        <v>733</v>
      </c>
      <c r="B22" s="246">
        <v>1</v>
      </c>
      <c r="C22" s="246">
        <f t="shared" si="7"/>
        <v>172</v>
      </c>
      <c r="D22" s="246">
        <v>160</v>
      </c>
      <c r="E22" s="246">
        <v>12</v>
      </c>
      <c r="F22" s="247">
        <v>7.0541</v>
      </c>
      <c r="G22" s="247">
        <f t="shared" si="8"/>
        <v>7.0541</v>
      </c>
      <c r="H22" s="248">
        <f t="shared" si="9"/>
        <v>169.3</v>
      </c>
      <c r="I22" s="248">
        <f t="shared" si="10"/>
        <v>209.24</v>
      </c>
    </row>
    <row r="23" spans="1:9" ht="18" customHeight="1" x14ac:dyDescent="0.25">
      <c r="A23" s="245" t="s">
        <v>733</v>
      </c>
      <c r="B23" s="246">
        <v>1</v>
      </c>
      <c r="C23" s="246">
        <f t="shared" si="7"/>
        <v>178</v>
      </c>
      <c r="D23" s="246">
        <v>160</v>
      </c>
      <c r="E23" s="246">
        <v>18</v>
      </c>
      <c r="F23" s="247">
        <v>7.0541</v>
      </c>
      <c r="G23" s="247">
        <f t="shared" si="8"/>
        <v>7.0541</v>
      </c>
      <c r="H23" s="248">
        <f t="shared" si="9"/>
        <v>253.95</v>
      </c>
      <c r="I23" s="248">
        <f t="shared" si="10"/>
        <v>313.86</v>
      </c>
    </row>
    <row r="24" spans="1:9" x14ac:dyDescent="0.25">
      <c r="A24" s="245" t="s">
        <v>734</v>
      </c>
      <c r="B24" s="246">
        <v>1</v>
      </c>
      <c r="C24" s="246">
        <f t="shared" si="7"/>
        <v>208</v>
      </c>
      <c r="D24" s="246">
        <v>160</v>
      </c>
      <c r="E24" s="246">
        <v>48</v>
      </c>
      <c r="F24" s="247">
        <v>7.6932</v>
      </c>
      <c r="G24" s="247">
        <f t="shared" si="8"/>
        <v>7.6932</v>
      </c>
      <c r="H24" s="248">
        <f t="shared" si="9"/>
        <v>738.55</v>
      </c>
      <c r="I24" s="248">
        <f t="shared" si="10"/>
        <v>912.77</v>
      </c>
    </row>
    <row r="25" spans="1:9" x14ac:dyDescent="0.25">
      <c r="A25" s="245" t="s">
        <v>662</v>
      </c>
      <c r="B25" s="246">
        <v>1</v>
      </c>
      <c r="C25" s="246">
        <f t="shared" si="7"/>
        <v>176</v>
      </c>
      <c r="D25" s="246">
        <v>160</v>
      </c>
      <c r="E25" s="246">
        <v>16</v>
      </c>
      <c r="F25" s="247">
        <v>7.0541</v>
      </c>
      <c r="G25" s="247">
        <f t="shared" si="8"/>
        <v>7.0541</v>
      </c>
      <c r="H25" s="248">
        <f t="shared" si="9"/>
        <v>225.73</v>
      </c>
      <c r="I25" s="248">
        <f t="shared" si="10"/>
        <v>278.98</v>
      </c>
    </row>
    <row r="26" spans="1:9" x14ac:dyDescent="0.25">
      <c r="A26" s="245" t="s">
        <v>662</v>
      </c>
      <c r="B26" s="246">
        <v>1</v>
      </c>
      <c r="C26" s="246">
        <f t="shared" si="7"/>
        <v>180</v>
      </c>
      <c r="D26" s="246">
        <v>120</v>
      </c>
      <c r="E26" s="246">
        <v>60</v>
      </c>
      <c r="F26" s="247">
        <v>7.0541</v>
      </c>
      <c r="G26" s="247">
        <f t="shared" si="8"/>
        <v>7.0541</v>
      </c>
      <c r="H26" s="248">
        <f t="shared" si="9"/>
        <v>846.49</v>
      </c>
      <c r="I26" s="248">
        <f t="shared" si="10"/>
        <v>1046.18</v>
      </c>
    </row>
    <row r="27" spans="1:9" x14ac:dyDescent="0.25">
      <c r="A27" s="245" t="s">
        <v>662</v>
      </c>
      <c r="B27" s="246">
        <v>1</v>
      </c>
      <c r="C27" s="246">
        <f t="shared" si="7"/>
        <v>172</v>
      </c>
      <c r="D27" s="246">
        <v>160</v>
      </c>
      <c r="E27" s="246">
        <v>12</v>
      </c>
      <c r="F27" s="247">
        <v>7.0541</v>
      </c>
      <c r="G27" s="247">
        <f t="shared" si="8"/>
        <v>7.0541</v>
      </c>
      <c r="H27" s="248">
        <f t="shared" si="9"/>
        <v>169.3</v>
      </c>
      <c r="I27" s="248">
        <f t="shared" si="10"/>
        <v>209.24</v>
      </c>
    </row>
    <row r="28" spans="1:9" x14ac:dyDescent="0.25">
      <c r="A28" s="245" t="s">
        <v>662</v>
      </c>
      <c r="B28" s="246">
        <v>1</v>
      </c>
      <c r="C28" s="246">
        <f t="shared" si="7"/>
        <v>172</v>
      </c>
      <c r="D28" s="246">
        <v>160</v>
      </c>
      <c r="E28" s="246">
        <v>12</v>
      </c>
      <c r="F28" s="247">
        <v>7.0541</v>
      </c>
      <c r="G28" s="247">
        <f t="shared" si="8"/>
        <v>7.0541</v>
      </c>
      <c r="H28" s="248">
        <f t="shared" si="9"/>
        <v>169.3</v>
      </c>
      <c r="I28" s="248">
        <f t="shared" si="10"/>
        <v>209.24</v>
      </c>
    </row>
    <row r="29" spans="1:9" x14ac:dyDescent="0.25">
      <c r="A29" s="245" t="s">
        <v>734</v>
      </c>
      <c r="B29" s="246">
        <v>1</v>
      </c>
      <c r="C29" s="246">
        <f t="shared" si="7"/>
        <v>172</v>
      </c>
      <c r="D29" s="246">
        <v>160</v>
      </c>
      <c r="E29" s="246">
        <v>12</v>
      </c>
      <c r="F29" s="247">
        <v>8.0635999999999992</v>
      </c>
      <c r="G29" s="247">
        <f t="shared" si="8"/>
        <v>8.0635999999999992</v>
      </c>
      <c r="H29" s="248">
        <f t="shared" si="9"/>
        <v>193.53</v>
      </c>
      <c r="I29" s="248">
        <f t="shared" si="10"/>
        <v>239.18</v>
      </c>
    </row>
    <row r="30" spans="1:9" x14ac:dyDescent="0.25">
      <c r="A30" s="245" t="s">
        <v>662</v>
      </c>
      <c r="B30" s="246">
        <v>1</v>
      </c>
      <c r="C30" s="246">
        <f t="shared" si="7"/>
        <v>172</v>
      </c>
      <c r="D30" s="246">
        <v>160</v>
      </c>
      <c r="E30" s="246">
        <v>12</v>
      </c>
      <c r="F30" s="247">
        <v>7.0541</v>
      </c>
      <c r="G30" s="247">
        <f t="shared" si="8"/>
        <v>7.0541</v>
      </c>
      <c r="H30" s="248">
        <f t="shared" si="9"/>
        <v>169.3</v>
      </c>
      <c r="I30" s="248">
        <f t="shared" si="10"/>
        <v>209.24</v>
      </c>
    </row>
    <row r="31" spans="1:9" x14ac:dyDescent="0.25">
      <c r="A31" s="245" t="s">
        <v>662</v>
      </c>
      <c r="B31" s="246">
        <v>1</v>
      </c>
      <c r="C31" s="246">
        <f t="shared" si="7"/>
        <v>184</v>
      </c>
      <c r="D31" s="246">
        <v>160</v>
      </c>
      <c r="E31" s="246">
        <v>24</v>
      </c>
      <c r="F31" s="247">
        <v>7.0541</v>
      </c>
      <c r="G31" s="247">
        <f t="shared" si="8"/>
        <v>7.0541</v>
      </c>
      <c r="H31" s="248">
        <f t="shared" si="9"/>
        <v>338.6</v>
      </c>
      <c r="I31" s="248">
        <f t="shared" si="10"/>
        <v>418.48</v>
      </c>
    </row>
    <row r="32" spans="1:9" x14ac:dyDescent="0.25">
      <c r="A32" s="245" t="s">
        <v>734</v>
      </c>
      <c r="B32" s="246">
        <v>1</v>
      </c>
      <c r="C32" s="246">
        <f t="shared" si="7"/>
        <v>162</v>
      </c>
      <c r="D32" s="246">
        <v>160</v>
      </c>
      <c r="E32" s="246">
        <v>2</v>
      </c>
      <c r="F32" s="247">
        <v>5.9848999999999997</v>
      </c>
      <c r="G32" s="247">
        <f t="shared" si="8"/>
        <v>5.9848999999999997</v>
      </c>
      <c r="H32" s="248">
        <f t="shared" si="9"/>
        <v>23.94</v>
      </c>
      <c r="I32" s="248">
        <f t="shared" si="10"/>
        <v>29.59</v>
      </c>
    </row>
    <row r="33" spans="1:9" x14ac:dyDescent="0.25">
      <c r="A33" s="245" t="s">
        <v>734</v>
      </c>
      <c r="B33" s="246">
        <v>1</v>
      </c>
      <c r="C33" s="246">
        <f t="shared" si="7"/>
        <v>174</v>
      </c>
      <c r="D33" s="246">
        <v>160</v>
      </c>
      <c r="E33" s="246">
        <v>14</v>
      </c>
      <c r="F33" s="247">
        <v>7.6932</v>
      </c>
      <c r="G33" s="247">
        <f t="shared" si="8"/>
        <v>7.6932</v>
      </c>
      <c r="H33" s="248">
        <f t="shared" si="9"/>
        <v>215.41</v>
      </c>
      <c r="I33" s="248">
        <f t="shared" si="10"/>
        <v>266.23</v>
      </c>
    </row>
    <row r="34" spans="1:9" x14ac:dyDescent="0.25">
      <c r="A34" s="245" t="s">
        <v>733</v>
      </c>
      <c r="B34" s="246">
        <v>1</v>
      </c>
      <c r="C34" s="246">
        <f t="shared" si="7"/>
        <v>205</v>
      </c>
      <c r="D34" s="246">
        <v>160</v>
      </c>
      <c r="E34" s="246">
        <v>45</v>
      </c>
      <c r="F34" s="247">
        <v>7.0541</v>
      </c>
      <c r="G34" s="247">
        <f t="shared" si="8"/>
        <v>7.0541</v>
      </c>
      <c r="H34" s="248">
        <f t="shared" si="9"/>
        <v>634.87</v>
      </c>
      <c r="I34" s="248">
        <f t="shared" si="10"/>
        <v>784.64</v>
      </c>
    </row>
    <row r="35" spans="1:9" x14ac:dyDescent="0.25">
      <c r="A35" s="245" t="s">
        <v>734</v>
      </c>
      <c r="B35" s="246">
        <v>1</v>
      </c>
      <c r="C35" s="246">
        <f t="shared" si="7"/>
        <v>110</v>
      </c>
      <c r="D35" s="246">
        <v>96</v>
      </c>
      <c r="E35" s="246">
        <v>14</v>
      </c>
      <c r="F35" s="247">
        <v>7.6932</v>
      </c>
      <c r="G35" s="247">
        <f t="shared" si="8"/>
        <v>7.6932</v>
      </c>
      <c r="H35" s="248">
        <f t="shared" si="9"/>
        <v>215.41</v>
      </c>
      <c r="I35" s="248">
        <f t="shared" si="10"/>
        <v>266.23</v>
      </c>
    </row>
    <row r="36" spans="1:9" x14ac:dyDescent="0.25">
      <c r="A36" s="245" t="s">
        <v>20</v>
      </c>
      <c r="B36" s="246">
        <v>1</v>
      </c>
      <c r="C36" s="246">
        <f t="shared" si="7"/>
        <v>92</v>
      </c>
      <c r="D36" s="246">
        <v>80</v>
      </c>
      <c r="E36" s="246">
        <v>12</v>
      </c>
      <c r="F36" s="247">
        <v>7.0541</v>
      </c>
      <c r="G36" s="247">
        <f t="shared" si="8"/>
        <v>7.0541</v>
      </c>
      <c r="H36" s="248">
        <f t="shared" si="9"/>
        <v>169.3</v>
      </c>
      <c r="I36" s="248">
        <f t="shared" si="10"/>
        <v>209.24</v>
      </c>
    </row>
    <row r="37" spans="1:9" x14ac:dyDescent="0.25">
      <c r="A37" s="245" t="s">
        <v>20</v>
      </c>
      <c r="B37" s="246">
        <v>1</v>
      </c>
      <c r="C37" s="246">
        <f t="shared" si="7"/>
        <v>208</v>
      </c>
      <c r="D37" s="246">
        <v>160</v>
      </c>
      <c r="E37" s="246">
        <v>48</v>
      </c>
      <c r="F37" s="247">
        <v>7.0541</v>
      </c>
      <c r="G37" s="247">
        <f t="shared" si="8"/>
        <v>7.0541</v>
      </c>
      <c r="H37" s="248">
        <f t="shared" si="9"/>
        <v>677.19</v>
      </c>
      <c r="I37" s="248">
        <f t="shared" si="10"/>
        <v>836.94</v>
      </c>
    </row>
    <row r="38" spans="1:9" x14ac:dyDescent="0.25">
      <c r="A38" s="245" t="s">
        <v>20</v>
      </c>
      <c r="B38" s="246">
        <v>1</v>
      </c>
      <c r="C38" s="246">
        <f t="shared" si="7"/>
        <v>184</v>
      </c>
      <c r="D38" s="246">
        <v>160</v>
      </c>
      <c r="E38" s="246">
        <v>24</v>
      </c>
      <c r="F38" s="247">
        <v>7.0541</v>
      </c>
      <c r="G38" s="247">
        <f t="shared" si="8"/>
        <v>7.0541</v>
      </c>
      <c r="H38" s="248">
        <f t="shared" si="9"/>
        <v>338.6</v>
      </c>
      <c r="I38" s="248">
        <f t="shared" si="10"/>
        <v>418.48</v>
      </c>
    </row>
    <row r="39" spans="1:9" x14ac:dyDescent="0.25">
      <c r="A39" s="245" t="s">
        <v>20</v>
      </c>
      <c r="B39" s="246">
        <v>1</v>
      </c>
      <c r="C39" s="246">
        <f t="shared" si="7"/>
        <v>112</v>
      </c>
      <c r="D39" s="246">
        <v>88</v>
      </c>
      <c r="E39" s="246">
        <v>24</v>
      </c>
      <c r="F39" s="247">
        <v>5.9848999999999997</v>
      </c>
      <c r="G39" s="247">
        <f t="shared" si="8"/>
        <v>5.9848999999999997</v>
      </c>
      <c r="H39" s="248">
        <f t="shared" si="9"/>
        <v>287.27999999999997</v>
      </c>
      <c r="I39" s="248">
        <f t="shared" si="10"/>
        <v>355.05</v>
      </c>
    </row>
    <row r="40" spans="1:9" x14ac:dyDescent="0.25">
      <c r="A40" s="245" t="s">
        <v>20</v>
      </c>
      <c r="B40" s="246">
        <v>1</v>
      </c>
      <c r="C40" s="246">
        <f t="shared" si="7"/>
        <v>188</v>
      </c>
      <c r="D40" s="246">
        <v>160</v>
      </c>
      <c r="E40" s="246">
        <v>28</v>
      </c>
      <c r="F40" s="247">
        <v>7.0541</v>
      </c>
      <c r="G40" s="247">
        <f t="shared" si="8"/>
        <v>7.0541</v>
      </c>
      <c r="H40" s="248">
        <f t="shared" si="9"/>
        <v>395.03</v>
      </c>
      <c r="I40" s="248">
        <f t="shared" si="10"/>
        <v>488.22</v>
      </c>
    </row>
    <row r="41" spans="1:9" x14ac:dyDescent="0.25">
      <c r="A41" s="245" t="s">
        <v>735</v>
      </c>
      <c r="B41" s="246">
        <v>1</v>
      </c>
      <c r="C41" s="246">
        <f t="shared" si="7"/>
        <v>168</v>
      </c>
      <c r="D41" s="246">
        <v>160</v>
      </c>
      <c r="E41" s="246">
        <v>8</v>
      </c>
      <c r="F41" s="247">
        <v>7.0541</v>
      </c>
      <c r="G41" s="247">
        <f t="shared" si="8"/>
        <v>7.0541</v>
      </c>
      <c r="H41" s="248">
        <f t="shared" si="9"/>
        <v>112.87</v>
      </c>
      <c r="I41" s="248">
        <f t="shared" si="10"/>
        <v>139.5</v>
      </c>
    </row>
    <row r="42" spans="1:9" x14ac:dyDescent="0.25">
      <c r="A42" s="245" t="s">
        <v>735</v>
      </c>
      <c r="B42" s="246">
        <v>1</v>
      </c>
      <c r="C42" s="246">
        <f t="shared" si="7"/>
        <v>172</v>
      </c>
      <c r="D42" s="246">
        <v>160</v>
      </c>
      <c r="E42" s="246">
        <v>12</v>
      </c>
      <c r="F42" s="247">
        <v>7.0541</v>
      </c>
      <c r="G42" s="247">
        <f t="shared" si="8"/>
        <v>7.0541</v>
      </c>
      <c r="H42" s="248">
        <f t="shared" si="9"/>
        <v>169.3</v>
      </c>
      <c r="I42" s="248">
        <f>ROUND((H42*0.2359)+H42,2)</f>
        <v>209.24</v>
      </c>
    </row>
    <row r="43" spans="1:9" x14ac:dyDescent="0.25">
      <c r="A43" s="245" t="s">
        <v>735</v>
      </c>
      <c r="B43" s="246">
        <v>1</v>
      </c>
      <c r="C43" s="246">
        <f t="shared" si="7"/>
        <v>88</v>
      </c>
      <c r="D43" s="246">
        <v>64</v>
      </c>
      <c r="E43" s="246">
        <v>24</v>
      </c>
      <c r="F43" s="247">
        <v>7.0541</v>
      </c>
      <c r="G43" s="247">
        <f t="shared" si="8"/>
        <v>7.0541</v>
      </c>
      <c r="H43" s="248">
        <f t="shared" si="9"/>
        <v>338.6</v>
      </c>
      <c r="I43" s="248">
        <f t="shared" si="10"/>
        <v>418.48</v>
      </c>
    </row>
    <row r="44" spans="1:9" x14ac:dyDescent="0.25">
      <c r="A44" s="245" t="s">
        <v>735</v>
      </c>
      <c r="B44" s="246">
        <v>1</v>
      </c>
      <c r="C44" s="249">
        <f t="shared" si="7"/>
        <v>174.5</v>
      </c>
      <c r="D44" s="246">
        <v>160</v>
      </c>
      <c r="E44" s="249">
        <v>14.5</v>
      </c>
      <c r="F44" s="247">
        <v>7.0541</v>
      </c>
      <c r="G44" s="247">
        <f t="shared" si="8"/>
        <v>7.0541</v>
      </c>
      <c r="H44" s="248">
        <f t="shared" si="9"/>
        <v>204.57</v>
      </c>
      <c r="I44" s="248">
        <f t="shared" si="10"/>
        <v>252.83</v>
      </c>
    </row>
    <row r="45" spans="1:9" x14ac:dyDescent="0.25">
      <c r="A45" s="245" t="s">
        <v>35</v>
      </c>
      <c r="B45" s="246">
        <v>1</v>
      </c>
      <c r="C45" s="246">
        <f t="shared" si="7"/>
        <v>196</v>
      </c>
      <c r="D45" s="246">
        <v>160</v>
      </c>
      <c r="E45" s="246">
        <v>36</v>
      </c>
      <c r="F45" s="247">
        <v>5.9848999999999997</v>
      </c>
      <c r="G45" s="247">
        <f t="shared" si="8"/>
        <v>5.9848999999999997</v>
      </c>
      <c r="H45" s="248">
        <f t="shared" si="9"/>
        <v>430.91</v>
      </c>
      <c r="I45" s="248">
        <f t="shared" si="10"/>
        <v>532.55999999999995</v>
      </c>
    </row>
    <row r="46" spans="1:9" x14ac:dyDescent="0.25">
      <c r="A46" s="245" t="s">
        <v>35</v>
      </c>
      <c r="B46" s="246">
        <v>1</v>
      </c>
      <c r="C46" s="246">
        <f t="shared" si="7"/>
        <v>167</v>
      </c>
      <c r="D46" s="246">
        <v>160</v>
      </c>
      <c r="E46" s="246">
        <v>7</v>
      </c>
      <c r="F46" s="247">
        <v>5.9848999999999997</v>
      </c>
      <c r="G46" s="247">
        <f t="shared" si="8"/>
        <v>5.9848999999999997</v>
      </c>
      <c r="H46" s="248">
        <f t="shared" si="9"/>
        <v>83.79</v>
      </c>
      <c r="I46" s="248">
        <f t="shared" si="10"/>
        <v>103.56</v>
      </c>
    </row>
    <row r="47" spans="1:9" x14ac:dyDescent="0.25">
      <c r="A47" s="245" t="s">
        <v>735</v>
      </c>
      <c r="B47" s="246">
        <v>1</v>
      </c>
      <c r="C47" s="246">
        <f t="shared" si="7"/>
        <v>157</v>
      </c>
      <c r="D47" s="246">
        <v>152</v>
      </c>
      <c r="E47" s="246">
        <v>5</v>
      </c>
      <c r="F47" s="247">
        <v>7.0541</v>
      </c>
      <c r="G47" s="247">
        <f t="shared" si="8"/>
        <v>7.0541</v>
      </c>
      <c r="H47" s="248">
        <f t="shared" si="9"/>
        <v>70.540000000000006</v>
      </c>
      <c r="I47" s="248">
        <f t="shared" si="10"/>
        <v>87.18</v>
      </c>
    </row>
    <row r="48" spans="1:9" x14ac:dyDescent="0.25">
      <c r="A48" s="245" t="s">
        <v>735</v>
      </c>
      <c r="B48" s="246">
        <v>1</v>
      </c>
      <c r="C48" s="246">
        <f t="shared" si="7"/>
        <v>168</v>
      </c>
      <c r="D48" s="246">
        <v>160</v>
      </c>
      <c r="E48" s="246">
        <v>8</v>
      </c>
      <c r="F48" s="247">
        <v>7.0541</v>
      </c>
      <c r="G48" s="247">
        <f t="shared" si="8"/>
        <v>7.0541</v>
      </c>
      <c r="H48" s="248">
        <f t="shared" si="9"/>
        <v>112.87</v>
      </c>
      <c r="I48" s="248">
        <f t="shared" si="10"/>
        <v>139.5</v>
      </c>
    </row>
    <row r="49" spans="1:9" x14ac:dyDescent="0.25">
      <c r="A49" s="245" t="s">
        <v>736</v>
      </c>
      <c r="B49" s="246">
        <v>1</v>
      </c>
      <c r="C49" s="246">
        <f t="shared" si="7"/>
        <v>72</v>
      </c>
      <c r="D49" s="246">
        <v>64</v>
      </c>
      <c r="E49" s="246">
        <v>8</v>
      </c>
      <c r="F49" s="247">
        <v>7.3813000000000004</v>
      </c>
      <c r="G49" s="247">
        <f t="shared" si="8"/>
        <v>7.3813000000000004</v>
      </c>
      <c r="H49" s="248">
        <f t="shared" si="9"/>
        <v>118.1</v>
      </c>
      <c r="I49" s="248">
        <f t="shared" si="10"/>
        <v>145.96</v>
      </c>
    </row>
    <row r="50" spans="1:9" x14ac:dyDescent="0.25">
      <c r="A50" s="245" t="s">
        <v>736</v>
      </c>
      <c r="B50" s="246">
        <v>1</v>
      </c>
      <c r="C50" s="248">
        <f t="shared" si="7"/>
        <v>162.66999999999999</v>
      </c>
      <c r="D50" s="246">
        <v>160</v>
      </c>
      <c r="E50" s="248">
        <v>2.67</v>
      </c>
      <c r="F50" s="247">
        <v>7.0541</v>
      </c>
      <c r="G50" s="247">
        <f t="shared" si="8"/>
        <v>7.0541</v>
      </c>
      <c r="H50" s="248">
        <f t="shared" si="9"/>
        <v>37.67</v>
      </c>
      <c r="I50" s="248">
        <f t="shared" si="10"/>
        <v>46.56</v>
      </c>
    </row>
    <row r="51" spans="1:9" x14ac:dyDescent="0.25">
      <c r="A51" s="245" t="s">
        <v>734</v>
      </c>
      <c r="B51" s="246">
        <v>1</v>
      </c>
      <c r="C51" s="249">
        <f t="shared" si="7"/>
        <v>157.5</v>
      </c>
      <c r="D51" s="246">
        <v>152</v>
      </c>
      <c r="E51" s="249">
        <v>5.5</v>
      </c>
      <c r="F51" s="247">
        <v>7.4363999999999999</v>
      </c>
      <c r="G51" s="247">
        <f t="shared" si="8"/>
        <v>7.4363999999999999</v>
      </c>
      <c r="H51" s="248">
        <f t="shared" si="9"/>
        <v>81.8</v>
      </c>
      <c r="I51" s="248">
        <f t="shared" si="10"/>
        <v>101.1</v>
      </c>
    </row>
    <row r="52" spans="1:9" x14ac:dyDescent="0.25">
      <c r="A52" s="245" t="s">
        <v>736</v>
      </c>
      <c r="B52" s="246">
        <v>1</v>
      </c>
      <c r="C52" s="249">
        <f t="shared" si="7"/>
        <v>155.5</v>
      </c>
      <c r="D52" s="246">
        <v>152</v>
      </c>
      <c r="E52" s="249">
        <v>3.5</v>
      </c>
      <c r="F52" s="247">
        <v>7.3813000000000004</v>
      </c>
      <c r="G52" s="247">
        <f t="shared" si="8"/>
        <v>7.3813000000000004</v>
      </c>
      <c r="H52" s="248">
        <f t="shared" si="9"/>
        <v>51.67</v>
      </c>
      <c r="I52" s="248">
        <f t="shared" si="10"/>
        <v>63.86</v>
      </c>
    </row>
    <row r="53" spans="1:9" x14ac:dyDescent="0.25">
      <c r="A53" s="245" t="s">
        <v>737</v>
      </c>
      <c r="B53" s="246">
        <v>1</v>
      </c>
      <c r="C53" s="246">
        <f t="shared" si="7"/>
        <v>172</v>
      </c>
      <c r="D53" s="246">
        <v>160</v>
      </c>
      <c r="E53" s="246">
        <v>12</v>
      </c>
      <c r="F53" s="247">
        <v>7.0541</v>
      </c>
      <c r="G53" s="247">
        <f t="shared" si="8"/>
        <v>7.0541</v>
      </c>
      <c r="H53" s="248">
        <f t="shared" si="9"/>
        <v>169.3</v>
      </c>
      <c r="I53" s="248">
        <f t="shared" si="10"/>
        <v>209.24</v>
      </c>
    </row>
    <row r="54" spans="1:9" x14ac:dyDescent="0.25">
      <c r="A54" s="245" t="s">
        <v>738</v>
      </c>
      <c r="B54" s="246">
        <v>1</v>
      </c>
      <c r="C54" s="246">
        <f t="shared" si="7"/>
        <v>172</v>
      </c>
      <c r="D54" s="246">
        <v>160</v>
      </c>
      <c r="E54" s="246">
        <v>12</v>
      </c>
      <c r="F54" s="247">
        <v>7.0541</v>
      </c>
      <c r="G54" s="247">
        <f t="shared" si="8"/>
        <v>7.0541</v>
      </c>
      <c r="H54" s="248">
        <f t="shared" si="9"/>
        <v>169.3</v>
      </c>
      <c r="I54" s="248">
        <f t="shared" si="10"/>
        <v>209.24</v>
      </c>
    </row>
    <row r="55" spans="1:9" x14ac:dyDescent="0.25">
      <c r="A55" s="245" t="s">
        <v>738</v>
      </c>
      <c r="B55" s="246">
        <v>1</v>
      </c>
      <c r="C55" s="246">
        <f t="shared" si="7"/>
        <v>88</v>
      </c>
      <c r="D55" s="246">
        <v>80</v>
      </c>
      <c r="E55" s="246">
        <v>8</v>
      </c>
      <c r="F55" s="247">
        <v>7.0541</v>
      </c>
      <c r="G55" s="247">
        <f t="shared" si="8"/>
        <v>7.0541</v>
      </c>
      <c r="H55" s="248">
        <f t="shared" si="9"/>
        <v>112.87</v>
      </c>
      <c r="I55" s="248">
        <f t="shared" si="10"/>
        <v>139.5</v>
      </c>
    </row>
    <row r="56" spans="1:9" x14ac:dyDescent="0.25">
      <c r="A56" s="245" t="s">
        <v>739</v>
      </c>
      <c r="B56" s="246">
        <v>1</v>
      </c>
      <c r="C56" s="246">
        <f t="shared" si="7"/>
        <v>174</v>
      </c>
      <c r="D56" s="246">
        <v>160</v>
      </c>
      <c r="E56" s="246">
        <v>14</v>
      </c>
      <c r="F56" s="247">
        <v>7.0541</v>
      </c>
      <c r="G56" s="247">
        <f t="shared" si="8"/>
        <v>7.0541</v>
      </c>
      <c r="H56" s="248">
        <f t="shared" si="9"/>
        <v>197.51</v>
      </c>
      <c r="I56" s="248">
        <f t="shared" si="10"/>
        <v>244.1</v>
      </c>
    </row>
    <row r="57" spans="1:9" x14ac:dyDescent="0.25">
      <c r="A57" s="245" t="s">
        <v>739</v>
      </c>
      <c r="B57" s="246">
        <v>1</v>
      </c>
      <c r="C57" s="249">
        <f t="shared" si="7"/>
        <v>167.5</v>
      </c>
      <c r="D57" s="246">
        <v>160</v>
      </c>
      <c r="E57" s="249">
        <v>7.5</v>
      </c>
      <c r="F57" s="247">
        <v>7.0541</v>
      </c>
      <c r="G57" s="247">
        <f t="shared" si="8"/>
        <v>7.0541</v>
      </c>
      <c r="H57" s="248">
        <f t="shared" si="9"/>
        <v>105.81</v>
      </c>
      <c r="I57" s="248">
        <f t="shared" si="10"/>
        <v>130.77000000000001</v>
      </c>
    </row>
    <row r="58" spans="1:9" x14ac:dyDescent="0.25">
      <c r="A58" s="245" t="s">
        <v>739</v>
      </c>
      <c r="B58" s="246">
        <v>1</v>
      </c>
      <c r="C58" s="246">
        <f t="shared" si="7"/>
        <v>182</v>
      </c>
      <c r="D58" s="246">
        <v>160</v>
      </c>
      <c r="E58" s="246">
        <v>22</v>
      </c>
      <c r="F58" s="247">
        <v>7.0541</v>
      </c>
      <c r="G58" s="247">
        <f t="shared" si="8"/>
        <v>7.0541</v>
      </c>
      <c r="H58" s="248">
        <f t="shared" si="9"/>
        <v>310.38</v>
      </c>
      <c r="I58" s="248">
        <f t="shared" si="10"/>
        <v>383.6</v>
      </c>
    </row>
    <row r="59" spans="1:9" x14ac:dyDescent="0.25">
      <c r="A59" s="245" t="s">
        <v>35</v>
      </c>
      <c r="B59" s="246">
        <v>1</v>
      </c>
      <c r="C59" s="246">
        <f t="shared" si="7"/>
        <v>96</v>
      </c>
      <c r="D59" s="246">
        <v>88</v>
      </c>
      <c r="E59" s="246">
        <v>8</v>
      </c>
      <c r="F59" s="247">
        <v>5.9848999999999997</v>
      </c>
      <c r="G59" s="247">
        <f t="shared" si="8"/>
        <v>5.9848999999999997</v>
      </c>
      <c r="H59" s="248">
        <f t="shared" si="9"/>
        <v>95.76</v>
      </c>
      <c r="I59" s="248">
        <f t="shared" si="10"/>
        <v>118.35</v>
      </c>
    </row>
    <row r="60" spans="1:9" x14ac:dyDescent="0.25">
      <c r="A60" s="245" t="s">
        <v>35</v>
      </c>
      <c r="B60" s="246">
        <v>1</v>
      </c>
      <c r="C60" s="246">
        <f t="shared" si="7"/>
        <v>192</v>
      </c>
      <c r="D60" s="246">
        <v>160</v>
      </c>
      <c r="E60" s="246">
        <v>32</v>
      </c>
      <c r="F60" s="247">
        <v>5.9848999999999997</v>
      </c>
      <c r="G60" s="247">
        <f t="shared" si="8"/>
        <v>5.9848999999999997</v>
      </c>
      <c r="H60" s="248">
        <f t="shared" si="9"/>
        <v>383.03</v>
      </c>
      <c r="I60" s="248">
        <f t="shared" si="10"/>
        <v>473.39</v>
      </c>
    </row>
    <row r="61" spans="1:9" x14ac:dyDescent="0.25">
      <c r="A61" s="245" t="s">
        <v>660</v>
      </c>
      <c r="B61" s="246">
        <v>1</v>
      </c>
      <c r="C61" s="246">
        <f t="shared" si="7"/>
        <v>199</v>
      </c>
      <c r="D61" s="246">
        <v>160</v>
      </c>
      <c r="E61" s="246">
        <v>39</v>
      </c>
      <c r="F61" s="247">
        <v>7.0541</v>
      </c>
      <c r="G61" s="247">
        <f t="shared" si="8"/>
        <v>7.0541</v>
      </c>
      <c r="H61" s="248">
        <f t="shared" si="9"/>
        <v>550.22</v>
      </c>
      <c r="I61" s="248">
        <f t="shared" si="10"/>
        <v>680.02</v>
      </c>
    </row>
    <row r="62" spans="1:9" x14ac:dyDescent="0.25">
      <c r="A62" s="245" t="s">
        <v>660</v>
      </c>
      <c r="B62" s="246">
        <v>1</v>
      </c>
      <c r="C62" s="249">
        <f t="shared" si="7"/>
        <v>175.5</v>
      </c>
      <c r="D62" s="246">
        <v>160</v>
      </c>
      <c r="E62" s="249">
        <v>15.5</v>
      </c>
      <c r="F62" s="247">
        <v>7.0541</v>
      </c>
      <c r="G62" s="247">
        <f t="shared" si="8"/>
        <v>7.0541</v>
      </c>
      <c r="H62" s="248">
        <f t="shared" si="9"/>
        <v>218.68</v>
      </c>
      <c r="I62" s="248">
        <f t="shared" si="10"/>
        <v>270.27</v>
      </c>
    </row>
    <row r="63" spans="1:9" x14ac:dyDescent="0.25">
      <c r="A63" s="245" t="s">
        <v>660</v>
      </c>
      <c r="B63" s="246">
        <v>1</v>
      </c>
      <c r="C63" s="246">
        <f t="shared" si="7"/>
        <v>184</v>
      </c>
      <c r="D63" s="246">
        <v>160</v>
      </c>
      <c r="E63" s="246">
        <v>24</v>
      </c>
      <c r="F63" s="247">
        <v>7.0541</v>
      </c>
      <c r="G63" s="247">
        <f t="shared" si="8"/>
        <v>7.0541</v>
      </c>
      <c r="H63" s="248">
        <f t="shared" si="9"/>
        <v>338.6</v>
      </c>
      <c r="I63" s="248">
        <f t="shared" si="10"/>
        <v>418.48</v>
      </c>
    </row>
    <row r="64" spans="1:9" x14ac:dyDescent="0.25">
      <c r="A64" s="245" t="s">
        <v>660</v>
      </c>
      <c r="B64" s="246">
        <v>1</v>
      </c>
      <c r="C64" s="246">
        <f t="shared" si="7"/>
        <v>208</v>
      </c>
      <c r="D64" s="246">
        <v>160</v>
      </c>
      <c r="E64" s="246">
        <v>48</v>
      </c>
      <c r="F64" s="247">
        <v>7.0541</v>
      </c>
      <c r="G64" s="247">
        <f t="shared" si="8"/>
        <v>7.0541</v>
      </c>
      <c r="H64" s="248">
        <f t="shared" si="9"/>
        <v>677.19</v>
      </c>
      <c r="I64" s="248">
        <f t="shared" si="10"/>
        <v>836.94</v>
      </c>
    </row>
    <row r="65" spans="1:9" x14ac:dyDescent="0.25">
      <c r="A65" s="245" t="s">
        <v>35</v>
      </c>
      <c r="B65" s="246">
        <v>1</v>
      </c>
      <c r="C65" s="246">
        <f t="shared" si="7"/>
        <v>184</v>
      </c>
      <c r="D65" s="246">
        <v>160</v>
      </c>
      <c r="E65" s="246">
        <v>24</v>
      </c>
      <c r="F65" s="247">
        <v>5.9848999999999997</v>
      </c>
      <c r="G65" s="247">
        <f t="shared" si="8"/>
        <v>5.9848999999999997</v>
      </c>
      <c r="H65" s="248">
        <f t="shared" si="9"/>
        <v>287.27999999999997</v>
      </c>
      <c r="I65" s="248">
        <f t="shared" si="10"/>
        <v>355.05</v>
      </c>
    </row>
    <row r="66" spans="1:9" x14ac:dyDescent="0.25">
      <c r="A66" s="245" t="s">
        <v>35</v>
      </c>
      <c r="B66" s="246">
        <v>1</v>
      </c>
      <c r="C66" s="246">
        <f t="shared" si="7"/>
        <v>170</v>
      </c>
      <c r="D66" s="246">
        <v>160</v>
      </c>
      <c r="E66" s="246">
        <v>10</v>
      </c>
      <c r="F66" s="247">
        <v>5.9848999999999997</v>
      </c>
      <c r="G66" s="247">
        <f t="shared" si="8"/>
        <v>5.9848999999999997</v>
      </c>
      <c r="H66" s="248">
        <f t="shared" si="9"/>
        <v>119.7</v>
      </c>
      <c r="I66" s="248">
        <f t="shared" si="10"/>
        <v>147.94</v>
      </c>
    </row>
    <row r="67" spans="1:9" x14ac:dyDescent="0.25">
      <c r="A67" s="245" t="s">
        <v>35</v>
      </c>
      <c r="B67" s="246">
        <v>1</v>
      </c>
      <c r="C67" s="246">
        <f t="shared" si="7"/>
        <v>128</v>
      </c>
      <c r="D67" s="246">
        <v>96</v>
      </c>
      <c r="E67" s="246">
        <v>32</v>
      </c>
      <c r="F67" s="247">
        <v>5.9848999999999997</v>
      </c>
      <c r="G67" s="247">
        <f t="shared" si="8"/>
        <v>5.9848999999999997</v>
      </c>
      <c r="H67" s="248">
        <f t="shared" si="9"/>
        <v>383.03</v>
      </c>
      <c r="I67" s="248">
        <f t="shared" si="10"/>
        <v>473.39</v>
      </c>
    </row>
    <row r="68" spans="1:9" x14ac:dyDescent="0.25">
      <c r="A68" s="245" t="s">
        <v>35</v>
      </c>
      <c r="B68" s="246">
        <v>1</v>
      </c>
      <c r="C68" s="246">
        <f t="shared" si="7"/>
        <v>184</v>
      </c>
      <c r="D68" s="246">
        <v>160</v>
      </c>
      <c r="E68" s="246">
        <v>24</v>
      </c>
      <c r="F68" s="247">
        <v>5.9848999999999997</v>
      </c>
      <c r="G68" s="247">
        <f t="shared" si="8"/>
        <v>5.9848999999999997</v>
      </c>
      <c r="H68" s="248">
        <f t="shared" si="9"/>
        <v>287.27999999999997</v>
      </c>
      <c r="I68" s="248">
        <f t="shared" si="10"/>
        <v>355.05</v>
      </c>
    </row>
    <row r="69" spans="1:9" x14ac:dyDescent="0.25">
      <c r="A69" s="245" t="s">
        <v>660</v>
      </c>
      <c r="B69" s="246">
        <v>1</v>
      </c>
      <c r="C69" s="246">
        <f t="shared" si="7"/>
        <v>176</v>
      </c>
      <c r="D69" s="246">
        <v>160</v>
      </c>
      <c r="E69" s="246">
        <v>16</v>
      </c>
      <c r="F69" s="247">
        <v>7.0541</v>
      </c>
      <c r="G69" s="247">
        <f t="shared" si="8"/>
        <v>7.0541</v>
      </c>
      <c r="H69" s="248">
        <f t="shared" si="9"/>
        <v>225.73</v>
      </c>
      <c r="I69" s="248">
        <f t="shared" si="10"/>
        <v>278.98</v>
      </c>
    </row>
    <row r="70" spans="1:9" x14ac:dyDescent="0.25">
      <c r="A70" s="245" t="s">
        <v>660</v>
      </c>
      <c r="B70" s="246">
        <v>1</v>
      </c>
      <c r="C70" s="246">
        <f t="shared" si="7"/>
        <v>184</v>
      </c>
      <c r="D70" s="246">
        <v>160</v>
      </c>
      <c r="E70" s="246">
        <v>24</v>
      </c>
      <c r="F70" s="247">
        <v>7.0541</v>
      </c>
      <c r="G70" s="247">
        <f t="shared" si="8"/>
        <v>7.0541</v>
      </c>
      <c r="H70" s="248">
        <f t="shared" si="9"/>
        <v>338.6</v>
      </c>
      <c r="I70" s="248">
        <f t="shared" si="10"/>
        <v>418.48</v>
      </c>
    </row>
    <row r="71" spans="1:9" x14ac:dyDescent="0.25">
      <c r="A71" s="245" t="s">
        <v>35</v>
      </c>
      <c r="B71" s="246">
        <v>1</v>
      </c>
      <c r="C71" s="249">
        <f t="shared" si="7"/>
        <v>166.5</v>
      </c>
      <c r="D71" s="246">
        <v>160</v>
      </c>
      <c r="E71" s="249">
        <v>6.5</v>
      </c>
      <c r="F71" s="247">
        <v>5.9848999999999997</v>
      </c>
      <c r="G71" s="247">
        <f t="shared" si="8"/>
        <v>5.9848999999999997</v>
      </c>
      <c r="H71" s="248">
        <f t="shared" si="9"/>
        <v>77.8</v>
      </c>
      <c r="I71" s="248">
        <f t="shared" si="10"/>
        <v>96.15</v>
      </c>
    </row>
    <row r="72" spans="1:9" x14ac:dyDescent="0.25">
      <c r="A72" s="245" t="s">
        <v>35</v>
      </c>
      <c r="B72" s="246">
        <v>1</v>
      </c>
      <c r="C72" s="246">
        <f t="shared" si="7"/>
        <v>84</v>
      </c>
      <c r="D72" s="246">
        <v>80</v>
      </c>
      <c r="E72" s="246">
        <v>4</v>
      </c>
      <c r="F72" s="247">
        <v>4.5015999999999998</v>
      </c>
      <c r="G72" s="247">
        <f t="shared" si="8"/>
        <v>4.5015999999999998</v>
      </c>
      <c r="H72" s="248">
        <f t="shared" si="9"/>
        <v>36.01</v>
      </c>
      <c r="I72" s="248">
        <f t="shared" si="10"/>
        <v>44.5</v>
      </c>
    </row>
    <row r="73" spans="1:9" x14ac:dyDescent="0.25">
      <c r="A73" s="245" t="s">
        <v>35</v>
      </c>
      <c r="B73" s="246">
        <v>1</v>
      </c>
      <c r="C73" s="246">
        <f t="shared" si="7"/>
        <v>174</v>
      </c>
      <c r="D73" s="246">
        <v>160</v>
      </c>
      <c r="E73" s="246">
        <v>14</v>
      </c>
      <c r="F73" s="247">
        <v>5.9848999999999997</v>
      </c>
      <c r="G73" s="247">
        <f t="shared" si="8"/>
        <v>5.9848999999999997</v>
      </c>
      <c r="H73" s="248">
        <f t="shared" si="9"/>
        <v>167.58</v>
      </c>
      <c r="I73" s="248">
        <f t="shared" si="10"/>
        <v>207.11</v>
      </c>
    </row>
    <row r="74" spans="1:9" x14ac:dyDescent="0.25">
      <c r="A74" s="245" t="s">
        <v>35</v>
      </c>
      <c r="B74" s="246">
        <v>1</v>
      </c>
      <c r="C74" s="249">
        <f t="shared" si="7"/>
        <v>163.5</v>
      </c>
      <c r="D74" s="246">
        <v>160</v>
      </c>
      <c r="E74" s="249">
        <v>3.5</v>
      </c>
      <c r="F74" s="247">
        <v>5.9848999999999997</v>
      </c>
      <c r="G74" s="247">
        <f t="shared" si="8"/>
        <v>5.9848999999999997</v>
      </c>
      <c r="H74" s="248">
        <f t="shared" si="9"/>
        <v>41.89</v>
      </c>
      <c r="I74" s="248">
        <f t="shared" si="10"/>
        <v>51.77</v>
      </c>
    </row>
    <row r="75" spans="1:9" x14ac:dyDescent="0.25">
      <c r="A75" s="245" t="s">
        <v>35</v>
      </c>
      <c r="B75" s="246">
        <v>1</v>
      </c>
      <c r="C75" s="246">
        <f t="shared" si="7"/>
        <v>136</v>
      </c>
      <c r="D75" s="246">
        <v>128</v>
      </c>
      <c r="E75" s="246">
        <v>8</v>
      </c>
      <c r="F75" s="247">
        <v>5.9848999999999997</v>
      </c>
      <c r="G75" s="247">
        <f t="shared" si="8"/>
        <v>5.9848999999999997</v>
      </c>
      <c r="H75" s="248">
        <f t="shared" si="9"/>
        <v>95.76</v>
      </c>
      <c r="I75" s="248">
        <f t="shared" si="10"/>
        <v>118.35</v>
      </c>
    </row>
    <row r="76" spans="1:9" x14ac:dyDescent="0.25">
      <c r="A76" s="245" t="s">
        <v>740</v>
      </c>
      <c r="B76" s="246">
        <v>1</v>
      </c>
      <c r="C76" s="249">
        <f t="shared" si="7"/>
        <v>155.5</v>
      </c>
      <c r="D76" s="246">
        <v>152</v>
      </c>
      <c r="E76" s="249">
        <v>3.5</v>
      </c>
      <c r="F76" s="247">
        <v>7.0541</v>
      </c>
      <c r="G76" s="247">
        <f t="shared" si="8"/>
        <v>7.0541</v>
      </c>
      <c r="H76" s="248">
        <f t="shared" si="9"/>
        <v>49.38</v>
      </c>
      <c r="I76" s="248">
        <f t="shared" si="10"/>
        <v>61.03</v>
      </c>
    </row>
    <row r="77" spans="1:9" x14ac:dyDescent="0.25">
      <c r="A77" s="245" t="s">
        <v>740</v>
      </c>
      <c r="B77" s="246">
        <v>1</v>
      </c>
      <c r="C77" s="246">
        <f t="shared" si="7"/>
        <v>195</v>
      </c>
      <c r="D77" s="246">
        <v>160</v>
      </c>
      <c r="E77" s="246">
        <v>35</v>
      </c>
      <c r="F77" s="247">
        <v>7.0541</v>
      </c>
      <c r="G77" s="247">
        <f t="shared" si="8"/>
        <v>7.0541</v>
      </c>
      <c r="H77" s="248">
        <f t="shared" si="9"/>
        <v>493.79</v>
      </c>
      <c r="I77" s="248">
        <f t="shared" si="10"/>
        <v>610.28</v>
      </c>
    </row>
    <row r="78" spans="1:9" x14ac:dyDescent="0.25">
      <c r="A78" s="245" t="s">
        <v>740</v>
      </c>
      <c r="B78" s="246">
        <v>1</v>
      </c>
      <c r="C78" s="249">
        <f>D78+E78</f>
        <v>81</v>
      </c>
      <c r="D78" s="246">
        <v>64</v>
      </c>
      <c r="E78" s="249">
        <v>17</v>
      </c>
      <c r="F78" s="247">
        <v>7.0541</v>
      </c>
      <c r="G78" s="247">
        <f>F78</f>
        <v>7.0541</v>
      </c>
      <c r="H78" s="248">
        <f t="shared" si="9"/>
        <v>239.84</v>
      </c>
      <c r="I78" s="248">
        <f>ROUND((H78*0.2359)+H78,2)</f>
        <v>296.42</v>
      </c>
    </row>
    <row r="79" spans="1:9" x14ac:dyDescent="0.25">
      <c r="A79" s="245" t="s">
        <v>740</v>
      </c>
      <c r="B79" s="246">
        <v>1</v>
      </c>
      <c r="C79" s="246">
        <f>D79+E79</f>
        <v>76</v>
      </c>
      <c r="D79" s="246">
        <v>40</v>
      </c>
      <c r="E79" s="246">
        <v>36</v>
      </c>
      <c r="F79" s="247">
        <v>7.0541</v>
      </c>
      <c r="G79" s="247">
        <f>F79</f>
        <v>7.0541</v>
      </c>
      <c r="H79" s="248">
        <f t="shared" si="9"/>
        <v>507.9</v>
      </c>
      <c r="I79" s="248">
        <f>ROUND((H79*0.2359)+H79,2)</f>
        <v>627.71</v>
      </c>
    </row>
    <row r="80" spans="1:9" x14ac:dyDescent="0.25">
      <c r="A80" s="245" t="s">
        <v>740</v>
      </c>
      <c r="B80" s="246">
        <v>1</v>
      </c>
      <c r="C80" s="246">
        <f>D80+E80</f>
        <v>52</v>
      </c>
      <c r="D80" s="246">
        <v>40</v>
      </c>
      <c r="E80" s="246">
        <v>12</v>
      </c>
      <c r="F80" s="247">
        <v>7.0541</v>
      </c>
      <c r="G80" s="247">
        <f>F80</f>
        <v>7.0541</v>
      </c>
      <c r="H80" s="248">
        <f t="shared" si="9"/>
        <v>169.3</v>
      </c>
      <c r="I80" s="248">
        <f>ROUND((H80*0.2359)+H80,2)</f>
        <v>209.24</v>
      </c>
    </row>
    <row r="81" spans="1:9" x14ac:dyDescent="0.25">
      <c r="A81" s="245" t="s">
        <v>741</v>
      </c>
      <c r="B81" s="246">
        <v>1</v>
      </c>
      <c r="C81" s="246">
        <f t="shared" si="7"/>
        <v>196</v>
      </c>
      <c r="D81" s="246">
        <v>160</v>
      </c>
      <c r="E81" s="246">
        <v>36</v>
      </c>
      <c r="F81" s="247">
        <v>7.0541</v>
      </c>
      <c r="G81" s="247">
        <f t="shared" si="8"/>
        <v>7.0541</v>
      </c>
      <c r="H81" s="248">
        <f t="shared" si="9"/>
        <v>507.9</v>
      </c>
      <c r="I81" s="248">
        <f t="shared" si="10"/>
        <v>627.71</v>
      </c>
    </row>
    <row r="82" spans="1:9" x14ac:dyDescent="0.25">
      <c r="A82" s="245" t="s">
        <v>35</v>
      </c>
      <c r="B82" s="246">
        <v>1</v>
      </c>
      <c r="C82" s="249">
        <f t="shared" si="7"/>
        <v>132</v>
      </c>
      <c r="D82" s="246">
        <v>96</v>
      </c>
      <c r="E82" s="249">
        <v>36</v>
      </c>
      <c r="F82" s="247">
        <v>5.9848999999999997</v>
      </c>
      <c r="G82" s="247">
        <f t="shared" si="8"/>
        <v>5.9848999999999997</v>
      </c>
      <c r="H82" s="248">
        <f t="shared" si="9"/>
        <v>430.91</v>
      </c>
      <c r="I82" s="248">
        <f t="shared" si="10"/>
        <v>532.55999999999995</v>
      </c>
    </row>
    <row r="83" spans="1:9" x14ac:dyDescent="0.25">
      <c r="A83" s="245" t="s">
        <v>741</v>
      </c>
      <c r="B83" s="246">
        <v>1</v>
      </c>
      <c r="C83" s="246">
        <f t="shared" si="7"/>
        <v>100</v>
      </c>
      <c r="D83" s="246">
        <v>80</v>
      </c>
      <c r="E83" s="246">
        <v>20</v>
      </c>
      <c r="F83" s="247">
        <v>7.0541</v>
      </c>
      <c r="G83" s="247">
        <f t="shared" si="8"/>
        <v>7.0541</v>
      </c>
      <c r="H83" s="248">
        <f t="shared" si="9"/>
        <v>282.16000000000003</v>
      </c>
      <c r="I83" s="248">
        <f t="shared" si="10"/>
        <v>348.72</v>
      </c>
    </row>
    <row r="84" spans="1:9" x14ac:dyDescent="0.25">
      <c r="A84" s="245" t="s">
        <v>742</v>
      </c>
      <c r="B84" s="246">
        <v>1</v>
      </c>
      <c r="C84" s="246">
        <f t="shared" si="7"/>
        <v>192</v>
      </c>
      <c r="D84" s="246">
        <v>160</v>
      </c>
      <c r="E84" s="246">
        <v>32</v>
      </c>
      <c r="F84" s="247">
        <v>7.0541</v>
      </c>
      <c r="G84" s="247">
        <f t="shared" si="8"/>
        <v>7.0541</v>
      </c>
      <c r="H84" s="248">
        <f t="shared" ref="H84:H147" si="11">ROUND(G84*E84*2,2)</f>
        <v>451.46</v>
      </c>
      <c r="I84" s="248">
        <f t="shared" si="10"/>
        <v>557.96</v>
      </c>
    </row>
    <row r="85" spans="1:9" ht="33" x14ac:dyDescent="0.25">
      <c r="A85" s="277" t="s">
        <v>18</v>
      </c>
      <c r="B85" s="282">
        <f>SUM(B86:B126)</f>
        <v>41</v>
      </c>
      <c r="C85" s="282"/>
      <c r="D85" s="282"/>
      <c r="E85" s="282">
        <f t="shared" ref="E85:I85" si="12">SUM(E86:E126)</f>
        <v>1090</v>
      </c>
      <c r="F85" s="282"/>
      <c r="G85" s="282"/>
      <c r="H85" s="283">
        <f t="shared" si="12"/>
        <v>11080.929999999995</v>
      </c>
      <c r="I85" s="283">
        <f t="shared" si="12"/>
        <v>13694.850000000009</v>
      </c>
    </row>
    <row r="86" spans="1:9" x14ac:dyDescent="0.25">
      <c r="A86" s="245" t="s">
        <v>22</v>
      </c>
      <c r="B86" s="246">
        <v>1</v>
      </c>
      <c r="C86" s="246">
        <f t="shared" ref="C86:C126" si="13">D86+E86</f>
        <v>120</v>
      </c>
      <c r="D86" s="246">
        <v>72</v>
      </c>
      <c r="E86" s="246">
        <v>48</v>
      </c>
      <c r="F86" s="247">
        <v>5.0830000000000002</v>
      </c>
      <c r="G86" s="247">
        <f>F86</f>
        <v>5.0830000000000002</v>
      </c>
      <c r="H86" s="248">
        <f t="shared" si="11"/>
        <v>487.97</v>
      </c>
      <c r="I86" s="248">
        <f>ROUND((H86*0.2359)+H86,2)</f>
        <v>603.08000000000004</v>
      </c>
    </row>
    <row r="87" spans="1:9" x14ac:dyDescent="0.25">
      <c r="A87" s="245" t="s">
        <v>22</v>
      </c>
      <c r="B87" s="246">
        <v>1</v>
      </c>
      <c r="C87" s="246">
        <f t="shared" si="13"/>
        <v>84</v>
      </c>
      <c r="D87" s="246">
        <v>80</v>
      </c>
      <c r="E87" s="246">
        <v>4</v>
      </c>
      <c r="F87" s="247">
        <v>5.0830000000000002</v>
      </c>
      <c r="G87" s="247">
        <f t="shared" ref="G87:G126" si="14">F87</f>
        <v>5.0830000000000002</v>
      </c>
      <c r="H87" s="248">
        <f t="shared" si="11"/>
        <v>40.659999999999997</v>
      </c>
      <c r="I87" s="248">
        <f t="shared" ref="I87:I126" si="15">ROUND((H87*0.2359)+H87,2)</f>
        <v>50.25</v>
      </c>
    </row>
    <row r="88" spans="1:9" x14ac:dyDescent="0.25">
      <c r="A88" s="245" t="s">
        <v>22</v>
      </c>
      <c r="B88" s="246">
        <v>1</v>
      </c>
      <c r="C88" s="246">
        <f t="shared" si="13"/>
        <v>100</v>
      </c>
      <c r="D88" s="246">
        <v>80</v>
      </c>
      <c r="E88" s="246">
        <v>20</v>
      </c>
      <c r="F88" s="247">
        <v>5.0830000000000002</v>
      </c>
      <c r="G88" s="247">
        <f t="shared" si="14"/>
        <v>5.0830000000000002</v>
      </c>
      <c r="H88" s="248">
        <f t="shared" si="11"/>
        <v>203.32</v>
      </c>
      <c r="I88" s="248">
        <f t="shared" si="15"/>
        <v>251.28</v>
      </c>
    </row>
    <row r="89" spans="1:9" x14ac:dyDescent="0.25">
      <c r="A89" s="245" t="s">
        <v>22</v>
      </c>
      <c r="B89" s="246">
        <v>1</v>
      </c>
      <c r="C89" s="246">
        <f t="shared" si="13"/>
        <v>96</v>
      </c>
      <c r="D89" s="246">
        <v>80</v>
      </c>
      <c r="E89" s="246">
        <v>16</v>
      </c>
      <c r="F89" s="247">
        <v>5.0830000000000002</v>
      </c>
      <c r="G89" s="247">
        <f t="shared" si="14"/>
        <v>5.0830000000000002</v>
      </c>
      <c r="H89" s="248">
        <f t="shared" si="11"/>
        <v>162.66</v>
      </c>
      <c r="I89" s="248">
        <f t="shared" si="15"/>
        <v>201.03</v>
      </c>
    </row>
    <row r="90" spans="1:9" x14ac:dyDescent="0.25">
      <c r="A90" s="245" t="s">
        <v>22</v>
      </c>
      <c r="B90" s="246">
        <v>1</v>
      </c>
      <c r="C90" s="246">
        <f t="shared" si="13"/>
        <v>196</v>
      </c>
      <c r="D90" s="246">
        <v>160</v>
      </c>
      <c r="E90" s="246">
        <v>36</v>
      </c>
      <c r="F90" s="247">
        <v>5.0830000000000002</v>
      </c>
      <c r="G90" s="247">
        <f t="shared" si="14"/>
        <v>5.0830000000000002</v>
      </c>
      <c r="H90" s="248">
        <f t="shared" si="11"/>
        <v>365.98</v>
      </c>
      <c r="I90" s="248">
        <f t="shared" si="15"/>
        <v>452.31</v>
      </c>
    </row>
    <row r="91" spans="1:9" x14ac:dyDescent="0.25">
      <c r="A91" s="245" t="s">
        <v>22</v>
      </c>
      <c r="B91" s="246">
        <v>1</v>
      </c>
      <c r="C91" s="246">
        <f t="shared" si="13"/>
        <v>136</v>
      </c>
      <c r="D91" s="246">
        <v>112</v>
      </c>
      <c r="E91" s="246">
        <v>24</v>
      </c>
      <c r="F91" s="247">
        <v>5.0830000000000002</v>
      </c>
      <c r="G91" s="247">
        <f t="shared" si="14"/>
        <v>5.0830000000000002</v>
      </c>
      <c r="H91" s="248">
        <f t="shared" si="11"/>
        <v>243.98</v>
      </c>
      <c r="I91" s="248">
        <f t="shared" si="15"/>
        <v>301.52999999999997</v>
      </c>
    </row>
    <row r="92" spans="1:9" x14ac:dyDescent="0.25">
      <c r="A92" s="245" t="s">
        <v>22</v>
      </c>
      <c r="B92" s="246">
        <v>1</v>
      </c>
      <c r="C92" s="246">
        <f t="shared" si="13"/>
        <v>112</v>
      </c>
      <c r="D92" s="246">
        <v>96</v>
      </c>
      <c r="E92" s="246">
        <v>16</v>
      </c>
      <c r="F92" s="247">
        <v>5.0830000000000002</v>
      </c>
      <c r="G92" s="247">
        <f t="shared" si="14"/>
        <v>5.0830000000000002</v>
      </c>
      <c r="H92" s="248">
        <f t="shared" si="11"/>
        <v>162.66</v>
      </c>
      <c r="I92" s="248">
        <f t="shared" si="15"/>
        <v>201.03</v>
      </c>
    </row>
    <row r="93" spans="1:9" x14ac:dyDescent="0.25">
      <c r="A93" s="245" t="s">
        <v>22</v>
      </c>
      <c r="B93" s="246">
        <v>1</v>
      </c>
      <c r="C93" s="246">
        <f t="shared" si="13"/>
        <v>196</v>
      </c>
      <c r="D93" s="246">
        <v>160</v>
      </c>
      <c r="E93" s="246">
        <v>36</v>
      </c>
      <c r="F93" s="247">
        <v>5.0830000000000002</v>
      </c>
      <c r="G93" s="247">
        <f t="shared" si="14"/>
        <v>5.0830000000000002</v>
      </c>
      <c r="H93" s="248">
        <f t="shared" si="11"/>
        <v>365.98</v>
      </c>
      <c r="I93" s="248">
        <f t="shared" si="15"/>
        <v>452.31</v>
      </c>
    </row>
    <row r="94" spans="1:9" x14ac:dyDescent="0.25">
      <c r="A94" s="245" t="s">
        <v>22</v>
      </c>
      <c r="B94" s="246">
        <v>1</v>
      </c>
      <c r="C94" s="246">
        <f t="shared" si="13"/>
        <v>184</v>
      </c>
      <c r="D94" s="246">
        <v>160</v>
      </c>
      <c r="E94" s="246">
        <v>24</v>
      </c>
      <c r="F94" s="247">
        <v>5.0830000000000002</v>
      </c>
      <c r="G94" s="247">
        <f t="shared" si="14"/>
        <v>5.0830000000000002</v>
      </c>
      <c r="H94" s="248">
        <f t="shared" si="11"/>
        <v>243.98</v>
      </c>
      <c r="I94" s="248">
        <f t="shared" si="15"/>
        <v>301.52999999999997</v>
      </c>
    </row>
    <row r="95" spans="1:9" x14ac:dyDescent="0.25">
      <c r="A95" s="245" t="s">
        <v>22</v>
      </c>
      <c r="B95" s="246">
        <v>1</v>
      </c>
      <c r="C95" s="246">
        <f t="shared" si="13"/>
        <v>136</v>
      </c>
      <c r="D95" s="246">
        <v>112</v>
      </c>
      <c r="E95" s="246">
        <v>24</v>
      </c>
      <c r="F95" s="247">
        <v>5.0830000000000002</v>
      </c>
      <c r="G95" s="247">
        <f t="shared" si="14"/>
        <v>5.0830000000000002</v>
      </c>
      <c r="H95" s="248">
        <f t="shared" si="11"/>
        <v>243.98</v>
      </c>
      <c r="I95" s="248">
        <f t="shared" si="15"/>
        <v>301.52999999999997</v>
      </c>
    </row>
    <row r="96" spans="1:9" x14ac:dyDescent="0.25">
      <c r="A96" s="245" t="s">
        <v>22</v>
      </c>
      <c r="B96" s="246">
        <v>1</v>
      </c>
      <c r="C96" s="246">
        <f t="shared" si="13"/>
        <v>108</v>
      </c>
      <c r="D96" s="246">
        <v>80</v>
      </c>
      <c r="E96" s="246">
        <v>28</v>
      </c>
      <c r="F96" s="247">
        <v>5.0830000000000002</v>
      </c>
      <c r="G96" s="247">
        <f t="shared" si="14"/>
        <v>5.0830000000000002</v>
      </c>
      <c r="H96" s="248">
        <f t="shared" si="11"/>
        <v>284.64999999999998</v>
      </c>
      <c r="I96" s="248">
        <f t="shared" si="15"/>
        <v>351.8</v>
      </c>
    </row>
    <row r="97" spans="1:9" x14ac:dyDescent="0.25">
      <c r="A97" s="245" t="s">
        <v>22</v>
      </c>
      <c r="B97" s="246">
        <v>1</v>
      </c>
      <c r="C97" s="246">
        <f t="shared" si="13"/>
        <v>148</v>
      </c>
      <c r="D97" s="246">
        <v>120</v>
      </c>
      <c r="E97" s="246">
        <v>28</v>
      </c>
      <c r="F97" s="247">
        <v>5.0830000000000002</v>
      </c>
      <c r="G97" s="247">
        <f t="shared" si="14"/>
        <v>5.0830000000000002</v>
      </c>
      <c r="H97" s="248">
        <f t="shared" si="11"/>
        <v>284.64999999999998</v>
      </c>
      <c r="I97" s="248">
        <f t="shared" si="15"/>
        <v>351.8</v>
      </c>
    </row>
    <row r="98" spans="1:9" x14ac:dyDescent="0.25">
      <c r="A98" s="245" t="s">
        <v>22</v>
      </c>
      <c r="B98" s="246">
        <v>1</v>
      </c>
      <c r="C98" s="246">
        <f t="shared" si="13"/>
        <v>180</v>
      </c>
      <c r="D98" s="246">
        <v>136</v>
      </c>
      <c r="E98" s="246">
        <v>44</v>
      </c>
      <c r="F98" s="247">
        <v>5.0830000000000002</v>
      </c>
      <c r="G98" s="247">
        <f t="shared" si="14"/>
        <v>5.0830000000000002</v>
      </c>
      <c r="H98" s="248">
        <f t="shared" si="11"/>
        <v>447.3</v>
      </c>
      <c r="I98" s="248">
        <f t="shared" si="15"/>
        <v>552.82000000000005</v>
      </c>
    </row>
    <row r="99" spans="1:9" x14ac:dyDescent="0.25">
      <c r="A99" s="245" t="s">
        <v>22</v>
      </c>
      <c r="B99" s="246">
        <v>1</v>
      </c>
      <c r="C99" s="246">
        <f t="shared" si="13"/>
        <v>124</v>
      </c>
      <c r="D99" s="246">
        <v>88</v>
      </c>
      <c r="E99" s="246">
        <v>36</v>
      </c>
      <c r="F99" s="247">
        <v>5.0830000000000002</v>
      </c>
      <c r="G99" s="247">
        <f t="shared" si="14"/>
        <v>5.0830000000000002</v>
      </c>
      <c r="H99" s="248">
        <f t="shared" si="11"/>
        <v>365.98</v>
      </c>
      <c r="I99" s="248">
        <f t="shared" si="15"/>
        <v>452.31</v>
      </c>
    </row>
    <row r="100" spans="1:9" x14ac:dyDescent="0.25">
      <c r="A100" s="245" t="s">
        <v>22</v>
      </c>
      <c r="B100" s="246">
        <v>1</v>
      </c>
      <c r="C100" s="246">
        <f t="shared" si="13"/>
        <v>24</v>
      </c>
      <c r="D100" s="246">
        <v>8</v>
      </c>
      <c r="E100" s="246">
        <v>16</v>
      </c>
      <c r="F100" s="247">
        <v>5.0830000000000002</v>
      </c>
      <c r="G100" s="247">
        <f t="shared" si="14"/>
        <v>5.0830000000000002</v>
      </c>
      <c r="H100" s="248">
        <f t="shared" si="11"/>
        <v>162.66</v>
      </c>
      <c r="I100" s="248">
        <f t="shared" si="15"/>
        <v>201.03</v>
      </c>
    </row>
    <row r="101" spans="1:9" x14ac:dyDescent="0.25">
      <c r="A101" s="245" t="s">
        <v>22</v>
      </c>
      <c r="B101" s="246">
        <v>1</v>
      </c>
      <c r="C101" s="246">
        <f t="shared" si="13"/>
        <v>184</v>
      </c>
      <c r="D101" s="246">
        <v>160</v>
      </c>
      <c r="E101" s="246">
        <v>24</v>
      </c>
      <c r="F101" s="247">
        <v>5.0830000000000002</v>
      </c>
      <c r="G101" s="247">
        <f t="shared" si="14"/>
        <v>5.0830000000000002</v>
      </c>
      <c r="H101" s="248">
        <f t="shared" si="11"/>
        <v>243.98</v>
      </c>
      <c r="I101" s="248">
        <f t="shared" si="15"/>
        <v>301.52999999999997</v>
      </c>
    </row>
    <row r="102" spans="1:9" x14ac:dyDescent="0.25">
      <c r="A102" s="245" t="s">
        <v>22</v>
      </c>
      <c r="B102" s="246">
        <v>1</v>
      </c>
      <c r="C102" s="246">
        <f t="shared" si="13"/>
        <v>108</v>
      </c>
      <c r="D102" s="246">
        <v>88</v>
      </c>
      <c r="E102" s="246">
        <v>20</v>
      </c>
      <c r="F102" s="247">
        <v>5.0830000000000002</v>
      </c>
      <c r="G102" s="247">
        <f t="shared" si="14"/>
        <v>5.0830000000000002</v>
      </c>
      <c r="H102" s="248">
        <f t="shared" si="11"/>
        <v>203.32</v>
      </c>
      <c r="I102" s="248">
        <f t="shared" si="15"/>
        <v>251.28</v>
      </c>
    </row>
    <row r="103" spans="1:9" x14ac:dyDescent="0.25">
      <c r="A103" s="245" t="s">
        <v>22</v>
      </c>
      <c r="B103" s="246">
        <v>1</v>
      </c>
      <c r="C103" s="246">
        <f t="shared" si="13"/>
        <v>168</v>
      </c>
      <c r="D103" s="246">
        <v>160</v>
      </c>
      <c r="E103" s="246">
        <v>8</v>
      </c>
      <c r="F103" s="247">
        <v>5.0830000000000002</v>
      </c>
      <c r="G103" s="247">
        <f t="shared" si="14"/>
        <v>5.0830000000000002</v>
      </c>
      <c r="H103" s="248">
        <f t="shared" si="11"/>
        <v>81.33</v>
      </c>
      <c r="I103" s="248">
        <f t="shared" si="15"/>
        <v>100.52</v>
      </c>
    </row>
    <row r="104" spans="1:9" x14ac:dyDescent="0.25">
      <c r="A104" s="245" t="s">
        <v>22</v>
      </c>
      <c r="B104" s="246">
        <v>1</v>
      </c>
      <c r="C104" s="246">
        <f t="shared" si="13"/>
        <v>168</v>
      </c>
      <c r="D104" s="246">
        <v>160</v>
      </c>
      <c r="E104" s="246">
        <v>8</v>
      </c>
      <c r="F104" s="247">
        <v>5.0830000000000002</v>
      </c>
      <c r="G104" s="247">
        <f t="shared" si="14"/>
        <v>5.0830000000000002</v>
      </c>
      <c r="H104" s="248">
        <f t="shared" si="11"/>
        <v>81.33</v>
      </c>
      <c r="I104" s="248">
        <f t="shared" si="15"/>
        <v>100.52</v>
      </c>
    </row>
    <row r="105" spans="1:9" x14ac:dyDescent="0.25">
      <c r="A105" s="245" t="s">
        <v>22</v>
      </c>
      <c r="B105" s="246">
        <v>1</v>
      </c>
      <c r="C105" s="246">
        <f t="shared" si="13"/>
        <v>244</v>
      </c>
      <c r="D105" s="246">
        <v>160</v>
      </c>
      <c r="E105" s="246">
        <v>84</v>
      </c>
      <c r="F105" s="247">
        <v>5.0830000000000002</v>
      </c>
      <c r="G105" s="247">
        <f t="shared" si="14"/>
        <v>5.0830000000000002</v>
      </c>
      <c r="H105" s="248">
        <f t="shared" si="11"/>
        <v>853.94</v>
      </c>
      <c r="I105" s="248">
        <f t="shared" si="15"/>
        <v>1055.3800000000001</v>
      </c>
    </row>
    <row r="106" spans="1:9" x14ac:dyDescent="0.25">
      <c r="A106" s="245" t="s">
        <v>22</v>
      </c>
      <c r="B106" s="246">
        <v>1</v>
      </c>
      <c r="C106" s="246">
        <f t="shared" si="13"/>
        <v>208</v>
      </c>
      <c r="D106" s="246">
        <v>160</v>
      </c>
      <c r="E106" s="246">
        <v>48</v>
      </c>
      <c r="F106" s="247">
        <v>5.0830000000000002</v>
      </c>
      <c r="G106" s="247">
        <f t="shared" si="14"/>
        <v>5.0830000000000002</v>
      </c>
      <c r="H106" s="248">
        <f t="shared" si="11"/>
        <v>487.97</v>
      </c>
      <c r="I106" s="248">
        <f t="shared" si="15"/>
        <v>603.08000000000004</v>
      </c>
    </row>
    <row r="107" spans="1:9" x14ac:dyDescent="0.25">
      <c r="A107" s="245" t="s">
        <v>22</v>
      </c>
      <c r="B107" s="246">
        <v>1</v>
      </c>
      <c r="C107" s="246">
        <f t="shared" si="13"/>
        <v>168</v>
      </c>
      <c r="D107" s="246">
        <v>160</v>
      </c>
      <c r="E107" s="246">
        <v>8</v>
      </c>
      <c r="F107" s="247">
        <v>5.0830000000000002</v>
      </c>
      <c r="G107" s="247">
        <f t="shared" si="14"/>
        <v>5.0830000000000002</v>
      </c>
      <c r="H107" s="248">
        <f t="shared" si="11"/>
        <v>81.33</v>
      </c>
      <c r="I107" s="248">
        <f t="shared" si="15"/>
        <v>100.52</v>
      </c>
    </row>
    <row r="108" spans="1:9" x14ac:dyDescent="0.25">
      <c r="A108" s="245" t="s">
        <v>22</v>
      </c>
      <c r="B108" s="246">
        <v>1</v>
      </c>
      <c r="C108" s="246">
        <f t="shared" si="13"/>
        <v>80</v>
      </c>
      <c r="D108" s="246">
        <v>56</v>
      </c>
      <c r="E108" s="246">
        <v>24</v>
      </c>
      <c r="F108" s="247">
        <v>5.0830000000000002</v>
      </c>
      <c r="G108" s="247">
        <f t="shared" si="14"/>
        <v>5.0830000000000002</v>
      </c>
      <c r="H108" s="248">
        <f t="shared" si="11"/>
        <v>243.98</v>
      </c>
      <c r="I108" s="248">
        <f t="shared" si="15"/>
        <v>301.52999999999997</v>
      </c>
    </row>
    <row r="109" spans="1:9" x14ac:dyDescent="0.25">
      <c r="A109" s="245" t="s">
        <v>22</v>
      </c>
      <c r="B109" s="246">
        <v>1</v>
      </c>
      <c r="C109" s="246">
        <f t="shared" si="13"/>
        <v>100</v>
      </c>
      <c r="D109" s="246">
        <v>88</v>
      </c>
      <c r="E109" s="246">
        <v>12</v>
      </c>
      <c r="F109" s="247">
        <v>5.0830000000000002</v>
      </c>
      <c r="G109" s="247">
        <f t="shared" si="14"/>
        <v>5.0830000000000002</v>
      </c>
      <c r="H109" s="248">
        <f t="shared" si="11"/>
        <v>121.99</v>
      </c>
      <c r="I109" s="248">
        <f t="shared" si="15"/>
        <v>150.77000000000001</v>
      </c>
    </row>
    <row r="110" spans="1:9" x14ac:dyDescent="0.25">
      <c r="A110" s="245" t="s">
        <v>22</v>
      </c>
      <c r="B110" s="246">
        <v>1</v>
      </c>
      <c r="C110" s="246">
        <f t="shared" si="13"/>
        <v>120</v>
      </c>
      <c r="D110" s="246">
        <v>80</v>
      </c>
      <c r="E110" s="246">
        <v>40</v>
      </c>
      <c r="F110" s="247">
        <v>5.0830000000000002</v>
      </c>
      <c r="G110" s="247">
        <f t="shared" si="14"/>
        <v>5.0830000000000002</v>
      </c>
      <c r="H110" s="248">
        <f t="shared" si="11"/>
        <v>406.64</v>
      </c>
      <c r="I110" s="248">
        <f t="shared" si="15"/>
        <v>502.57</v>
      </c>
    </row>
    <row r="111" spans="1:9" x14ac:dyDescent="0.25">
      <c r="A111" s="245" t="s">
        <v>22</v>
      </c>
      <c r="B111" s="246">
        <v>1</v>
      </c>
      <c r="C111" s="246">
        <f t="shared" si="13"/>
        <v>206</v>
      </c>
      <c r="D111" s="246">
        <v>160</v>
      </c>
      <c r="E111" s="246">
        <v>46</v>
      </c>
      <c r="F111" s="247">
        <v>5.0830000000000002</v>
      </c>
      <c r="G111" s="247">
        <f t="shared" si="14"/>
        <v>5.0830000000000002</v>
      </c>
      <c r="H111" s="248">
        <f t="shared" si="11"/>
        <v>467.64</v>
      </c>
      <c r="I111" s="248">
        <f t="shared" si="15"/>
        <v>577.96</v>
      </c>
    </row>
    <row r="112" spans="1:9" x14ac:dyDescent="0.25">
      <c r="A112" s="245" t="s">
        <v>22</v>
      </c>
      <c r="B112" s="246">
        <v>1</v>
      </c>
      <c r="C112" s="246">
        <f t="shared" si="13"/>
        <v>184</v>
      </c>
      <c r="D112" s="246">
        <v>160</v>
      </c>
      <c r="E112" s="246">
        <v>24</v>
      </c>
      <c r="F112" s="247">
        <v>5.0830000000000002</v>
      </c>
      <c r="G112" s="247">
        <f t="shared" si="14"/>
        <v>5.0830000000000002</v>
      </c>
      <c r="H112" s="248">
        <f t="shared" si="11"/>
        <v>243.98</v>
      </c>
      <c r="I112" s="248">
        <f t="shared" si="15"/>
        <v>301.52999999999997</v>
      </c>
    </row>
    <row r="113" spans="1:9" x14ac:dyDescent="0.25">
      <c r="A113" s="245" t="s">
        <v>22</v>
      </c>
      <c r="B113" s="246">
        <v>1</v>
      </c>
      <c r="C113" s="246">
        <f t="shared" si="13"/>
        <v>208</v>
      </c>
      <c r="D113" s="246">
        <v>160</v>
      </c>
      <c r="E113" s="246">
        <v>48</v>
      </c>
      <c r="F113" s="247">
        <v>5.0830000000000002</v>
      </c>
      <c r="G113" s="247">
        <f t="shared" si="14"/>
        <v>5.0830000000000002</v>
      </c>
      <c r="H113" s="248">
        <f t="shared" si="11"/>
        <v>487.97</v>
      </c>
      <c r="I113" s="248">
        <f t="shared" si="15"/>
        <v>603.08000000000004</v>
      </c>
    </row>
    <row r="114" spans="1:9" x14ac:dyDescent="0.25">
      <c r="A114" s="245" t="s">
        <v>22</v>
      </c>
      <c r="B114" s="246">
        <v>1</v>
      </c>
      <c r="C114" s="246">
        <f t="shared" si="13"/>
        <v>152</v>
      </c>
      <c r="D114" s="246">
        <v>136</v>
      </c>
      <c r="E114" s="246">
        <v>16</v>
      </c>
      <c r="F114" s="247">
        <v>5.0830000000000002</v>
      </c>
      <c r="G114" s="247">
        <f t="shared" si="14"/>
        <v>5.0830000000000002</v>
      </c>
      <c r="H114" s="248">
        <f t="shared" si="11"/>
        <v>162.66</v>
      </c>
      <c r="I114" s="248">
        <f t="shared" si="15"/>
        <v>201.03</v>
      </c>
    </row>
    <row r="115" spans="1:9" x14ac:dyDescent="0.25">
      <c r="A115" s="245" t="s">
        <v>22</v>
      </c>
      <c r="B115" s="246">
        <v>1</v>
      </c>
      <c r="C115" s="246">
        <f t="shared" si="13"/>
        <v>104</v>
      </c>
      <c r="D115" s="246">
        <v>80</v>
      </c>
      <c r="E115" s="246">
        <v>24</v>
      </c>
      <c r="F115" s="247">
        <v>5.0830000000000002</v>
      </c>
      <c r="G115" s="247">
        <f t="shared" si="14"/>
        <v>5.0830000000000002</v>
      </c>
      <c r="H115" s="248">
        <f t="shared" si="11"/>
        <v>243.98</v>
      </c>
      <c r="I115" s="248">
        <f t="shared" si="15"/>
        <v>301.52999999999997</v>
      </c>
    </row>
    <row r="116" spans="1:9" x14ac:dyDescent="0.25">
      <c r="A116" s="245" t="s">
        <v>22</v>
      </c>
      <c r="B116" s="246">
        <v>1</v>
      </c>
      <c r="C116" s="246">
        <f t="shared" si="13"/>
        <v>56</v>
      </c>
      <c r="D116" s="246">
        <v>32</v>
      </c>
      <c r="E116" s="246">
        <v>24</v>
      </c>
      <c r="F116" s="247">
        <v>5.0830000000000002</v>
      </c>
      <c r="G116" s="247">
        <f t="shared" si="14"/>
        <v>5.0830000000000002</v>
      </c>
      <c r="H116" s="248">
        <f t="shared" si="11"/>
        <v>243.98</v>
      </c>
      <c r="I116" s="248">
        <f t="shared" si="15"/>
        <v>301.52999999999997</v>
      </c>
    </row>
    <row r="117" spans="1:9" x14ac:dyDescent="0.25">
      <c r="A117" s="245" t="s">
        <v>22</v>
      </c>
      <c r="B117" s="246">
        <v>1</v>
      </c>
      <c r="C117" s="246">
        <f t="shared" si="13"/>
        <v>176</v>
      </c>
      <c r="D117" s="246">
        <v>160</v>
      </c>
      <c r="E117" s="246">
        <v>16</v>
      </c>
      <c r="F117" s="247">
        <v>5.0830000000000002</v>
      </c>
      <c r="G117" s="247">
        <f t="shared" si="14"/>
        <v>5.0830000000000002</v>
      </c>
      <c r="H117" s="248">
        <f t="shared" si="11"/>
        <v>162.66</v>
      </c>
      <c r="I117" s="248">
        <f t="shared" si="15"/>
        <v>201.03</v>
      </c>
    </row>
    <row r="118" spans="1:9" x14ac:dyDescent="0.25">
      <c r="A118" s="245" t="s">
        <v>22</v>
      </c>
      <c r="B118" s="246">
        <v>1</v>
      </c>
      <c r="C118" s="246">
        <f t="shared" si="13"/>
        <v>144</v>
      </c>
      <c r="D118" s="246">
        <v>120</v>
      </c>
      <c r="E118" s="246">
        <v>24</v>
      </c>
      <c r="F118" s="247">
        <v>5.0830000000000002</v>
      </c>
      <c r="G118" s="247">
        <f t="shared" si="14"/>
        <v>5.0830000000000002</v>
      </c>
      <c r="H118" s="248">
        <f t="shared" si="11"/>
        <v>243.98</v>
      </c>
      <c r="I118" s="248">
        <f t="shared" si="15"/>
        <v>301.52999999999997</v>
      </c>
    </row>
    <row r="119" spans="1:9" x14ac:dyDescent="0.25">
      <c r="A119" s="245" t="s">
        <v>22</v>
      </c>
      <c r="B119" s="246">
        <v>1</v>
      </c>
      <c r="C119" s="246">
        <f t="shared" si="13"/>
        <v>184</v>
      </c>
      <c r="D119" s="246">
        <v>160</v>
      </c>
      <c r="E119" s="246">
        <v>24</v>
      </c>
      <c r="F119" s="247">
        <v>5.0830000000000002</v>
      </c>
      <c r="G119" s="247">
        <f t="shared" si="14"/>
        <v>5.0830000000000002</v>
      </c>
      <c r="H119" s="248">
        <f t="shared" si="11"/>
        <v>243.98</v>
      </c>
      <c r="I119" s="248">
        <f t="shared" si="15"/>
        <v>301.52999999999997</v>
      </c>
    </row>
    <row r="120" spans="1:9" x14ac:dyDescent="0.25">
      <c r="A120" s="245" t="s">
        <v>22</v>
      </c>
      <c r="B120" s="246">
        <v>1</v>
      </c>
      <c r="C120" s="246">
        <f t="shared" si="13"/>
        <v>184</v>
      </c>
      <c r="D120" s="246">
        <v>160</v>
      </c>
      <c r="E120" s="246">
        <v>24</v>
      </c>
      <c r="F120" s="247">
        <v>5.0830000000000002</v>
      </c>
      <c r="G120" s="247">
        <f t="shared" si="14"/>
        <v>5.0830000000000002</v>
      </c>
      <c r="H120" s="248">
        <f t="shared" si="11"/>
        <v>243.98</v>
      </c>
      <c r="I120" s="248">
        <f t="shared" si="15"/>
        <v>301.52999999999997</v>
      </c>
    </row>
    <row r="121" spans="1:9" x14ac:dyDescent="0.25">
      <c r="A121" s="245" t="s">
        <v>22</v>
      </c>
      <c r="B121" s="246">
        <v>1</v>
      </c>
      <c r="C121" s="246">
        <f t="shared" si="13"/>
        <v>192</v>
      </c>
      <c r="D121" s="246">
        <v>152</v>
      </c>
      <c r="E121" s="246">
        <v>40</v>
      </c>
      <c r="F121" s="247">
        <v>5.0830000000000002</v>
      </c>
      <c r="G121" s="247">
        <f t="shared" si="14"/>
        <v>5.0830000000000002</v>
      </c>
      <c r="H121" s="248">
        <f t="shared" si="11"/>
        <v>406.64</v>
      </c>
      <c r="I121" s="248">
        <f t="shared" si="15"/>
        <v>502.57</v>
      </c>
    </row>
    <row r="122" spans="1:9" x14ac:dyDescent="0.25">
      <c r="A122" s="245" t="s">
        <v>22</v>
      </c>
      <c r="B122" s="246">
        <v>1</v>
      </c>
      <c r="C122" s="246">
        <f t="shared" si="13"/>
        <v>148</v>
      </c>
      <c r="D122" s="246">
        <v>120</v>
      </c>
      <c r="E122" s="246">
        <v>28</v>
      </c>
      <c r="F122" s="247">
        <v>5.0830000000000002</v>
      </c>
      <c r="G122" s="247">
        <f t="shared" si="14"/>
        <v>5.0830000000000002</v>
      </c>
      <c r="H122" s="248">
        <f t="shared" si="11"/>
        <v>284.64999999999998</v>
      </c>
      <c r="I122" s="248">
        <f t="shared" si="15"/>
        <v>351.8</v>
      </c>
    </row>
    <row r="123" spans="1:9" x14ac:dyDescent="0.25">
      <c r="A123" s="245" t="s">
        <v>22</v>
      </c>
      <c r="B123" s="246">
        <v>1</v>
      </c>
      <c r="C123" s="246">
        <f t="shared" si="13"/>
        <v>184</v>
      </c>
      <c r="D123" s="246">
        <v>160</v>
      </c>
      <c r="E123" s="246">
        <v>24</v>
      </c>
      <c r="F123" s="247">
        <v>5.0830000000000002</v>
      </c>
      <c r="G123" s="247">
        <f t="shared" si="14"/>
        <v>5.0830000000000002</v>
      </c>
      <c r="H123" s="248">
        <f t="shared" si="11"/>
        <v>243.98</v>
      </c>
      <c r="I123" s="248">
        <f t="shared" si="15"/>
        <v>301.52999999999997</v>
      </c>
    </row>
    <row r="124" spans="1:9" x14ac:dyDescent="0.25">
      <c r="A124" s="245" t="s">
        <v>22</v>
      </c>
      <c r="B124" s="246">
        <v>1</v>
      </c>
      <c r="C124" s="246">
        <f t="shared" si="13"/>
        <v>180</v>
      </c>
      <c r="D124" s="246">
        <v>160</v>
      </c>
      <c r="E124" s="246">
        <v>20</v>
      </c>
      <c r="F124" s="247">
        <v>5.0830000000000002</v>
      </c>
      <c r="G124" s="247">
        <f t="shared" si="14"/>
        <v>5.0830000000000002</v>
      </c>
      <c r="H124" s="248">
        <f t="shared" si="11"/>
        <v>203.32</v>
      </c>
      <c r="I124" s="248">
        <f t="shared" si="15"/>
        <v>251.28</v>
      </c>
    </row>
    <row r="125" spans="1:9" x14ac:dyDescent="0.25">
      <c r="A125" s="245" t="s">
        <v>22</v>
      </c>
      <c r="B125" s="246">
        <v>1</v>
      </c>
      <c r="C125" s="246">
        <f t="shared" si="13"/>
        <v>184</v>
      </c>
      <c r="D125" s="246">
        <v>160</v>
      </c>
      <c r="E125" s="246">
        <v>24</v>
      </c>
      <c r="F125" s="247">
        <v>5.0830000000000002</v>
      </c>
      <c r="G125" s="247">
        <f t="shared" si="14"/>
        <v>5.0830000000000002</v>
      </c>
      <c r="H125" s="248">
        <f t="shared" si="11"/>
        <v>243.98</v>
      </c>
      <c r="I125" s="248">
        <f t="shared" si="15"/>
        <v>301.52999999999997</v>
      </c>
    </row>
    <row r="126" spans="1:9" x14ac:dyDescent="0.25">
      <c r="A126" s="245" t="s">
        <v>22</v>
      </c>
      <c r="B126" s="246">
        <v>1</v>
      </c>
      <c r="C126" s="246">
        <f t="shared" si="13"/>
        <v>168</v>
      </c>
      <c r="D126" s="246">
        <v>160</v>
      </c>
      <c r="E126" s="246">
        <v>8</v>
      </c>
      <c r="F126" s="247">
        <v>5.0830000000000002</v>
      </c>
      <c r="G126" s="247">
        <f t="shared" si="14"/>
        <v>5.0830000000000002</v>
      </c>
      <c r="H126" s="248">
        <f t="shared" si="11"/>
        <v>81.33</v>
      </c>
      <c r="I126" s="248">
        <f t="shared" si="15"/>
        <v>100.52</v>
      </c>
    </row>
    <row r="127" spans="1:9" ht="36" customHeight="1" x14ac:dyDescent="0.25">
      <c r="A127" s="277" t="s">
        <v>19</v>
      </c>
      <c r="B127" s="282">
        <f>SUM(B128:B154)</f>
        <v>27</v>
      </c>
      <c r="C127" s="282"/>
      <c r="D127" s="282"/>
      <c r="E127" s="282">
        <f t="shared" ref="E127:I127" si="16">SUM(E128:E154)</f>
        <v>443.5</v>
      </c>
      <c r="F127" s="282"/>
      <c r="G127" s="282"/>
      <c r="H127" s="283">
        <f t="shared" si="16"/>
        <v>3424.69</v>
      </c>
      <c r="I127" s="283">
        <f t="shared" si="16"/>
        <v>4232.58</v>
      </c>
    </row>
    <row r="128" spans="1:9" x14ac:dyDescent="0.25">
      <c r="A128" s="245" t="s">
        <v>23</v>
      </c>
      <c r="B128" s="246">
        <v>1</v>
      </c>
      <c r="C128" s="246">
        <f t="shared" ref="C128:C154" si="17">D128+E128</f>
        <v>184</v>
      </c>
      <c r="D128" s="246">
        <v>160</v>
      </c>
      <c r="E128" s="246">
        <v>24</v>
      </c>
      <c r="F128" s="247">
        <v>3.6375999999999999</v>
      </c>
      <c r="G128" s="247">
        <f t="shared" ref="G128:G154" si="18">F128</f>
        <v>3.6375999999999999</v>
      </c>
      <c r="H128" s="248">
        <f t="shared" si="11"/>
        <v>174.6</v>
      </c>
      <c r="I128" s="248">
        <f t="shared" ref="I128:I154" si="19">ROUND((H128*0.2359)+H128,2)</f>
        <v>215.79</v>
      </c>
    </row>
    <row r="129" spans="1:9" x14ac:dyDescent="0.25">
      <c r="A129" s="245" t="s">
        <v>679</v>
      </c>
      <c r="B129" s="246">
        <v>1</v>
      </c>
      <c r="C129" s="246">
        <f t="shared" si="17"/>
        <v>108</v>
      </c>
      <c r="D129" s="246">
        <v>96</v>
      </c>
      <c r="E129" s="246">
        <v>12</v>
      </c>
      <c r="F129" s="247">
        <v>3.4643000000000002</v>
      </c>
      <c r="G129" s="247">
        <f t="shared" si="18"/>
        <v>3.4643000000000002</v>
      </c>
      <c r="H129" s="248">
        <f t="shared" si="11"/>
        <v>83.14</v>
      </c>
      <c r="I129" s="248">
        <f t="shared" si="19"/>
        <v>102.75</v>
      </c>
    </row>
    <row r="130" spans="1:9" x14ac:dyDescent="0.25">
      <c r="A130" s="245" t="s">
        <v>23</v>
      </c>
      <c r="B130" s="246">
        <v>1</v>
      </c>
      <c r="C130" s="246">
        <f t="shared" si="17"/>
        <v>164</v>
      </c>
      <c r="D130" s="246">
        <v>160</v>
      </c>
      <c r="E130" s="246">
        <v>4</v>
      </c>
      <c r="F130" s="247">
        <v>3.6375999999999999</v>
      </c>
      <c r="G130" s="247">
        <f t="shared" si="18"/>
        <v>3.6375999999999999</v>
      </c>
      <c r="H130" s="248">
        <f t="shared" si="11"/>
        <v>29.1</v>
      </c>
      <c r="I130" s="248">
        <f t="shared" si="19"/>
        <v>35.96</v>
      </c>
    </row>
    <row r="131" spans="1:9" x14ac:dyDescent="0.25">
      <c r="A131" s="245" t="s">
        <v>23</v>
      </c>
      <c r="B131" s="246">
        <v>1</v>
      </c>
      <c r="C131" s="246">
        <f t="shared" si="17"/>
        <v>180</v>
      </c>
      <c r="D131" s="246">
        <v>160</v>
      </c>
      <c r="E131" s="246">
        <v>20</v>
      </c>
      <c r="F131" s="247">
        <v>3.15</v>
      </c>
      <c r="G131" s="247">
        <f t="shared" si="18"/>
        <v>3.15</v>
      </c>
      <c r="H131" s="248">
        <f t="shared" si="11"/>
        <v>126</v>
      </c>
      <c r="I131" s="248">
        <f t="shared" si="19"/>
        <v>155.72</v>
      </c>
    </row>
    <row r="132" spans="1:9" x14ac:dyDescent="0.25">
      <c r="A132" s="245" t="s">
        <v>23</v>
      </c>
      <c r="B132" s="246">
        <v>1</v>
      </c>
      <c r="C132" s="246">
        <f t="shared" si="17"/>
        <v>172</v>
      </c>
      <c r="D132" s="246">
        <v>160</v>
      </c>
      <c r="E132" s="246">
        <v>12</v>
      </c>
      <c r="F132" s="247">
        <v>3.6375999999999999</v>
      </c>
      <c r="G132" s="247">
        <f t="shared" si="18"/>
        <v>3.6375999999999999</v>
      </c>
      <c r="H132" s="248">
        <f t="shared" si="11"/>
        <v>87.3</v>
      </c>
      <c r="I132" s="248">
        <f t="shared" si="19"/>
        <v>107.89</v>
      </c>
    </row>
    <row r="133" spans="1:9" x14ac:dyDescent="0.25">
      <c r="A133" s="245" t="s">
        <v>743</v>
      </c>
      <c r="B133" s="246">
        <v>1</v>
      </c>
      <c r="C133" s="249">
        <f t="shared" si="17"/>
        <v>162.5</v>
      </c>
      <c r="D133" s="246">
        <v>160</v>
      </c>
      <c r="E133" s="249">
        <v>2.5</v>
      </c>
      <c r="F133" s="247">
        <v>5.4355000000000002</v>
      </c>
      <c r="G133" s="247">
        <f t="shared" si="18"/>
        <v>5.4355000000000002</v>
      </c>
      <c r="H133" s="248">
        <f t="shared" si="11"/>
        <v>27.18</v>
      </c>
      <c r="I133" s="248">
        <f t="shared" si="19"/>
        <v>33.590000000000003</v>
      </c>
    </row>
    <row r="134" spans="1:9" x14ac:dyDescent="0.25">
      <c r="A134" s="245" t="s">
        <v>743</v>
      </c>
      <c r="B134" s="246">
        <v>1</v>
      </c>
      <c r="C134" s="246">
        <f t="shared" si="17"/>
        <v>162</v>
      </c>
      <c r="D134" s="246">
        <v>160</v>
      </c>
      <c r="E134" s="246">
        <v>2</v>
      </c>
      <c r="F134" s="247">
        <v>5.3937999999999997</v>
      </c>
      <c r="G134" s="247">
        <f t="shared" si="18"/>
        <v>5.3937999999999997</v>
      </c>
      <c r="H134" s="248">
        <f t="shared" si="11"/>
        <v>21.58</v>
      </c>
      <c r="I134" s="248">
        <f t="shared" si="19"/>
        <v>26.67</v>
      </c>
    </row>
    <row r="135" spans="1:9" x14ac:dyDescent="0.25">
      <c r="A135" s="245" t="s">
        <v>23</v>
      </c>
      <c r="B135" s="246">
        <v>1</v>
      </c>
      <c r="C135" s="246">
        <f t="shared" si="17"/>
        <v>104</v>
      </c>
      <c r="D135" s="246">
        <v>80</v>
      </c>
      <c r="E135" s="246">
        <v>24</v>
      </c>
      <c r="F135" s="247">
        <v>3.6375999999999999</v>
      </c>
      <c r="G135" s="247">
        <f t="shared" si="18"/>
        <v>3.6375999999999999</v>
      </c>
      <c r="H135" s="248">
        <f t="shared" si="11"/>
        <v>174.6</v>
      </c>
      <c r="I135" s="248">
        <f t="shared" si="19"/>
        <v>215.79</v>
      </c>
    </row>
    <row r="136" spans="1:9" x14ac:dyDescent="0.25">
      <c r="A136" s="245" t="s">
        <v>23</v>
      </c>
      <c r="B136" s="246">
        <v>1</v>
      </c>
      <c r="C136" s="246">
        <f t="shared" si="17"/>
        <v>216</v>
      </c>
      <c r="D136" s="246">
        <v>160</v>
      </c>
      <c r="E136" s="246">
        <v>56</v>
      </c>
      <c r="F136" s="247">
        <v>3.6375999999999999</v>
      </c>
      <c r="G136" s="247">
        <f t="shared" si="18"/>
        <v>3.6375999999999999</v>
      </c>
      <c r="H136" s="248">
        <f t="shared" si="11"/>
        <v>407.41</v>
      </c>
      <c r="I136" s="248">
        <f t="shared" si="19"/>
        <v>503.52</v>
      </c>
    </row>
    <row r="137" spans="1:9" x14ac:dyDescent="0.25">
      <c r="A137" s="245" t="s">
        <v>23</v>
      </c>
      <c r="B137" s="246">
        <v>1</v>
      </c>
      <c r="C137" s="246">
        <f t="shared" si="17"/>
        <v>192</v>
      </c>
      <c r="D137" s="246">
        <v>160</v>
      </c>
      <c r="E137" s="246">
        <v>32</v>
      </c>
      <c r="F137" s="247">
        <v>3.6375999999999999</v>
      </c>
      <c r="G137" s="247">
        <f t="shared" si="18"/>
        <v>3.6375999999999999</v>
      </c>
      <c r="H137" s="248">
        <f t="shared" si="11"/>
        <v>232.81</v>
      </c>
      <c r="I137" s="248">
        <f t="shared" si="19"/>
        <v>287.73</v>
      </c>
    </row>
    <row r="138" spans="1:9" x14ac:dyDescent="0.25">
      <c r="A138" s="245" t="s">
        <v>744</v>
      </c>
      <c r="B138" s="246">
        <v>1</v>
      </c>
      <c r="C138" s="246">
        <f>D138+E138</f>
        <v>142</v>
      </c>
      <c r="D138" s="246">
        <v>136</v>
      </c>
      <c r="E138" s="246">
        <v>6</v>
      </c>
      <c r="F138" s="247">
        <v>4.6231</v>
      </c>
      <c r="G138" s="247">
        <f>F138</f>
        <v>4.6231</v>
      </c>
      <c r="H138" s="248">
        <f t="shared" si="11"/>
        <v>55.48</v>
      </c>
      <c r="I138" s="248">
        <f>ROUND((H138*0.2359)+H138,2)</f>
        <v>68.569999999999993</v>
      </c>
    </row>
    <row r="139" spans="1:9" x14ac:dyDescent="0.25">
      <c r="A139" s="245" t="s">
        <v>679</v>
      </c>
      <c r="B139" s="246">
        <v>1</v>
      </c>
      <c r="C139" s="246">
        <f t="shared" si="17"/>
        <v>112</v>
      </c>
      <c r="D139" s="246">
        <v>96</v>
      </c>
      <c r="E139" s="246">
        <v>16</v>
      </c>
      <c r="F139" s="247">
        <v>3.4643000000000002</v>
      </c>
      <c r="G139" s="247">
        <f t="shared" si="18"/>
        <v>3.4643000000000002</v>
      </c>
      <c r="H139" s="248">
        <f t="shared" si="11"/>
        <v>110.86</v>
      </c>
      <c r="I139" s="248">
        <f t="shared" si="19"/>
        <v>137.01</v>
      </c>
    </row>
    <row r="140" spans="1:9" x14ac:dyDescent="0.25">
      <c r="A140" s="245" t="s">
        <v>679</v>
      </c>
      <c r="B140" s="246">
        <v>1</v>
      </c>
      <c r="C140" s="246">
        <f t="shared" si="17"/>
        <v>192</v>
      </c>
      <c r="D140" s="246">
        <v>160</v>
      </c>
      <c r="E140" s="246">
        <v>32</v>
      </c>
      <c r="F140" s="247">
        <v>3.4643000000000002</v>
      </c>
      <c r="G140" s="247">
        <f t="shared" si="18"/>
        <v>3.4643000000000002</v>
      </c>
      <c r="H140" s="248">
        <f t="shared" si="11"/>
        <v>221.72</v>
      </c>
      <c r="I140" s="248">
        <f t="shared" si="19"/>
        <v>274.02</v>
      </c>
    </row>
    <row r="141" spans="1:9" x14ac:dyDescent="0.25">
      <c r="A141" s="245" t="s">
        <v>23</v>
      </c>
      <c r="B141" s="246">
        <v>1</v>
      </c>
      <c r="C141" s="246">
        <f t="shared" si="17"/>
        <v>176</v>
      </c>
      <c r="D141" s="246">
        <v>160</v>
      </c>
      <c r="E141" s="246">
        <v>16</v>
      </c>
      <c r="F141" s="247">
        <v>3.6375999999999999</v>
      </c>
      <c r="G141" s="247">
        <f t="shared" si="18"/>
        <v>3.6375999999999999</v>
      </c>
      <c r="H141" s="248">
        <f t="shared" si="11"/>
        <v>116.4</v>
      </c>
      <c r="I141" s="248">
        <f t="shared" si="19"/>
        <v>143.86000000000001</v>
      </c>
    </row>
    <row r="142" spans="1:9" x14ac:dyDescent="0.25">
      <c r="A142" s="245" t="s">
        <v>745</v>
      </c>
      <c r="B142" s="246">
        <v>1</v>
      </c>
      <c r="C142" s="246">
        <f t="shared" si="17"/>
        <v>166</v>
      </c>
      <c r="D142" s="246">
        <v>160</v>
      </c>
      <c r="E142" s="246">
        <v>6</v>
      </c>
      <c r="F142" s="247">
        <v>3.7151999999999998</v>
      </c>
      <c r="G142" s="247">
        <f t="shared" si="18"/>
        <v>3.7151999999999998</v>
      </c>
      <c r="H142" s="248">
        <f t="shared" si="11"/>
        <v>44.58</v>
      </c>
      <c r="I142" s="248">
        <f t="shared" si="19"/>
        <v>55.1</v>
      </c>
    </row>
    <row r="143" spans="1:9" x14ac:dyDescent="0.25">
      <c r="A143" s="245" t="s">
        <v>745</v>
      </c>
      <c r="B143" s="246">
        <v>1</v>
      </c>
      <c r="C143" s="246">
        <f>D143+E143</f>
        <v>179</v>
      </c>
      <c r="D143" s="246">
        <v>160</v>
      </c>
      <c r="E143" s="246">
        <v>19</v>
      </c>
      <c r="F143" s="247">
        <v>3.2248000000000001</v>
      </c>
      <c r="G143" s="247">
        <f t="shared" si="18"/>
        <v>3.2248000000000001</v>
      </c>
      <c r="H143" s="248">
        <f t="shared" si="11"/>
        <v>122.54</v>
      </c>
      <c r="I143" s="248">
        <f t="shared" si="19"/>
        <v>151.44999999999999</v>
      </c>
    </row>
    <row r="144" spans="1:9" x14ac:dyDescent="0.25">
      <c r="A144" s="245" t="s">
        <v>23</v>
      </c>
      <c r="B144" s="246">
        <v>1</v>
      </c>
      <c r="C144" s="246">
        <f t="shared" si="17"/>
        <v>184</v>
      </c>
      <c r="D144" s="246">
        <v>160</v>
      </c>
      <c r="E144" s="246">
        <v>24</v>
      </c>
      <c r="F144" s="247">
        <v>3.6375999999999999</v>
      </c>
      <c r="G144" s="247">
        <f t="shared" si="18"/>
        <v>3.6375999999999999</v>
      </c>
      <c r="H144" s="248">
        <f t="shared" si="11"/>
        <v>174.6</v>
      </c>
      <c r="I144" s="248">
        <f t="shared" si="19"/>
        <v>215.79</v>
      </c>
    </row>
    <row r="145" spans="1:9" x14ac:dyDescent="0.25">
      <c r="A145" s="245" t="s">
        <v>23</v>
      </c>
      <c r="B145" s="246">
        <v>1</v>
      </c>
      <c r="C145" s="246">
        <f t="shared" si="17"/>
        <v>96</v>
      </c>
      <c r="D145" s="246">
        <v>72</v>
      </c>
      <c r="E145" s="246">
        <v>24</v>
      </c>
      <c r="F145" s="247">
        <v>3.6375999999999999</v>
      </c>
      <c r="G145" s="247">
        <f t="shared" si="18"/>
        <v>3.6375999999999999</v>
      </c>
      <c r="H145" s="248">
        <f t="shared" si="11"/>
        <v>174.6</v>
      </c>
      <c r="I145" s="248">
        <f t="shared" si="19"/>
        <v>215.79</v>
      </c>
    </row>
    <row r="146" spans="1:9" x14ac:dyDescent="0.25">
      <c r="A146" s="245" t="s">
        <v>23</v>
      </c>
      <c r="B146" s="246">
        <v>1</v>
      </c>
      <c r="C146" s="246">
        <f t="shared" si="17"/>
        <v>184</v>
      </c>
      <c r="D146" s="246">
        <v>160</v>
      </c>
      <c r="E146" s="246">
        <v>24</v>
      </c>
      <c r="F146" s="247">
        <v>3.6375999999999999</v>
      </c>
      <c r="G146" s="247">
        <f t="shared" si="18"/>
        <v>3.6375999999999999</v>
      </c>
      <c r="H146" s="248">
        <f t="shared" si="11"/>
        <v>174.6</v>
      </c>
      <c r="I146" s="248">
        <f t="shared" si="19"/>
        <v>215.79</v>
      </c>
    </row>
    <row r="147" spans="1:9" x14ac:dyDescent="0.25">
      <c r="A147" s="245" t="s">
        <v>682</v>
      </c>
      <c r="B147" s="246">
        <v>1</v>
      </c>
      <c r="C147" s="246">
        <f t="shared" si="17"/>
        <v>172</v>
      </c>
      <c r="D147" s="246">
        <v>160</v>
      </c>
      <c r="E147" s="246">
        <v>12</v>
      </c>
      <c r="F147" s="247">
        <v>3.7690000000000001</v>
      </c>
      <c r="G147" s="247">
        <f t="shared" si="18"/>
        <v>3.7690000000000001</v>
      </c>
      <c r="H147" s="248">
        <f t="shared" si="11"/>
        <v>90.46</v>
      </c>
      <c r="I147" s="248">
        <f t="shared" si="19"/>
        <v>111.8</v>
      </c>
    </row>
    <row r="148" spans="1:9" x14ac:dyDescent="0.25">
      <c r="A148" s="245" t="s">
        <v>746</v>
      </c>
      <c r="B148" s="246">
        <v>1</v>
      </c>
      <c r="C148" s="246">
        <f t="shared" si="17"/>
        <v>168</v>
      </c>
      <c r="D148" s="246">
        <v>160</v>
      </c>
      <c r="E148" s="246">
        <v>8</v>
      </c>
      <c r="F148" s="247">
        <v>3.6137000000000001</v>
      </c>
      <c r="G148" s="247">
        <f t="shared" si="18"/>
        <v>3.6137000000000001</v>
      </c>
      <c r="H148" s="248">
        <f t="shared" ref="H148:H154" si="20">ROUND(G148*E148*2,2)</f>
        <v>57.82</v>
      </c>
      <c r="I148" s="248">
        <f t="shared" si="19"/>
        <v>71.459999999999994</v>
      </c>
    </row>
    <row r="149" spans="1:9" x14ac:dyDescent="0.25">
      <c r="A149" s="245" t="s">
        <v>746</v>
      </c>
      <c r="B149" s="246">
        <v>1</v>
      </c>
      <c r="C149" s="246">
        <f t="shared" si="17"/>
        <v>180</v>
      </c>
      <c r="D149" s="246">
        <v>160</v>
      </c>
      <c r="E149" s="246">
        <v>20</v>
      </c>
      <c r="F149" s="247">
        <v>3.6137000000000001</v>
      </c>
      <c r="G149" s="247">
        <f t="shared" si="18"/>
        <v>3.6137000000000001</v>
      </c>
      <c r="H149" s="248">
        <f t="shared" si="20"/>
        <v>144.55000000000001</v>
      </c>
      <c r="I149" s="248">
        <f t="shared" si="19"/>
        <v>178.65</v>
      </c>
    </row>
    <row r="150" spans="1:9" x14ac:dyDescent="0.25">
      <c r="A150" s="245" t="s">
        <v>679</v>
      </c>
      <c r="B150" s="246">
        <v>1</v>
      </c>
      <c r="C150" s="246">
        <f t="shared" si="17"/>
        <v>164</v>
      </c>
      <c r="D150" s="246">
        <v>160</v>
      </c>
      <c r="E150" s="246">
        <v>4</v>
      </c>
      <c r="F150" s="247">
        <v>3.4643000000000002</v>
      </c>
      <c r="G150" s="247">
        <f t="shared" si="18"/>
        <v>3.4643000000000002</v>
      </c>
      <c r="H150" s="248">
        <f t="shared" si="20"/>
        <v>27.71</v>
      </c>
      <c r="I150" s="248">
        <f t="shared" si="19"/>
        <v>34.25</v>
      </c>
    </row>
    <row r="151" spans="1:9" x14ac:dyDescent="0.25">
      <c r="A151" s="245" t="s">
        <v>747</v>
      </c>
      <c r="B151" s="246">
        <v>1</v>
      </c>
      <c r="C151" s="246">
        <f t="shared" si="17"/>
        <v>172</v>
      </c>
      <c r="D151" s="246">
        <v>160</v>
      </c>
      <c r="E151" s="246">
        <v>12</v>
      </c>
      <c r="F151" s="247">
        <v>6.6813000000000002</v>
      </c>
      <c r="G151" s="247">
        <f t="shared" si="18"/>
        <v>6.6813000000000002</v>
      </c>
      <c r="H151" s="248">
        <f t="shared" si="20"/>
        <v>160.35</v>
      </c>
      <c r="I151" s="248">
        <f t="shared" si="19"/>
        <v>198.18</v>
      </c>
    </row>
    <row r="152" spans="1:9" x14ac:dyDescent="0.25">
      <c r="A152" s="245" t="s">
        <v>747</v>
      </c>
      <c r="B152" s="246">
        <v>1</v>
      </c>
      <c r="C152" s="246">
        <f t="shared" si="17"/>
        <v>168</v>
      </c>
      <c r="D152" s="246">
        <v>160</v>
      </c>
      <c r="E152" s="246">
        <v>8</v>
      </c>
      <c r="F152" s="247">
        <v>6.6813000000000002</v>
      </c>
      <c r="G152" s="247">
        <f t="shared" si="18"/>
        <v>6.6813000000000002</v>
      </c>
      <c r="H152" s="248">
        <f t="shared" si="20"/>
        <v>106.9</v>
      </c>
      <c r="I152" s="248">
        <f t="shared" si="19"/>
        <v>132.12</v>
      </c>
    </row>
    <row r="153" spans="1:9" x14ac:dyDescent="0.25">
      <c r="A153" s="245" t="s">
        <v>747</v>
      </c>
      <c r="B153" s="246">
        <v>1</v>
      </c>
      <c r="C153" s="246">
        <f t="shared" si="17"/>
        <v>168</v>
      </c>
      <c r="D153" s="246">
        <v>160</v>
      </c>
      <c r="E153" s="246">
        <v>8</v>
      </c>
      <c r="F153" s="247">
        <v>5.7874999999999996</v>
      </c>
      <c r="G153" s="247">
        <f t="shared" si="18"/>
        <v>5.7874999999999996</v>
      </c>
      <c r="H153" s="248">
        <f t="shared" si="20"/>
        <v>92.6</v>
      </c>
      <c r="I153" s="248">
        <f t="shared" si="19"/>
        <v>114.44</v>
      </c>
    </row>
    <row r="154" spans="1:9" x14ac:dyDescent="0.25">
      <c r="A154" s="245" t="s">
        <v>747</v>
      </c>
      <c r="B154" s="246">
        <v>1</v>
      </c>
      <c r="C154" s="246">
        <f t="shared" si="17"/>
        <v>176</v>
      </c>
      <c r="D154" s="246">
        <v>160</v>
      </c>
      <c r="E154" s="246">
        <v>16</v>
      </c>
      <c r="F154" s="247">
        <v>5.7874999999999996</v>
      </c>
      <c r="G154" s="247">
        <f t="shared" si="18"/>
        <v>5.7874999999999996</v>
      </c>
      <c r="H154" s="248">
        <f t="shared" si="20"/>
        <v>185.2</v>
      </c>
      <c r="I154" s="248">
        <f t="shared" si="19"/>
        <v>228.89</v>
      </c>
    </row>
    <row r="155" spans="1:9" x14ac:dyDescent="0.25">
      <c r="A155" s="250"/>
      <c r="B155" s="250"/>
      <c r="C155" s="250"/>
      <c r="D155" s="250"/>
      <c r="E155" s="250"/>
      <c r="F155" s="251"/>
      <c r="G155" s="251"/>
      <c r="H155" s="250"/>
      <c r="I155" s="250"/>
    </row>
    <row r="156" spans="1:9" x14ac:dyDescent="0.25">
      <c r="A156" s="250"/>
      <c r="B156" s="250"/>
      <c r="C156" s="250"/>
      <c r="D156" s="250"/>
      <c r="E156" s="250"/>
      <c r="F156" s="250"/>
      <c r="G156" s="250"/>
      <c r="H156" s="250"/>
      <c r="I156" s="250"/>
    </row>
    <row r="157" spans="1:9" x14ac:dyDescent="0.25">
      <c r="A157" s="252" t="s">
        <v>1</v>
      </c>
      <c r="B157" s="253"/>
      <c r="C157" s="253"/>
      <c r="D157" s="253"/>
      <c r="E157" s="253"/>
      <c r="F157" s="253"/>
      <c r="G157" s="253"/>
      <c r="H157" s="253"/>
      <c r="I157" s="253"/>
    </row>
    <row r="158" spans="1:9" ht="36" customHeight="1" x14ac:dyDescent="0.25">
      <c r="A158" s="550" t="s">
        <v>85</v>
      </c>
      <c r="B158" s="550"/>
      <c r="C158" s="550"/>
      <c r="D158" s="550"/>
      <c r="E158" s="550"/>
      <c r="F158" s="550"/>
      <c r="G158" s="550"/>
      <c r="H158" s="550"/>
      <c r="I158" s="550"/>
    </row>
    <row r="159" spans="1:9" ht="18" customHeight="1" x14ac:dyDescent="0.25">
      <c r="A159" s="253" t="s">
        <v>3</v>
      </c>
      <c r="B159" s="250"/>
      <c r="C159" s="250"/>
      <c r="D159" s="253"/>
      <c r="E159" s="253"/>
      <c r="F159" s="253"/>
      <c r="G159" s="253"/>
      <c r="H159" s="253"/>
      <c r="I159" s="253"/>
    </row>
    <row r="160" spans="1:9" x14ac:dyDescent="0.25">
      <c r="A160" s="550" t="s">
        <v>11</v>
      </c>
      <c r="B160" s="550"/>
      <c r="C160" s="550"/>
      <c r="D160" s="550"/>
      <c r="E160" s="550"/>
      <c r="F160" s="550"/>
      <c r="G160" s="550"/>
      <c r="H160" s="550"/>
      <c r="I160" s="550"/>
    </row>
    <row r="161" spans="1:9" ht="18" customHeight="1" x14ac:dyDescent="0.25">
      <c r="A161" s="253" t="s">
        <v>748</v>
      </c>
      <c r="B161" s="253"/>
      <c r="C161" s="253"/>
      <c r="D161" s="253"/>
      <c r="E161" s="253"/>
      <c r="F161" s="253"/>
      <c r="G161" s="253"/>
      <c r="H161" s="253"/>
      <c r="I161" s="253"/>
    </row>
    <row r="162" spans="1:9" ht="18" customHeight="1" x14ac:dyDescent="0.25">
      <c r="A162" s="253"/>
      <c r="B162" s="253"/>
      <c r="C162" s="253"/>
      <c r="D162" s="253"/>
      <c r="E162" s="253"/>
      <c r="F162" s="253"/>
      <c r="G162" s="253"/>
      <c r="H162" s="253"/>
      <c r="I162" s="253"/>
    </row>
    <row r="163" spans="1:9" ht="18" customHeight="1" x14ac:dyDescent="0.25">
      <c r="A163" s="550" t="s">
        <v>86</v>
      </c>
      <c r="B163" s="550"/>
      <c r="C163" s="550"/>
      <c r="D163" s="550"/>
      <c r="E163" s="550"/>
      <c r="F163" s="550"/>
      <c r="G163" s="550"/>
      <c r="H163" s="550"/>
      <c r="I163" s="550"/>
    </row>
    <row r="164" spans="1:9" ht="18" customHeight="1" x14ac:dyDescent="0.25">
      <c r="A164" s="253"/>
      <c r="B164" s="253"/>
      <c r="C164" s="253"/>
      <c r="D164" s="253"/>
      <c r="E164" s="253"/>
      <c r="F164" s="253"/>
      <c r="G164" s="253"/>
      <c r="H164" s="253"/>
      <c r="I164" s="253"/>
    </row>
    <row r="165" spans="1:9" s="281" customFormat="1" x14ac:dyDescent="0.25">
      <c r="A165" s="546" t="s">
        <v>15</v>
      </c>
      <c r="B165" s="546"/>
      <c r="C165" s="546"/>
      <c r="D165" s="546"/>
      <c r="E165" s="546"/>
      <c r="F165" s="546"/>
      <c r="G165" s="546"/>
      <c r="H165" s="546"/>
      <c r="I165" s="546"/>
    </row>
    <row r="166" spans="1:9" s="281" customFormat="1" x14ac:dyDescent="0.25">
      <c r="A166" s="546" t="s">
        <v>5</v>
      </c>
      <c r="B166" s="546"/>
      <c r="C166" s="546"/>
      <c r="D166" s="546"/>
      <c r="E166" s="546"/>
      <c r="F166" s="546"/>
      <c r="G166" s="546"/>
      <c r="H166" s="546"/>
      <c r="I166" s="546"/>
    </row>
    <row r="167" spans="1:9" s="281" customFormat="1" x14ac:dyDescent="0.25">
      <c r="A167" s="546" t="s">
        <v>7</v>
      </c>
      <c r="B167" s="546"/>
      <c r="C167" s="546"/>
      <c r="D167" s="546"/>
      <c r="E167" s="546"/>
      <c r="F167" s="546"/>
      <c r="G167" s="546"/>
      <c r="H167" s="546"/>
      <c r="I167" s="546"/>
    </row>
    <row r="168" spans="1:9" x14ac:dyDescent="0.25">
      <c r="A168" s="254"/>
      <c r="B168" s="254"/>
      <c r="C168" s="254"/>
      <c r="D168" s="254"/>
      <c r="E168" s="254"/>
      <c r="F168" s="254"/>
      <c r="G168" s="254"/>
      <c r="H168" s="254"/>
      <c r="I168" s="254"/>
    </row>
  </sheetData>
  <mergeCells count="18">
    <mergeCell ref="H1:I1"/>
    <mergeCell ref="A2:I2"/>
    <mergeCell ref="A7:A9"/>
    <mergeCell ref="B7:B9"/>
    <mergeCell ref="C7:E7"/>
    <mergeCell ref="F7:F9"/>
    <mergeCell ref="G7:G9"/>
    <mergeCell ref="H7:H9"/>
    <mergeCell ref="I7:I9"/>
    <mergeCell ref="C8:C9"/>
    <mergeCell ref="A166:I166"/>
    <mergeCell ref="A167:I167"/>
    <mergeCell ref="D8:D9"/>
    <mergeCell ref="E8:E9"/>
    <mergeCell ref="A158:I158"/>
    <mergeCell ref="A160:I160"/>
    <mergeCell ref="A163:I163"/>
    <mergeCell ref="A165:I165"/>
  </mergeCells>
  <pageMargins left="0.31496062992125984" right="0.31496062992125984" top="0.55118110236220474" bottom="0.35433070866141736" header="0.31496062992125984" footer="0.31496062992125984"/>
  <pageSetup paperSize="9"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C21C-3A00-4033-BA92-C605620DA5F7}">
  <sheetPr>
    <tabColor theme="5" tint="0.59999389629810485"/>
    <pageSetUpPr fitToPage="1"/>
  </sheetPr>
  <dimension ref="A1:I98"/>
  <sheetViews>
    <sheetView zoomScale="70" zoomScaleNormal="70" zoomScaleSheetLayoutView="70" workbookViewId="0">
      <selection activeCell="A2" sqref="A2:I2"/>
    </sheetView>
  </sheetViews>
  <sheetFormatPr defaultColWidth="9.140625" defaultRowHeight="16.5" x14ac:dyDescent="0.25"/>
  <cols>
    <col min="1" max="1" width="61.28515625" style="237" customWidth="1"/>
    <col min="2" max="2" width="19.85546875" style="237" customWidth="1"/>
    <col min="3" max="5" width="21.7109375" style="237" customWidth="1"/>
    <col min="6" max="9" width="29" style="237" customWidth="1"/>
    <col min="10" max="16384" width="9.140625" style="237"/>
  </cols>
  <sheetData>
    <row r="1" spans="1:9" x14ac:dyDescent="0.25">
      <c r="H1" s="551" t="s">
        <v>896</v>
      </c>
      <c r="I1" s="551"/>
    </row>
    <row r="2" spans="1:9" s="238" customFormat="1" ht="39.75" customHeight="1" x14ac:dyDescent="0.25">
      <c r="A2" s="552" t="s">
        <v>13</v>
      </c>
      <c r="B2" s="552"/>
      <c r="C2" s="552"/>
      <c r="D2" s="552"/>
      <c r="E2" s="552"/>
      <c r="F2" s="552"/>
      <c r="G2" s="552"/>
      <c r="H2" s="552"/>
      <c r="I2" s="552"/>
    </row>
    <row r="4" spans="1:9" x14ac:dyDescent="0.25">
      <c r="A4" s="280" t="s">
        <v>826</v>
      </c>
    </row>
    <row r="5" spans="1:9" x14ac:dyDescent="0.25">
      <c r="A5" s="237" t="s">
        <v>827</v>
      </c>
    </row>
    <row r="6" spans="1:9" x14ac:dyDescent="0.25">
      <c r="E6" s="239"/>
      <c r="H6" s="240"/>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238" customFormat="1" ht="26.25" customHeight="1" x14ac:dyDescent="0.25">
      <c r="A11" s="241" t="s">
        <v>0</v>
      </c>
      <c r="B11" s="243">
        <f>B12+B19+B53+B70</f>
        <v>71</v>
      </c>
      <c r="C11" s="243"/>
      <c r="D11" s="243"/>
      <c r="E11" s="243">
        <f t="shared" ref="E11:I11" si="0">E12+E19+E53+E70</f>
        <v>1105.5</v>
      </c>
      <c r="F11" s="242"/>
      <c r="G11" s="242"/>
      <c r="H11" s="244">
        <f t="shared" si="0"/>
        <v>12952.69</v>
      </c>
      <c r="I11" s="244">
        <f t="shared" si="0"/>
        <v>16008.210000000001</v>
      </c>
    </row>
    <row r="12" spans="1:9" ht="37.5" customHeight="1" x14ac:dyDescent="0.25">
      <c r="A12" s="277" t="s">
        <v>16</v>
      </c>
      <c r="B12" s="278">
        <f>SUM(B13:B18)</f>
        <v>6</v>
      </c>
      <c r="C12" s="278"/>
      <c r="D12" s="278"/>
      <c r="E12" s="278">
        <f t="shared" ref="E12:I12" si="1">SUM(E13:E18)</f>
        <v>78</v>
      </c>
      <c r="F12" s="278"/>
      <c r="G12" s="278"/>
      <c r="H12" s="279">
        <f t="shared" si="1"/>
        <v>873.59999999999991</v>
      </c>
      <c r="I12" s="279">
        <f t="shared" si="1"/>
        <v>1079.6799999999998</v>
      </c>
    </row>
    <row r="13" spans="1:9" x14ac:dyDescent="0.25">
      <c r="A13" s="245" t="s">
        <v>729</v>
      </c>
      <c r="B13" s="246">
        <v>1</v>
      </c>
      <c r="C13" s="246">
        <f t="shared" ref="C13:C18" si="2">D13+E13</f>
        <v>175</v>
      </c>
      <c r="D13" s="246">
        <v>160</v>
      </c>
      <c r="E13" s="246">
        <v>15</v>
      </c>
      <c r="F13" s="247">
        <v>5.6</v>
      </c>
      <c r="G13" s="247">
        <f>F13</f>
        <v>5.6</v>
      </c>
      <c r="H13" s="248">
        <f>ROUND(G13*E13*2,2)</f>
        <v>168</v>
      </c>
      <c r="I13" s="248">
        <f>ROUND((H13*0.2359)+H13,2)</f>
        <v>207.63</v>
      </c>
    </row>
    <row r="14" spans="1:9" x14ac:dyDescent="0.25">
      <c r="A14" s="245" t="s">
        <v>729</v>
      </c>
      <c r="B14" s="246">
        <v>1</v>
      </c>
      <c r="C14" s="246">
        <f t="shared" si="2"/>
        <v>173</v>
      </c>
      <c r="D14" s="246">
        <v>160</v>
      </c>
      <c r="E14" s="246">
        <v>13</v>
      </c>
      <c r="F14" s="247">
        <v>5.6</v>
      </c>
      <c r="G14" s="247">
        <f t="shared" ref="G14:G18" si="3">F14</f>
        <v>5.6</v>
      </c>
      <c r="H14" s="248">
        <f t="shared" ref="H14:H77" si="4">ROUND(G14*E14*2,2)</f>
        <v>145.6</v>
      </c>
      <c r="I14" s="248">
        <f>ROUND((H14*0.2359)+H14,2)</f>
        <v>179.95</v>
      </c>
    </row>
    <row r="15" spans="1:9" x14ac:dyDescent="0.25">
      <c r="A15" s="245" t="s">
        <v>729</v>
      </c>
      <c r="B15" s="246">
        <v>1</v>
      </c>
      <c r="C15" s="246">
        <f t="shared" si="2"/>
        <v>166</v>
      </c>
      <c r="D15" s="246">
        <v>160</v>
      </c>
      <c r="E15" s="246">
        <v>6</v>
      </c>
      <c r="F15" s="247">
        <v>5.6</v>
      </c>
      <c r="G15" s="247">
        <f t="shared" si="3"/>
        <v>5.6</v>
      </c>
      <c r="H15" s="248">
        <f t="shared" si="4"/>
        <v>67.2</v>
      </c>
      <c r="I15" s="248">
        <f t="shared" ref="I15:I18" si="5">ROUND((H15*0.2359)+H15,2)</f>
        <v>83.05</v>
      </c>
    </row>
    <row r="16" spans="1:9" x14ac:dyDescent="0.25">
      <c r="A16" s="245" t="s">
        <v>749</v>
      </c>
      <c r="B16" s="246">
        <v>1</v>
      </c>
      <c r="C16" s="246">
        <f t="shared" si="2"/>
        <v>176</v>
      </c>
      <c r="D16" s="246">
        <v>160</v>
      </c>
      <c r="E16" s="246">
        <v>16</v>
      </c>
      <c r="F16" s="247">
        <v>5.6</v>
      </c>
      <c r="G16" s="247">
        <f t="shared" si="3"/>
        <v>5.6</v>
      </c>
      <c r="H16" s="248">
        <f t="shared" si="4"/>
        <v>179.2</v>
      </c>
      <c r="I16" s="248">
        <f t="shared" si="5"/>
        <v>221.47</v>
      </c>
    </row>
    <row r="17" spans="1:9" x14ac:dyDescent="0.25">
      <c r="A17" s="245" t="s">
        <v>750</v>
      </c>
      <c r="B17" s="246">
        <v>1</v>
      </c>
      <c r="C17" s="246">
        <f t="shared" si="2"/>
        <v>184</v>
      </c>
      <c r="D17" s="246">
        <v>160</v>
      </c>
      <c r="E17" s="246">
        <v>24</v>
      </c>
      <c r="F17" s="247">
        <v>5.6</v>
      </c>
      <c r="G17" s="247">
        <f t="shared" si="3"/>
        <v>5.6</v>
      </c>
      <c r="H17" s="248">
        <f t="shared" si="4"/>
        <v>268.8</v>
      </c>
      <c r="I17" s="248">
        <f t="shared" si="5"/>
        <v>332.21</v>
      </c>
    </row>
    <row r="18" spans="1:9" x14ac:dyDescent="0.25">
      <c r="A18" s="245" t="s">
        <v>751</v>
      </c>
      <c r="B18" s="246">
        <v>1</v>
      </c>
      <c r="C18" s="246">
        <f t="shared" si="2"/>
        <v>140</v>
      </c>
      <c r="D18" s="246">
        <v>136</v>
      </c>
      <c r="E18" s="246">
        <v>4</v>
      </c>
      <c r="F18" s="247">
        <v>5.6</v>
      </c>
      <c r="G18" s="247">
        <f t="shared" si="3"/>
        <v>5.6</v>
      </c>
      <c r="H18" s="248">
        <f t="shared" si="4"/>
        <v>44.8</v>
      </c>
      <c r="I18" s="248">
        <f t="shared" si="5"/>
        <v>55.37</v>
      </c>
    </row>
    <row r="19" spans="1:9" ht="33" x14ac:dyDescent="0.25">
      <c r="A19" s="277" t="s">
        <v>17</v>
      </c>
      <c r="B19" s="282">
        <f>SUM(B20:B52)</f>
        <v>33</v>
      </c>
      <c r="C19" s="282"/>
      <c r="D19" s="282"/>
      <c r="E19" s="282">
        <f t="shared" ref="E19:I19" si="6">SUM(E20:E52)</f>
        <v>623.5</v>
      </c>
      <c r="F19" s="282"/>
      <c r="G19" s="282"/>
      <c r="H19" s="283">
        <f t="shared" si="6"/>
        <v>8299.73</v>
      </c>
      <c r="I19" s="283">
        <f t="shared" si="6"/>
        <v>10257.620000000001</v>
      </c>
    </row>
    <row r="20" spans="1:9" x14ac:dyDescent="0.25">
      <c r="A20" s="245" t="s">
        <v>617</v>
      </c>
      <c r="B20" s="246">
        <v>1</v>
      </c>
      <c r="C20" s="246">
        <f t="shared" ref="C20:C52" si="7">D20+E20</f>
        <v>172</v>
      </c>
      <c r="D20" s="246">
        <v>160</v>
      </c>
      <c r="E20" s="246">
        <v>12</v>
      </c>
      <c r="F20" s="247">
        <v>7.0541</v>
      </c>
      <c r="G20" s="247">
        <f>F20</f>
        <v>7.0541</v>
      </c>
      <c r="H20" s="248">
        <f t="shared" si="4"/>
        <v>169.3</v>
      </c>
      <c r="I20" s="248">
        <f>ROUND((H20*0.2359)+H20,2)</f>
        <v>209.24</v>
      </c>
    </row>
    <row r="21" spans="1:9" x14ac:dyDescent="0.25">
      <c r="A21" s="245" t="s">
        <v>35</v>
      </c>
      <c r="B21" s="246">
        <v>1</v>
      </c>
      <c r="C21" s="246">
        <f t="shared" si="7"/>
        <v>172</v>
      </c>
      <c r="D21" s="246">
        <v>160</v>
      </c>
      <c r="E21" s="246">
        <v>12</v>
      </c>
      <c r="F21" s="247">
        <v>5.9848999999999997</v>
      </c>
      <c r="G21" s="247">
        <f t="shared" ref="G21:G52" si="8">F21</f>
        <v>5.9848999999999997</v>
      </c>
      <c r="H21" s="248">
        <f t="shared" si="4"/>
        <v>143.63999999999999</v>
      </c>
      <c r="I21" s="248">
        <f t="shared" ref="I21:I52" si="9">ROUND((H21*0.2359)+H21,2)</f>
        <v>177.52</v>
      </c>
    </row>
    <row r="22" spans="1:9" x14ac:dyDescent="0.25">
      <c r="A22" s="245" t="s">
        <v>35</v>
      </c>
      <c r="B22" s="246">
        <v>1</v>
      </c>
      <c r="C22" s="246">
        <f t="shared" si="7"/>
        <v>208</v>
      </c>
      <c r="D22" s="246">
        <v>160</v>
      </c>
      <c r="E22" s="246">
        <v>48</v>
      </c>
      <c r="F22" s="247">
        <v>5.9848999999999997</v>
      </c>
      <c r="G22" s="247">
        <f t="shared" si="8"/>
        <v>5.9848999999999997</v>
      </c>
      <c r="H22" s="248">
        <f t="shared" si="4"/>
        <v>574.54999999999995</v>
      </c>
      <c r="I22" s="248">
        <f t="shared" si="9"/>
        <v>710.09</v>
      </c>
    </row>
    <row r="23" spans="1:9" x14ac:dyDescent="0.25">
      <c r="A23" s="245" t="s">
        <v>733</v>
      </c>
      <c r="B23" s="246">
        <v>1</v>
      </c>
      <c r="C23" s="246">
        <f t="shared" si="7"/>
        <v>196</v>
      </c>
      <c r="D23" s="246">
        <v>160</v>
      </c>
      <c r="E23" s="246">
        <v>36</v>
      </c>
      <c r="F23" s="247">
        <v>7.0541</v>
      </c>
      <c r="G23" s="247">
        <f t="shared" si="8"/>
        <v>7.0541</v>
      </c>
      <c r="H23" s="248">
        <f t="shared" si="4"/>
        <v>507.9</v>
      </c>
      <c r="I23" s="248">
        <f t="shared" si="9"/>
        <v>627.71</v>
      </c>
    </row>
    <row r="24" spans="1:9" ht="18" customHeight="1" x14ac:dyDescent="0.25">
      <c r="A24" s="245" t="s">
        <v>733</v>
      </c>
      <c r="B24" s="246">
        <v>1</v>
      </c>
      <c r="C24" s="246">
        <f t="shared" si="7"/>
        <v>196</v>
      </c>
      <c r="D24" s="246">
        <v>160</v>
      </c>
      <c r="E24" s="246">
        <v>36</v>
      </c>
      <c r="F24" s="247">
        <v>7.0541</v>
      </c>
      <c r="G24" s="247">
        <f t="shared" si="8"/>
        <v>7.0541</v>
      </c>
      <c r="H24" s="248">
        <f t="shared" si="4"/>
        <v>507.9</v>
      </c>
      <c r="I24" s="248">
        <f t="shared" si="9"/>
        <v>627.71</v>
      </c>
    </row>
    <row r="25" spans="1:9" x14ac:dyDescent="0.25">
      <c r="A25" s="245" t="s">
        <v>734</v>
      </c>
      <c r="B25" s="246">
        <v>1</v>
      </c>
      <c r="C25" s="246">
        <f t="shared" si="7"/>
        <v>208</v>
      </c>
      <c r="D25" s="246">
        <v>160</v>
      </c>
      <c r="E25" s="246">
        <v>48</v>
      </c>
      <c r="F25" s="247">
        <v>7.6932</v>
      </c>
      <c r="G25" s="247">
        <f t="shared" si="8"/>
        <v>7.6932</v>
      </c>
      <c r="H25" s="248">
        <f t="shared" si="4"/>
        <v>738.55</v>
      </c>
      <c r="I25" s="248">
        <f t="shared" si="9"/>
        <v>912.77</v>
      </c>
    </row>
    <row r="26" spans="1:9" x14ac:dyDescent="0.25">
      <c r="A26" s="245" t="s">
        <v>662</v>
      </c>
      <c r="B26" s="246">
        <v>1</v>
      </c>
      <c r="C26" s="246">
        <f t="shared" si="7"/>
        <v>211</v>
      </c>
      <c r="D26" s="246">
        <v>160</v>
      </c>
      <c r="E26" s="246">
        <v>51</v>
      </c>
      <c r="F26" s="247">
        <v>7.0541</v>
      </c>
      <c r="G26" s="247">
        <f t="shared" si="8"/>
        <v>7.0541</v>
      </c>
      <c r="H26" s="248">
        <f t="shared" si="4"/>
        <v>719.52</v>
      </c>
      <c r="I26" s="248">
        <f t="shared" si="9"/>
        <v>889.25</v>
      </c>
    </row>
    <row r="27" spans="1:9" x14ac:dyDescent="0.25">
      <c r="A27" s="245" t="s">
        <v>662</v>
      </c>
      <c r="B27" s="246">
        <v>1</v>
      </c>
      <c r="C27" s="246">
        <f t="shared" si="7"/>
        <v>172</v>
      </c>
      <c r="D27" s="246">
        <v>160</v>
      </c>
      <c r="E27" s="246">
        <v>12</v>
      </c>
      <c r="F27" s="247">
        <v>7.0541</v>
      </c>
      <c r="G27" s="247">
        <f t="shared" si="8"/>
        <v>7.0541</v>
      </c>
      <c r="H27" s="248">
        <f t="shared" si="4"/>
        <v>169.3</v>
      </c>
      <c r="I27" s="248">
        <f t="shared" si="9"/>
        <v>209.24</v>
      </c>
    </row>
    <row r="28" spans="1:9" x14ac:dyDescent="0.25">
      <c r="A28" s="245" t="s">
        <v>662</v>
      </c>
      <c r="B28" s="246">
        <v>1</v>
      </c>
      <c r="C28" s="246">
        <f t="shared" si="7"/>
        <v>188</v>
      </c>
      <c r="D28" s="246">
        <v>160</v>
      </c>
      <c r="E28" s="246">
        <v>28</v>
      </c>
      <c r="F28" s="247">
        <v>7.0541</v>
      </c>
      <c r="G28" s="247">
        <f t="shared" si="8"/>
        <v>7.0541</v>
      </c>
      <c r="H28" s="248">
        <f t="shared" si="4"/>
        <v>395.03</v>
      </c>
      <c r="I28" s="248">
        <f t="shared" si="9"/>
        <v>488.22</v>
      </c>
    </row>
    <row r="29" spans="1:9" x14ac:dyDescent="0.25">
      <c r="A29" s="245" t="s">
        <v>662</v>
      </c>
      <c r="B29" s="246">
        <v>1</v>
      </c>
      <c r="C29" s="246">
        <f t="shared" si="7"/>
        <v>180</v>
      </c>
      <c r="D29" s="246">
        <v>160</v>
      </c>
      <c r="E29" s="246">
        <v>20</v>
      </c>
      <c r="F29" s="247">
        <v>7.0541</v>
      </c>
      <c r="G29" s="247">
        <f t="shared" si="8"/>
        <v>7.0541</v>
      </c>
      <c r="H29" s="248">
        <f t="shared" si="4"/>
        <v>282.16000000000003</v>
      </c>
      <c r="I29" s="248">
        <f t="shared" si="9"/>
        <v>348.72</v>
      </c>
    </row>
    <row r="30" spans="1:9" x14ac:dyDescent="0.25">
      <c r="A30" s="245" t="s">
        <v>35</v>
      </c>
      <c r="B30" s="246">
        <v>1</v>
      </c>
      <c r="C30" s="246">
        <f t="shared" si="7"/>
        <v>172</v>
      </c>
      <c r="D30" s="246">
        <v>160</v>
      </c>
      <c r="E30" s="246">
        <v>12</v>
      </c>
      <c r="F30" s="247">
        <v>5.9848999999999997</v>
      </c>
      <c r="G30" s="247">
        <f t="shared" si="8"/>
        <v>5.9848999999999997</v>
      </c>
      <c r="H30" s="248">
        <f t="shared" si="4"/>
        <v>143.63999999999999</v>
      </c>
      <c r="I30" s="248">
        <f t="shared" si="9"/>
        <v>177.52</v>
      </c>
    </row>
    <row r="31" spans="1:9" x14ac:dyDescent="0.25">
      <c r="A31" s="245" t="s">
        <v>35</v>
      </c>
      <c r="B31" s="246">
        <v>1</v>
      </c>
      <c r="C31" s="246">
        <f t="shared" si="7"/>
        <v>174</v>
      </c>
      <c r="D31" s="246">
        <v>160</v>
      </c>
      <c r="E31" s="246">
        <v>14</v>
      </c>
      <c r="F31" s="247">
        <v>5.9848999999999997</v>
      </c>
      <c r="G31" s="247">
        <f t="shared" si="8"/>
        <v>5.9848999999999997</v>
      </c>
      <c r="H31" s="248">
        <f t="shared" si="4"/>
        <v>167.58</v>
      </c>
      <c r="I31" s="248">
        <f t="shared" si="9"/>
        <v>207.11</v>
      </c>
    </row>
    <row r="32" spans="1:9" x14ac:dyDescent="0.25">
      <c r="A32" s="245" t="s">
        <v>735</v>
      </c>
      <c r="B32" s="246">
        <v>1</v>
      </c>
      <c r="C32" s="246">
        <f t="shared" si="7"/>
        <v>158</v>
      </c>
      <c r="D32" s="246">
        <v>152</v>
      </c>
      <c r="E32" s="246">
        <v>6</v>
      </c>
      <c r="F32" s="247">
        <v>7.0541</v>
      </c>
      <c r="G32" s="247">
        <f t="shared" si="8"/>
        <v>7.0541</v>
      </c>
      <c r="H32" s="248">
        <f t="shared" si="4"/>
        <v>84.65</v>
      </c>
      <c r="I32" s="248">
        <f t="shared" si="9"/>
        <v>104.62</v>
      </c>
    </row>
    <row r="33" spans="1:9" x14ac:dyDescent="0.25">
      <c r="A33" s="245" t="s">
        <v>35</v>
      </c>
      <c r="B33" s="246">
        <v>1</v>
      </c>
      <c r="C33" s="246">
        <f t="shared" si="7"/>
        <v>164</v>
      </c>
      <c r="D33" s="246">
        <v>136</v>
      </c>
      <c r="E33" s="246">
        <v>28</v>
      </c>
      <c r="F33" s="247">
        <v>5.9848999999999997</v>
      </c>
      <c r="G33" s="247">
        <f t="shared" si="8"/>
        <v>5.9848999999999997</v>
      </c>
      <c r="H33" s="248">
        <f t="shared" si="4"/>
        <v>335.15</v>
      </c>
      <c r="I33" s="248">
        <f t="shared" si="9"/>
        <v>414.21</v>
      </c>
    </row>
    <row r="34" spans="1:9" x14ac:dyDescent="0.25">
      <c r="A34" s="245" t="s">
        <v>35</v>
      </c>
      <c r="B34" s="246">
        <v>1</v>
      </c>
      <c r="C34" s="246">
        <f t="shared" si="7"/>
        <v>176</v>
      </c>
      <c r="D34" s="246">
        <v>160</v>
      </c>
      <c r="E34" s="246">
        <v>16</v>
      </c>
      <c r="F34" s="247">
        <v>5.9848999999999997</v>
      </c>
      <c r="G34" s="247">
        <f t="shared" si="8"/>
        <v>5.9848999999999997</v>
      </c>
      <c r="H34" s="248">
        <f t="shared" si="4"/>
        <v>191.52</v>
      </c>
      <c r="I34" s="248">
        <f t="shared" si="9"/>
        <v>236.7</v>
      </c>
    </row>
    <row r="35" spans="1:9" x14ac:dyDescent="0.25">
      <c r="A35" s="245" t="s">
        <v>35</v>
      </c>
      <c r="B35" s="246">
        <v>1</v>
      </c>
      <c r="C35" s="246">
        <f t="shared" si="7"/>
        <v>180</v>
      </c>
      <c r="D35" s="246">
        <v>160</v>
      </c>
      <c r="E35" s="246">
        <v>20</v>
      </c>
      <c r="F35" s="247">
        <v>5.9848999999999997</v>
      </c>
      <c r="G35" s="247">
        <f t="shared" si="8"/>
        <v>5.9848999999999997</v>
      </c>
      <c r="H35" s="248">
        <f t="shared" si="4"/>
        <v>239.4</v>
      </c>
      <c r="I35" s="248">
        <f t="shared" si="9"/>
        <v>295.87</v>
      </c>
    </row>
    <row r="36" spans="1:9" x14ac:dyDescent="0.25">
      <c r="A36" s="245" t="s">
        <v>660</v>
      </c>
      <c r="B36" s="246">
        <v>1</v>
      </c>
      <c r="C36" s="246">
        <f t="shared" si="7"/>
        <v>172</v>
      </c>
      <c r="D36" s="246">
        <v>160</v>
      </c>
      <c r="E36" s="246">
        <v>12</v>
      </c>
      <c r="F36" s="247">
        <v>7.0541</v>
      </c>
      <c r="G36" s="247">
        <f t="shared" si="8"/>
        <v>7.0541</v>
      </c>
      <c r="H36" s="248">
        <f t="shared" si="4"/>
        <v>169.3</v>
      </c>
      <c r="I36" s="248">
        <f t="shared" si="9"/>
        <v>209.24</v>
      </c>
    </row>
    <row r="37" spans="1:9" x14ac:dyDescent="0.25">
      <c r="A37" s="245" t="s">
        <v>660</v>
      </c>
      <c r="B37" s="246">
        <v>1</v>
      </c>
      <c r="C37" s="246">
        <f t="shared" si="7"/>
        <v>192</v>
      </c>
      <c r="D37" s="246">
        <v>160</v>
      </c>
      <c r="E37" s="246">
        <v>32</v>
      </c>
      <c r="F37" s="247">
        <v>7.0541</v>
      </c>
      <c r="G37" s="247">
        <f t="shared" si="8"/>
        <v>7.0541</v>
      </c>
      <c r="H37" s="248">
        <f t="shared" si="4"/>
        <v>451.46</v>
      </c>
      <c r="I37" s="248">
        <f t="shared" si="9"/>
        <v>557.96</v>
      </c>
    </row>
    <row r="38" spans="1:9" x14ac:dyDescent="0.25">
      <c r="A38" s="245" t="s">
        <v>35</v>
      </c>
      <c r="B38" s="246">
        <v>1</v>
      </c>
      <c r="C38" s="249">
        <f t="shared" si="7"/>
        <v>179.5</v>
      </c>
      <c r="D38" s="246">
        <v>160</v>
      </c>
      <c r="E38" s="249">
        <v>19.5</v>
      </c>
      <c r="F38" s="247">
        <v>5.9848999999999997</v>
      </c>
      <c r="G38" s="247">
        <f t="shared" si="8"/>
        <v>5.9848999999999997</v>
      </c>
      <c r="H38" s="248">
        <f t="shared" si="4"/>
        <v>233.41</v>
      </c>
      <c r="I38" s="248">
        <f t="shared" si="9"/>
        <v>288.47000000000003</v>
      </c>
    </row>
    <row r="39" spans="1:9" x14ac:dyDescent="0.25">
      <c r="A39" s="245" t="s">
        <v>35</v>
      </c>
      <c r="B39" s="246">
        <v>1</v>
      </c>
      <c r="C39" s="246">
        <f t="shared" si="7"/>
        <v>192</v>
      </c>
      <c r="D39" s="246">
        <v>160</v>
      </c>
      <c r="E39" s="246">
        <v>32</v>
      </c>
      <c r="F39" s="247">
        <v>5.9848999999999997</v>
      </c>
      <c r="G39" s="247">
        <f t="shared" si="8"/>
        <v>5.9848999999999997</v>
      </c>
      <c r="H39" s="248">
        <f t="shared" si="4"/>
        <v>383.03</v>
      </c>
      <c r="I39" s="248">
        <f t="shared" si="9"/>
        <v>473.39</v>
      </c>
    </row>
    <row r="40" spans="1:9" x14ac:dyDescent="0.25">
      <c r="A40" s="245" t="s">
        <v>35</v>
      </c>
      <c r="B40" s="246">
        <v>1</v>
      </c>
      <c r="C40" s="246">
        <f t="shared" si="7"/>
        <v>184</v>
      </c>
      <c r="D40" s="246">
        <v>160</v>
      </c>
      <c r="E40" s="246">
        <v>24</v>
      </c>
      <c r="F40" s="247">
        <v>5.9848999999999997</v>
      </c>
      <c r="G40" s="247">
        <f t="shared" si="8"/>
        <v>5.9848999999999997</v>
      </c>
      <c r="H40" s="248">
        <f t="shared" si="4"/>
        <v>287.27999999999997</v>
      </c>
      <c r="I40" s="248">
        <f t="shared" si="9"/>
        <v>355.05</v>
      </c>
    </row>
    <row r="41" spans="1:9" x14ac:dyDescent="0.25">
      <c r="A41" s="245" t="s">
        <v>35</v>
      </c>
      <c r="B41" s="246">
        <v>1</v>
      </c>
      <c r="C41" s="246">
        <f t="shared" si="7"/>
        <v>172</v>
      </c>
      <c r="D41" s="246">
        <v>160</v>
      </c>
      <c r="E41" s="246">
        <v>12</v>
      </c>
      <c r="F41" s="247">
        <v>5.9848999999999997</v>
      </c>
      <c r="G41" s="247">
        <f t="shared" si="8"/>
        <v>5.9848999999999997</v>
      </c>
      <c r="H41" s="248">
        <f t="shared" si="4"/>
        <v>143.63999999999999</v>
      </c>
      <c r="I41" s="248">
        <f t="shared" si="9"/>
        <v>177.52</v>
      </c>
    </row>
    <row r="42" spans="1:9" x14ac:dyDescent="0.25">
      <c r="A42" s="245" t="s">
        <v>741</v>
      </c>
      <c r="B42" s="246">
        <v>1</v>
      </c>
      <c r="C42" s="246">
        <f t="shared" si="7"/>
        <v>156</v>
      </c>
      <c r="D42" s="246">
        <v>152</v>
      </c>
      <c r="E42" s="246">
        <v>4</v>
      </c>
      <c r="F42" s="247">
        <v>5.9848999999999997</v>
      </c>
      <c r="G42" s="247">
        <f t="shared" si="8"/>
        <v>5.9848999999999997</v>
      </c>
      <c r="H42" s="248">
        <f t="shared" si="4"/>
        <v>47.88</v>
      </c>
      <c r="I42" s="248">
        <f t="shared" si="9"/>
        <v>59.17</v>
      </c>
    </row>
    <row r="43" spans="1:9" x14ac:dyDescent="0.25">
      <c r="A43" s="245" t="s">
        <v>741</v>
      </c>
      <c r="B43" s="246">
        <v>1</v>
      </c>
      <c r="C43" s="246">
        <f t="shared" si="7"/>
        <v>124</v>
      </c>
      <c r="D43" s="246">
        <v>120</v>
      </c>
      <c r="E43" s="246">
        <v>4</v>
      </c>
      <c r="F43" s="247">
        <v>7.0541</v>
      </c>
      <c r="G43" s="247">
        <f t="shared" si="8"/>
        <v>7.0541</v>
      </c>
      <c r="H43" s="248">
        <f t="shared" si="4"/>
        <v>56.43</v>
      </c>
      <c r="I43" s="248">
        <f t="shared" si="9"/>
        <v>69.739999999999995</v>
      </c>
    </row>
    <row r="44" spans="1:9" x14ac:dyDescent="0.25">
      <c r="A44" s="245" t="s">
        <v>35</v>
      </c>
      <c r="B44" s="246">
        <v>1</v>
      </c>
      <c r="C44" s="246">
        <f t="shared" si="7"/>
        <v>164</v>
      </c>
      <c r="D44" s="246">
        <v>160</v>
      </c>
      <c r="E44" s="246">
        <v>4</v>
      </c>
      <c r="F44" s="247">
        <v>5.9848999999999997</v>
      </c>
      <c r="G44" s="247">
        <f t="shared" si="8"/>
        <v>5.9848999999999997</v>
      </c>
      <c r="H44" s="248">
        <f t="shared" si="4"/>
        <v>47.88</v>
      </c>
      <c r="I44" s="248">
        <f t="shared" si="9"/>
        <v>59.17</v>
      </c>
    </row>
    <row r="45" spans="1:9" x14ac:dyDescent="0.25">
      <c r="A45" s="245" t="s">
        <v>740</v>
      </c>
      <c r="B45" s="246">
        <v>1</v>
      </c>
      <c r="C45" s="249">
        <f>D45+E45</f>
        <v>171.5</v>
      </c>
      <c r="D45" s="246">
        <v>160</v>
      </c>
      <c r="E45" s="249">
        <v>11.5</v>
      </c>
      <c r="F45" s="247">
        <v>7.0541</v>
      </c>
      <c r="G45" s="247">
        <f>F45</f>
        <v>7.0541</v>
      </c>
      <c r="H45" s="248">
        <f t="shared" si="4"/>
        <v>162.24</v>
      </c>
      <c r="I45" s="248">
        <f>ROUND((H45*0.2359)+H45,2)</f>
        <v>200.51</v>
      </c>
    </row>
    <row r="46" spans="1:9" x14ac:dyDescent="0.25">
      <c r="A46" s="245" t="s">
        <v>740</v>
      </c>
      <c r="B46" s="246">
        <v>1</v>
      </c>
      <c r="C46" s="246">
        <f>D46+E46</f>
        <v>168</v>
      </c>
      <c r="D46" s="246">
        <v>160</v>
      </c>
      <c r="E46" s="246">
        <v>8</v>
      </c>
      <c r="F46" s="247">
        <v>7.0541</v>
      </c>
      <c r="G46" s="247">
        <f>F46</f>
        <v>7.0541</v>
      </c>
      <c r="H46" s="248">
        <f t="shared" si="4"/>
        <v>112.87</v>
      </c>
      <c r="I46" s="248">
        <f>ROUND((H46*0.2359)+H46,2)</f>
        <v>139.5</v>
      </c>
    </row>
    <row r="47" spans="1:9" x14ac:dyDescent="0.25">
      <c r="A47" s="245" t="s">
        <v>740</v>
      </c>
      <c r="B47" s="246">
        <v>1</v>
      </c>
      <c r="C47" s="246">
        <f>D47+E47</f>
        <v>158</v>
      </c>
      <c r="D47" s="246">
        <v>144</v>
      </c>
      <c r="E47" s="246">
        <v>14</v>
      </c>
      <c r="F47" s="247">
        <v>7.0541</v>
      </c>
      <c r="G47" s="247">
        <f>F47</f>
        <v>7.0541</v>
      </c>
      <c r="H47" s="248">
        <f t="shared" si="4"/>
        <v>197.51</v>
      </c>
      <c r="I47" s="248">
        <f>ROUND((H47*0.2359)+H47,2)</f>
        <v>244.1</v>
      </c>
    </row>
    <row r="48" spans="1:9" x14ac:dyDescent="0.25">
      <c r="A48" s="245" t="s">
        <v>741</v>
      </c>
      <c r="B48" s="246">
        <v>1</v>
      </c>
      <c r="C48" s="246">
        <f t="shared" si="7"/>
        <v>168</v>
      </c>
      <c r="D48" s="246">
        <v>160</v>
      </c>
      <c r="E48" s="246">
        <v>8</v>
      </c>
      <c r="F48" s="247">
        <v>7.0541</v>
      </c>
      <c r="G48" s="247">
        <f t="shared" si="8"/>
        <v>7.0541</v>
      </c>
      <c r="H48" s="248">
        <f t="shared" si="4"/>
        <v>112.87</v>
      </c>
      <c r="I48" s="248">
        <f t="shared" si="9"/>
        <v>139.5</v>
      </c>
    </row>
    <row r="49" spans="1:9" x14ac:dyDescent="0.25">
      <c r="A49" s="245" t="s">
        <v>35</v>
      </c>
      <c r="B49" s="246">
        <v>1</v>
      </c>
      <c r="C49" s="249">
        <f t="shared" si="7"/>
        <v>175.5</v>
      </c>
      <c r="D49" s="246">
        <v>160</v>
      </c>
      <c r="E49" s="249">
        <v>15.5</v>
      </c>
      <c r="F49" s="247">
        <v>5.9848999999999997</v>
      </c>
      <c r="G49" s="247">
        <f t="shared" si="8"/>
        <v>5.9848999999999997</v>
      </c>
      <c r="H49" s="248">
        <f t="shared" si="4"/>
        <v>185.53</v>
      </c>
      <c r="I49" s="248">
        <f t="shared" si="9"/>
        <v>229.3</v>
      </c>
    </row>
    <row r="50" spans="1:9" x14ac:dyDescent="0.25">
      <c r="A50" s="245" t="s">
        <v>741</v>
      </c>
      <c r="B50" s="246">
        <v>1</v>
      </c>
      <c r="C50" s="246">
        <f t="shared" si="7"/>
        <v>168</v>
      </c>
      <c r="D50" s="246">
        <v>160</v>
      </c>
      <c r="E50" s="246">
        <v>8</v>
      </c>
      <c r="F50" s="247">
        <v>7.0541</v>
      </c>
      <c r="G50" s="247">
        <f t="shared" si="8"/>
        <v>7.0541</v>
      </c>
      <c r="H50" s="248">
        <f t="shared" si="4"/>
        <v>112.87</v>
      </c>
      <c r="I50" s="248">
        <f t="shared" si="9"/>
        <v>139.5</v>
      </c>
    </row>
    <row r="51" spans="1:9" x14ac:dyDescent="0.25">
      <c r="A51" s="245" t="s">
        <v>741</v>
      </c>
      <c r="B51" s="246">
        <v>1</v>
      </c>
      <c r="C51" s="246">
        <f t="shared" si="7"/>
        <v>152</v>
      </c>
      <c r="D51" s="246">
        <v>144</v>
      </c>
      <c r="E51" s="246">
        <v>8</v>
      </c>
      <c r="F51" s="247">
        <v>7.0541</v>
      </c>
      <c r="G51" s="247">
        <f t="shared" si="8"/>
        <v>7.0541</v>
      </c>
      <c r="H51" s="248">
        <f t="shared" si="4"/>
        <v>112.87</v>
      </c>
      <c r="I51" s="248">
        <f t="shared" si="9"/>
        <v>139.5</v>
      </c>
    </row>
    <row r="52" spans="1:9" x14ac:dyDescent="0.25">
      <c r="A52" s="245" t="s">
        <v>741</v>
      </c>
      <c r="B52" s="246">
        <v>1</v>
      </c>
      <c r="C52" s="246">
        <f t="shared" si="7"/>
        <v>168</v>
      </c>
      <c r="D52" s="246">
        <v>160</v>
      </c>
      <c r="E52" s="246">
        <v>8</v>
      </c>
      <c r="F52" s="247">
        <v>7.0541</v>
      </c>
      <c r="G52" s="247">
        <f t="shared" si="8"/>
        <v>7.0541</v>
      </c>
      <c r="H52" s="248">
        <f t="shared" si="4"/>
        <v>112.87</v>
      </c>
      <c r="I52" s="248">
        <f t="shared" si="9"/>
        <v>139.5</v>
      </c>
    </row>
    <row r="53" spans="1:9" ht="33" x14ac:dyDescent="0.25">
      <c r="A53" s="277" t="s">
        <v>18</v>
      </c>
      <c r="B53" s="282">
        <f>SUM(B54:B69)</f>
        <v>16</v>
      </c>
      <c r="C53" s="282"/>
      <c r="D53" s="282"/>
      <c r="E53" s="282">
        <f t="shared" ref="E53:I53" si="10">SUM(E54:E69)</f>
        <v>236</v>
      </c>
      <c r="F53" s="282"/>
      <c r="G53" s="282"/>
      <c r="H53" s="283">
        <f t="shared" si="10"/>
        <v>2399.1799999999998</v>
      </c>
      <c r="I53" s="283">
        <f t="shared" si="10"/>
        <v>2965.16</v>
      </c>
    </row>
    <row r="54" spans="1:9" x14ac:dyDescent="0.25">
      <c r="A54" s="245" t="s">
        <v>22</v>
      </c>
      <c r="B54" s="246">
        <v>1</v>
      </c>
      <c r="C54" s="246">
        <f t="shared" ref="C54:C69" si="11">D54+E54</f>
        <v>88</v>
      </c>
      <c r="D54" s="246">
        <v>80</v>
      </c>
      <c r="E54" s="246">
        <v>8</v>
      </c>
      <c r="F54" s="247">
        <v>5.0830000000000002</v>
      </c>
      <c r="G54" s="247">
        <f>F54</f>
        <v>5.0830000000000002</v>
      </c>
      <c r="H54" s="248">
        <f t="shared" si="4"/>
        <v>81.33</v>
      </c>
      <c r="I54" s="248">
        <f>ROUND((H54*0.2359)+H54,2)</f>
        <v>100.52</v>
      </c>
    </row>
    <row r="55" spans="1:9" x14ac:dyDescent="0.25">
      <c r="A55" s="245" t="s">
        <v>22</v>
      </c>
      <c r="B55" s="246">
        <v>1</v>
      </c>
      <c r="C55" s="246">
        <f t="shared" si="11"/>
        <v>148</v>
      </c>
      <c r="D55" s="246">
        <v>136</v>
      </c>
      <c r="E55" s="246">
        <v>12</v>
      </c>
      <c r="F55" s="247">
        <v>5.0830000000000002</v>
      </c>
      <c r="G55" s="247">
        <f t="shared" ref="G55:G69" si="12">F55</f>
        <v>5.0830000000000002</v>
      </c>
      <c r="H55" s="248">
        <f t="shared" si="4"/>
        <v>121.99</v>
      </c>
      <c r="I55" s="248">
        <f t="shared" ref="I55:I69" si="13">ROUND((H55*0.2359)+H55,2)</f>
        <v>150.77000000000001</v>
      </c>
    </row>
    <row r="56" spans="1:9" x14ac:dyDescent="0.25">
      <c r="A56" s="245" t="s">
        <v>22</v>
      </c>
      <c r="B56" s="246">
        <v>1</v>
      </c>
      <c r="C56" s="246">
        <f t="shared" si="11"/>
        <v>104</v>
      </c>
      <c r="D56" s="246">
        <v>80</v>
      </c>
      <c r="E56" s="246">
        <v>24</v>
      </c>
      <c r="F56" s="247">
        <v>5.0830000000000002</v>
      </c>
      <c r="G56" s="247">
        <f t="shared" si="12"/>
        <v>5.0830000000000002</v>
      </c>
      <c r="H56" s="248">
        <f t="shared" si="4"/>
        <v>243.98</v>
      </c>
      <c r="I56" s="248">
        <f t="shared" si="13"/>
        <v>301.52999999999997</v>
      </c>
    </row>
    <row r="57" spans="1:9" x14ac:dyDescent="0.25">
      <c r="A57" s="245" t="s">
        <v>22</v>
      </c>
      <c r="B57" s="246">
        <v>1</v>
      </c>
      <c r="C57" s="246">
        <f t="shared" si="11"/>
        <v>184</v>
      </c>
      <c r="D57" s="246">
        <v>160</v>
      </c>
      <c r="E57" s="246">
        <v>24</v>
      </c>
      <c r="F57" s="247">
        <v>5.0830000000000002</v>
      </c>
      <c r="G57" s="247">
        <f t="shared" si="12"/>
        <v>5.0830000000000002</v>
      </c>
      <c r="H57" s="248">
        <f t="shared" si="4"/>
        <v>243.98</v>
      </c>
      <c r="I57" s="248">
        <f t="shared" si="13"/>
        <v>301.52999999999997</v>
      </c>
    </row>
    <row r="58" spans="1:9" x14ac:dyDescent="0.25">
      <c r="A58" s="245" t="s">
        <v>22</v>
      </c>
      <c r="B58" s="246">
        <v>1</v>
      </c>
      <c r="C58" s="246">
        <f t="shared" si="11"/>
        <v>168</v>
      </c>
      <c r="D58" s="246">
        <v>160</v>
      </c>
      <c r="E58" s="246">
        <v>8</v>
      </c>
      <c r="F58" s="247">
        <v>5.0830000000000002</v>
      </c>
      <c r="G58" s="247">
        <f t="shared" si="12"/>
        <v>5.0830000000000002</v>
      </c>
      <c r="H58" s="248">
        <f t="shared" si="4"/>
        <v>81.33</v>
      </c>
      <c r="I58" s="248">
        <f t="shared" si="13"/>
        <v>100.52</v>
      </c>
    </row>
    <row r="59" spans="1:9" x14ac:dyDescent="0.25">
      <c r="A59" s="245" t="s">
        <v>22</v>
      </c>
      <c r="B59" s="246">
        <v>1</v>
      </c>
      <c r="C59" s="246">
        <f t="shared" si="11"/>
        <v>168</v>
      </c>
      <c r="D59" s="246">
        <v>160</v>
      </c>
      <c r="E59" s="246">
        <v>8</v>
      </c>
      <c r="F59" s="247">
        <v>5.0830000000000002</v>
      </c>
      <c r="G59" s="247">
        <f t="shared" si="12"/>
        <v>5.0830000000000002</v>
      </c>
      <c r="H59" s="248">
        <f t="shared" si="4"/>
        <v>81.33</v>
      </c>
      <c r="I59" s="248">
        <f t="shared" si="13"/>
        <v>100.52</v>
      </c>
    </row>
    <row r="60" spans="1:9" x14ac:dyDescent="0.25">
      <c r="A60" s="245" t="s">
        <v>22</v>
      </c>
      <c r="B60" s="246">
        <v>1</v>
      </c>
      <c r="C60" s="246">
        <f t="shared" si="11"/>
        <v>144</v>
      </c>
      <c r="D60" s="246">
        <v>128</v>
      </c>
      <c r="E60" s="246">
        <v>16</v>
      </c>
      <c r="F60" s="247">
        <v>5.0830000000000002</v>
      </c>
      <c r="G60" s="247">
        <f t="shared" si="12"/>
        <v>5.0830000000000002</v>
      </c>
      <c r="H60" s="248">
        <f t="shared" si="4"/>
        <v>162.66</v>
      </c>
      <c r="I60" s="248">
        <f t="shared" si="13"/>
        <v>201.03</v>
      </c>
    </row>
    <row r="61" spans="1:9" x14ac:dyDescent="0.25">
      <c r="A61" s="245" t="s">
        <v>22</v>
      </c>
      <c r="B61" s="246">
        <v>1</v>
      </c>
      <c r="C61" s="246">
        <f t="shared" si="11"/>
        <v>160</v>
      </c>
      <c r="D61" s="246">
        <v>152</v>
      </c>
      <c r="E61" s="246">
        <v>8</v>
      </c>
      <c r="F61" s="247">
        <v>5.0830000000000002</v>
      </c>
      <c r="G61" s="247">
        <f t="shared" si="12"/>
        <v>5.0830000000000002</v>
      </c>
      <c r="H61" s="248">
        <f t="shared" si="4"/>
        <v>81.33</v>
      </c>
      <c r="I61" s="248">
        <f t="shared" si="13"/>
        <v>100.52</v>
      </c>
    </row>
    <row r="62" spans="1:9" x14ac:dyDescent="0.25">
      <c r="A62" s="245" t="s">
        <v>22</v>
      </c>
      <c r="B62" s="246">
        <v>1</v>
      </c>
      <c r="C62" s="246">
        <f t="shared" si="11"/>
        <v>96</v>
      </c>
      <c r="D62" s="246">
        <v>80</v>
      </c>
      <c r="E62" s="246">
        <v>16</v>
      </c>
      <c r="F62" s="247">
        <v>5.0830000000000002</v>
      </c>
      <c r="G62" s="247">
        <f t="shared" si="12"/>
        <v>5.0830000000000002</v>
      </c>
      <c r="H62" s="248">
        <f t="shared" si="4"/>
        <v>162.66</v>
      </c>
      <c r="I62" s="248">
        <f t="shared" si="13"/>
        <v>201.03</v>
      </c>
    </row>
    <row r="63" spans="1:9" x14ac:dyDescent="0.25">
      <c r="A63" s="245" t="s">
        <v>22</v>
      </c>
      <c r="B63" s="246">
        <v>1</v>
      </c>
      <c r="C63" s="246">
        <f t="shared" si="11"/>
        <v>172</v>
      </c>
      <c r="D63" s="246">
        <v>160</v>
      </c>
      <c r="E63" s="246">
        <v>12</v>
      </c>
      <c r="F63" s="247">
        <v>5.0830000000000002</v>
      </c>
      <c r="G63" s="247">
        <f t="shared" si="12"/>
        <v>5.0830000000000002</v>
      </c>
      <c r="H63" s="248">
        <f t="shared" si="4"/>
        <v>121.99</v>
      </c>
      <c r="I63" s="248">
        <f t="shared" si="13"/>
        <v>150.77000000000001</v>
      </c>
    </row>
    <row r="64" spans="1:9" x14ac:dyDescent="0.25">
      <c r="A64" s="245" t="s">
        <v>22</v>
      </c>
      <c r="B64" s="246">
        <v>1</v>
      </c>
      <c r="C64" s="246">
        <f t="shared" si="11"/>
        <v>208</v>
      </c>
      <c r="D64" s="246">
        <v>160</v>
      </c>
      <c r="E64" s="246">
        <v>48</v>
      </c>
      <c r="F64" s="247">
        <v>5.0830000000000002</v>
      </c>
      <c r="G64" s="247">
        <f t="shared" si="12"/>
        <v>5.0830000000000002</v>
      </c>
      <c r="H64" s="248">
        <f t="shared" si="4"/>
        <v>487.97</v>
      </c>
      <c r="I64" s="248">
        <f t="shared" si="13"/>
        <v>603.08000000000004</v>
      </c>
    </row>
    <row r="65" spans="1:9" x14ac:dyDescent="0.25">
      <c r="A65" s="245" t="s">
        <v>22</v>
      </c>
      <c r="B65" s="246">
        <v>1</v>
      </c>
      <c r="C65" s="246">
        <f t="shared" si="11"/>
        <v>172</v>
      </c>
      <c r="D65" s="246">
        <v>160</v>
      </c>
      <c r="E65" s="246">
        <v>12</v>
      </c>
      <c r="F65" s="247">
        <v>5.0830000000000002</v>
      </c>
      <c r="G65" s="247">
        <f t="shared" si="12"/>
        <v>5.0830000000000002</v>
      </c>
      <c r="H65" s="248">
        <f t="shared" si="4"/>
        <v>121.99</v>
      </c>
      <c r="I65" s="248">
        <f t="shared" si="13"/>
        <v>150.77000000000001</v>
      </c>
    </row>
    <row r="66" spans="1:9" x14ac:dyDescent="0.25">
      <c r="A66" s="245" t="s">
        <v>22</v>
      </c>
      <c r="B66" s="246">
        <v>1</v>
      </c>
      <c r="C66" s="246">
        <f t="shared" si="11"/>
        <v>172</v>
      </c>
      <c r="D66" s="246">
        <v>160</v>
      </c>
      <c r="E66" s="246">
        <v>12</v>
      </c>
      <c r="F66" s="247">
        <v>5.0830000000000002</v>
      </c>
      <c r="G66" s="247">
        <f t="shared" si="12"/>
        <v>5.0830000000000002</v>
      </c>
      <c r="H66" s="248">
        <f t="shared" si="4"/>
        <v>121.99</v>
      </c>
      <c r="I66" s="248">
        <f t="shared" si="13"/>
        <v>150.77000000000001</v>
      </c>
    </row>
    <row r="67" spans="1:9" x14ac:dyDescent="0.25">
      <c r="A67" s="245" t="s">
        <v>22</v>
      </c>
      <c r="B67" s="246">
        <v>1</v>
      </c>
      <c r="C67" s="246">
        <f t="shared" si="11"/>
        <v>176</v>
      </c>
      <c r="D67" s="246">
        <v>160</v>
      </c>
      <c r="E67" s="246">
        <v>16</v>
      </c>
      <c r="F67" s="247">
        <v>5.0830000000000002</v>
      </c>
      <c r="G67" s="247">
        <f t="shared" si="12"/>
        <v>5.0830000000000002</v>
      </c>
      <c r="H67" s="248">
        <f t="shared" si="4"/>
        <v>162.66</v>
      </c>
      <c r="I67" s="248">
        <f t="shared" si="13"/>
        <v>201.03</v>
      </c>
    </row>
    <row r="68" spans="1:9" x14ac:dyDescent="0.25">
      <c r="A68" s="245" t="s">
        <v>22</v>
      </c>
      <c r="B68" s="246">
        <v>1</v>
      </c>
      <c r="C68" s="246">
        <f t="shared" si="11"/>
        <v>168</v>
      </c>
      <c r="D68" s="246">
        <v>160</v>
      </c>
      <c r="E68" s="246">
        <v>8</v>
      </c>
      <c r="F68" s="247">
        <v>5.0830000000000002</v>
      </c>
      <c r="G68" s="247">
        <f t="shared" si="12"/>
        <v>5.0830000000000002</v>
      </c>
      <c r="H68" s="248">
        <f t="shared" si="4"/>
        <v>81.33</v>
      </c>
      <c r="I68" s="248">
        <f t="shared" si="13"/>
        <v>100.52</v>
      </c>
    </row>
    <row r="69" spans="1:9" x14ac:dyDescent="0.25">
      <c r="A69" s="245" t="s">
        <v>22</v>
      </c>
      <c r="B69" s="246">
        <v>1</v>
      </c>
      <c r="C69" s="246">
        <f t="shared" si="11"/>
        <v>164</v>
      </c>
      <c r="D69" s="246">
        <v>160</v>
      </c>
      <c r="E69" s="246">
        <v>4</v>
      </c>
      <c r="F69" s="247">
        <v>5.0830000000000002</v>
      </c>
      <c r="G69" s="247">
        <f t="shared" si="12"/>
        <v>5.0830000000000002</v>
      </c>
      <c r="H69" s="248">
        <f t="shared" si="4"/>
        <v>40.659999999999997</v>
      </c>
      <c r="I69" s="248">
        <f t="shared" si="13"/>
        <v>50.25</v>
      </c>
    </row>
    <row r="70" spans="1:9" ht="36" customHeight="1" x14ac:dyDescent="0.25">
      <c r="A70" s="277" t="s">
        <v>19</v>
      </c>
      <c r="B70" s="282">
        <f>SUM(B71:B86)</f>
        <v>16</v>
      </c>
      <c r="C70" s="282"/>
      <c r="D70" s="282"/>
      <c r="E70" s="282">
        <f t="shared" ref="E70:I70" si="14">SUM(E71:E86)</f>
        <v>168</v>
      </c>
      <c r="F70" s="282"/>
      <c r="G70" s="282"/>
      <c r="H70" s="283">
        <f t="shared" si="14"/>
        <v>1380.18</v>
      </c>
      <c r="I70" s="283">
        <f t="shared" si="14"/>
        <v>1705.75</v>
      </c>
    </row>
    <row r="71" spans="1:9" x14ac:dyDescent="0.25">
      <c r="A71" s="245" t="s">
        <v>23</v>
      </c>
      <c r="B71" s="246">
        <v>1</v>
      </c>
      <c r="C71" s="246">
        <f t="shared" ref="C71:C86" si="15">D71+E71</f>
        <v>120</v>
      </c>
      <c r="D71" s="246">
        <v>96</v>
      </c>
      <c r="E71" s="246">
        <v>24</v>
      </c>
      <c r="F71" s="247">
        <v>3.6375999999999999</v>
      </c>
      <c r="G71" s="247">
        <f t="shared" ref="G71:G86" si="16">F71</f>
        <v>3.6375999999999999</v>
      </c>
      <c r="H71" s="248">
        <f t="shared" si="4"/>
        <v>174.6</v>
      </c>
      <c r="I71" s="248">
        <f t="shared" ref="I71:I86" si="17">ROUND((H71*0.2359)+H71,2)</f>
        <v>215.79</v>
      </c>
    </row>
    <row r="72" spans="1:9" x14ac:dyDescent="0.25">
      <c r="A72" s="245" t="s">
        <v>679</v>
      </c>
      <c r="B72" s="246">
        <v>1</v>
      </c>
      <c r="C72" s="246">
        <f t="shared" si="15"/>
        <v>104</v>
      </c>
      <c r="D72" s="246">
        <v>96</v>
      </c>
      <c r="E72" s="246">
        <v>8</v>
      </c>
      <c r="F72" s="247">
        <v>3.6375999999999999</v>
      </c>
      <c r="G72" s="247">
        <f t="shared" si="16"/>
        <v>3.6375999999999999</v>
      </c>
      <c r="H72" s="248">
        <f t="shared" si="4"/>
        <v>58.2</v>
      </c>
      <c r="I72" s="248">
        <f t="shared" si="17"/>
        <v>71.930000000000007</v>
      </c>
    </row>
    <row r="73" spans="1:9" x14ac:dyDescent="0.25">
      <c r="A73" s="245" t="s">
        <v>23</v>
      </c>
      <c r="B73" s="246">
        <v>1</v>
      </c>
      <c r="C73" s="246">
        <f t="shared" si="15"/>
        <v>124</v>
      </c>
      <c r="D73" s="246">
        <v>120</v>
      </c>
      <c r="E73" s="246">
        <v>4</v>
      </c>
      <c r="F73" s="247">
        <v>3.6375999999999999</v>
      </c>
      <c r="G73" s="247">
        <f t="shared" si="16"/>
        <v>3.6375999999999999</v>
      </c>
      <c r="H73" s="248">
        <f t="shared" si="4"/>
        <v>29.1</v>
      </c>
      <c r="I73" s="248">
        <f t="shared" si="17"/>
        <v>35.96</v>
      </c>
    </row>
    <row r="74" spans="1:9" x14ac:dyDescent="0.25">
      <c r="A74" s="245" t="s">
        <v>23</v>
      </c>
      <c r="B74" s="246">
        <v>1</v>
      </c>
      <c r="C74" s="246">
        <f t="shared" si="15"/>
        <v>172</v>
      </c>
      <c r="D74" s="246">
        <v>160</v>
      </c>
      <c r="E74" s="246">
        <v>12</v>
      </c>
      <c r="F74" s="247">
        <v>3.6375999999999999</v>
      </c>
      <c r="G74" s="247">
        <f t="shared" si="16"/>
        <v>3.6375999999999999</v>
      </c>
      <c r="H74" s="248">
        <f t="shared" si="4"/>
        <v>87.3</v>
      </c>
      <c r="I74" s="248">
        <f t="shared" si="17"/>
        <v>107.89</v>
      </c>
    </row>
    <row r="75" spans="1:9" x14ac:dyDescent="0.25">
      <c r="A75" s="245" t="s">
        <v>23</v>
      </c>
      <c r="B75" s="246">
        <v>1</v>
      </c>
      <c r="C75" s="246">
        <f t="shared" si="15"/>
        <v>172</v>
      </c>
      <c r="D75" s="246">
        <v>160</v>
      </c>
      <c r="E75" s="246">
        <v>12</v>
      </c>
      <c r="F75" s="247">
        <v>3.6375999999999999</v>
      </c>
      <c r="G75" s="247">
        <f t="shared" si="16"/>
        <v>3.6375999999999999</v>
      </c>
      <c r="H75" s="248">
        <f t="shared" si="4"/>
        <v>87.3</v>
      </c>
      <c r="I75" s="248">
        <f t="shared" si="17"/>
        <v>107.89</v>
      </c>
    </row>
    <row r="76" spans="1:9" x14ac:dyDescent="0.25">
      <c r="A76" s="245" t="s">
        <v>23</v>
      </c>
      <c r="B76" s="246">
        <v>1</v>
      </c>
      <c r="C76" s="246">
        <f t="shared" si="15"/>
        <v>164</v>
      </c>
      <c r="D76" s="246">
        <v>152</v>
      </c>
      <c r="E76" s="246">
        <v>12</v>
      </c>
      <c r="F76" s="247">
        <v>3.6375999999999999</v>
      </c>
      <c r="G76" s="247">
        <f t="shared" si="16"/>
        <v>3.6375999999999999</v>
      </c>
      <c r="H76" s="248">
        <f t="shared" si="4"/>
        <v>87.3</v>
      </c>
      <c r="I76" s="248">
        <f t="shared" si="17"/>
        <v>107.89</v>
      </c>
    </row>
    <row r="77" spans="1:9" x14ac:dyDescent="0.25">
      <c r="A77" s="245" t="s">
        <v>23</v>
      </c>
      <c r="B77" s="246">
        <v>1</v>
      </c>
      <c r="C77" s="246">
        <f t="shared" si="15"/>
        <v>176</v>
      </c>
      <c r="D77" s="246">
        <v>160</v>
      </c>
      <c r="E77" s="246">
        <v>16</v>
      </c>
      <c r="F77" s="247">
        <v>3.6375999999999999</v>
      </c>
      <c r="G77" s="247">
        <f t="shared" si="16"/>
        <v>3.6375999999999999</v>
      </c>
      <c r="H77" s="248">
        <f t="shared" si="4"/>
        <v>116.4</v>
      </c>
      <c r="I77" s="248">
        <f t="shared" si="17"/>
        <v>143.86000000000001</v>
      </c>
    </row>
    <row r="78" spans="1:9" x14ac:dyDescent="0.25">
      <c r="A78" s="245" t="s">
        <v>23</v>
      </c>
      <c r="B78" s="246">
        <v>1</v>
      </c>
      <c r="C78" s="246">
        <f t="shared" si="15"/>
        <v>144</v>
      </c>
      <c r="D78" s="246">
        <v>136</v>
      </c>
      <c r="E78" s="246">
        <v>8</v>
      </c>
      <c r="F78" s="247">
        <v>3.6375999999999999</v>
      </c>
      <c r="G78" s="247">
        <f t="shared" si="16"/>
        <v>3.6375999999999999</v>
      </c>
      <c r="H78" s="248">
        <f t="shared" ref="H78:H86" si="18">ROUND(G78*E78*2,2)</f>
        <v>58.2</v>
      </c>
      <c r="I78" s="248">
        <f t="shared" si="17"/>
        <v>71.930000000000007</v>
      </c>
    </row>
    <row r="79" spans="1:9" x14ac:dyDescent="0.25">
      <c r="A79" s="245" t="s">
        <v>23</v>
      </c>
      <c r="B79" s="246">
        <v>1</v>
      </c>
      <c r="C79" s="246">
        <f t="shared" si="15"/>
        <v>180</v>
      </c>
      <c r="D79" s="246">
        <v>160</v>
      </c>
      <c r="E79" s="246">
        <v>20</v>
      </c>
      <c r="F79" s="247">
        <v>3.6375999999999999</v>
      </c>
      <c r="G79" s="247">
        <f t="shared" si="16"/>
        <v>3.6375999999999999</v>
      </c>
      <c r="H79" s="248">
        <f t="shared" si="18"/>
        <v>145.5</v>
      </c>
      <c r="I79" s="248">
        <f t="shared" si="17"/>
        <v>179.82</v>
      </c>
    </row>
    <row r="80" spans="1:9" x14ac:dyDescent="0.25">
      <c r="A80" s="245" t="s">
        <v>679</v>
      </c>
      <c r="B80" s="246">
        <v>1</v>
      </c>
      <c r="C80" s="246">
        <f t="shared" si="15"/>
        <v>168</v>
      </c>
      <c r="D80" s="246">
        <v>160</v>
      </c>
      <c r="E80" s="246">
        <v>8</v>
      </c>
      <c r="F80" s="247">
        <v>3.4643000000000002</v>
      </c>
      <c r="G80" s="247">
        <f t="shared" si="16"/>
        <v>3.4643000000000002</v>
      </c>
      <c r="H80" s="248">
        <f t="shared" si="18"/>
        <v>55.43</v>
      </c>
      <c r="I80" s="248">
        <f t="shared" si="17"/>
        <v>68.510000000000005</v>
      </c>
    </row>
    <row r="81" spans="1:9" x14ac:dyDescent="0.25">
      <c r="A81" s="245" t="s">
        <v>746</v>
      </c>
      <c r="B81" s="246">
        <v>1</v>
      </c>
      <c r="C81" s="246">
        <f t="shared" si="15"/>
        <v>124</v>
      </c>
      <c r="D81" s="246">
        <v>120</v>
      </c>
      <c r="E81" s="246">
        <v>4</v>
      </c>
      <c r="F81" s="247">
        <v>3.6137000000000001</v>
      </c>
      <c r="G81" s="247">
        <f t="shared" si="16"/>
        <v>3.6137000000000001</v>
      </c>
      <c r="H81" s="248">
        <f t="shared" si="18"/>
        <v>28.91</v>
      </c>
      <c r="I81" s="248">
        <f t="shared" si="17"/>
        <v>35.729999999999997</v>
      </c>
    </row>
    <row r="82" spans="1:9" x14ac:dyDescent="0.25">
      <c r="A82" s="245" t="s">
        <v>23</v>
      </c>
      <c r="B82" s="246">
        <v>1</v>
      </c>
      <c r="C82" s="246">
        <f t="shared" si="15"/>
        <v>136</v>
      </c>
      <c r="D82" s="246">
        <v>128</v>
      </c>
      <c r="E82" s="246">
        <v>8</v>
      </c>
      <c r="F82" s="247">
        <v>3.3090000000000002</v>
      </c>
      <c r="G82" s="247">
        <f t="shared" si="16"/>
        <v>3.3090000000000002</v>
      </c>
      <c r="H82" s="248">
        <f t="shared" si="18"/>
        <v>52.94</v>
      </c>
      <c r="I82" s="248">
        <f t="shared" si="17"/>
        <v>65.430000000000007</v>
      </c>
    </row>
    <row r="83" spans="1:9" x14ac:dyDescent="0.25">
      <c r="A83" s="245" t="s">
        <v>747</v>
      </c>
      <c r="B83" s="246">
        <v>1</v>
      </c>
      <c r="C83" s="246">
        <f t="shared" si="15"/>
        <v>168</v>
      </c>
      <c r="D83" s="246">
        <v>160</v>
      </c>
      <c r="E83" s="246">
        <v>8</v>
      </c>
      <c r="F83" s="247">
        <v>5.7874999999999996</v>
      </c>
      <c r="G83" s="247">
        <f t="shared" si="16"/>
        <v>5.7874999999999996</v>
      </c>
      <c r="H83" s="248">
        <f t="shared" si="18"/>
        <v>92.6</v>
      </c>
      <c r="I83" s="248">
        <f t="shared" si="17"/>
        <v>114.44</v>
      </c>
    </row>
    <row r="84" spans="1:9" x14ac:dyDescent="0.25">
      <c r="A84" s="245" t="s">
        <v>747</v>
      </c>
      <c r="B84" s="246">
        <v>1</v>
      </c>
      <c r="C84" s="246">
        <f t="shared" si="15"/>
        <v>152</v>
      </c>
      <c r="D84" s="246">
        <f>160-16</f>
        <v>144</v>
      </c>
      <c r="E84" s="246">
        <v>8</v>
      </c>
      <c r="F84" s="247">
        <v>5.7874999999999996</v>
      </c>
      <c r="G84" s="247">
        <f t="shared" si="16"/>
        <v>5.7874999999999996</v>
      </c>
      <c r="H84" s="248">
        <f t="shared" si="18"/>
        <v>92.6</v>
      </c>
      <c r="I84" s="248">
        <f t="shared" si="17"/>
        <v>114.44</v>
      </c>
    </row>
    <row r="85" spans="1:9" x14ac:dyDescent="0.25">
      <c r="A85" s="245" t="s">
        <v>747</v>
      </c>
      <c r="B85" s="246">
        <v>1</v>
      </c>
      <c r="C85" s="246">
        <f t="shared" si="15"/>
        <v>160</v>
      </c>
      <c r="D85" s="246">
        <v>152</v>
      </c>
      <c r="E85" s="246">
        <v>8</v>
      </c>
      <c r="F85" s="247">
        <v>6.6813000000000002</v>
      </c>
      <c r="G85" s="247">
        <f t="shared" si="16"/>
        <v>6.6813000000000002</v>
      </c>
      <c r="H85" s="248">
        <f t="shared" si="18"/>
        <v>106.9</v>
      </c>
      <c r="I85" s="248">
        <f t="shared" si="17"/>
        <v>132.12</v>
      </c>
    </row>
    <row r="86" spans="1:9" x14ac:dyDescent="0.25">
      <c r="A86" s="245" t="s">
        <v>747</v>
      </c>
      <c r="B86" s="246">
        <v>1</v>
      </c>
      <c r="C86" s="246">
        <f t="shared" si="15"/>
        <v>152</v>
      </c>
      <c r="D86" s="246">
        <v>144</v>
      </c>
      <c r="E86" s="246">
        <v>8</v>
      </c>
      <c r="F86" s="247">
        <v>6.6813000000000002</v>
      </c>
      <c r="G86" s="247">
        <f t="shared" si="16"/>
        <v>6.6813000000000002</v>
      </c>
      <c r="H86" s="248">
        <f t="shared" si="18"/>
        <v>106.9</v>
      </c>
      <c r="I86" s="248">
        <f t="shared" si="17"/>
        <v>132.12</v>
      </c>
    </row>
    <row r="87" spans="1:9" x14ac:dyDescent="0.25">
      <c r="A87" s="250"/>
      <c r="B87" s="250"/>
      <c r="C87" s="250"/>
      <c r="D87" s="250"/>
      <c r="E87" s="250"/>
      <c r="F87" s="250"/>
      <c r="G87" s="250"/>
      <c r="H87" s="250"/>
      <c r="I87" s="250"/>
    </row>
    <row r="88" spans="1:9" x14ac:dyDescent="0.25">
      <c r="A88" s="252" t="s">
        <v>1</v>
      </c>
      <c r="B88" s="253"/>
      <c r="C88" s="253"/>
      <c r="D88" s="253"/>
      <c r="E88" s="253"/>
      <c r="F88" s="253"/>
      <c r="G88" s="253"/>
      <c r="H88" s="253"/>
      <c r="I88" s="253"/>
    </row>
    <row r="89" spans="1:9" ht="36" customHeight="1" x14ac:dyDescent="0.25">
      <c r="A89" s="550" t="s">
        <v>85</v>
      </c>
      <c r="B89" s="550"/>
      <c r="C89" s="550"/>
      <c r="D89" s="550"/>
      <c r="E89" s="550"/>
      <c r="F89" s="550"/>
      <c r="G89" s="550"/>
      <c r="H89" s="550"/>
      <c r="I89" s="550"/>
    </row>
    <row r="90" spans="1:9" ht="18" customHeight="1" x14ac:dyDescent="0.25">
      <c r="A90" s="253" t="s">
        <v>3</v>
      </c>
      <c r="B90" s="250"/>
      <c r="C90" s="250"/>
      <c r="D90" s="253"/>
      <c r="E90" s="253"/>
      <c r="F90" s="253"/>
      <c r="G90" s="253"/>
      <c r="H90" s="253"/>
      <c r="I90" s="253"/>
    </row>
    <row r="91" spans="1:9" ht="18" customHeight="1" x14ac:dyDescent="0.25">
      <c r="A91" s="253"/>
      <c r="B91" s="253"/>
      <c r="C91" s="253"/>
      <c r="D91" s="253"/>
      <c r="E91" s="253"/>
      <c r="F91" s="253"/>
      <c r="G91" s="253"/>
      <c r="H91" s="253"/>
      <c r="I91" s="253"/>
    </row>
    <row r="92" spans="1:9" ht="18" customHeight="1" x14ac:dyDescent="0.25">
      <c r="A92" s="550" t="s">
        <v>86</v>
      </c>
      <c r="B92" s="550"/>
      <c r="C92" s="550"/>
      <c r="D92" s="550"/>
      <c r="E92" s="550"/>
      <c r="F92" s="550"/>
      <c r="G92" s="550"/>
      <c r="H92" s="550"/>
      <c r="I92" s="550"/>
    </row>
    <row r="93" spans="1:9" ht="18" customHeight="1" x14ac:dyDescent="0.25">
      <c r="A93" s="253"/>
      <c r="B93" s="253"/>
      <c r="C93" s="253"/>
      <c r="D93" s="253"/>
      <c r="E93" s="253"/>
      <c r="F93" s="253"/>
      <c r="G93" s="253"/>
      <c r="H93" s="253"/>
      <c r="I93" s="253"/>
    </row>
    <row r="94" spans="1:9" s="281" customFormat="1" x14ac:dyDescent="0.25">
      <c r="A94" s="546" t="s">
        <v>15</v>
      </c>
      <c r="B94" s="546"/>
      <c r="C94" s="546"/>
      <c r="D94" s="546"/>
      <c r="E94" s="546"/>
      <c r="F94" s="546"/>
      <c r="G94" s="546"/>
      <c r="H94" s="546"/>
      <c r="I94" s="546"/>
    </row>
    <row r="95" spans="1:9" s="281" customFormat="1" x14ac:dyDescent="0.25">
      <c r="A95" s="546" t="s">
        <v>5</v>
      </c>
      <c r="B95" s="546"/>
      <c r="C95" s="546"/>
      <c r="D95" s="546"/>
      <c r="E95" s="546"/>
      <c r="F95" s="546"/>
      <c r="G95" s="546"/>
      <c r="H95" s="546"/>
      <c r="I95" s="546"/>
    </row>
    <row r="96" spans="1:9" s="281" customFormat="1" x14ac:dyDescent="0.25">
      <c r="A96" s="546" t="s">
        <v>7</v>
      </c>
      <c r="B96" s="546"/>
      <c r="C96" s="546"/>
      <c r="D96" s="546"/>
      <c r="E96" s="546"/>
      <c r="F96" s="546"/>
      <c r="G96" s="546"/>
      <c r="H96" s="546"/>
      <c r="I96" s="546"/>
    </row>
    <row r="97" spans="1:9" x14ac:dyDescent="0.25">
      <c r="A97" s="254"/>
      <c r="B97" s="254"/>
      <c r="C97" s="254"/>
      <c r="D97" s="254"/>
      <c r="E97" s="254"/>
      <c r="F97" s="254"/>
      <c r="G97" s="254"/>
      <c r="H97" s="254"/>
      <c r="I97" s="254"/>
    </row>
    <row r="98" spans="1:9" x14ac:dyDescent="0.25">
      <c r="A98" s="250"/>
      <c r="B98" s="250"/>
      <c r="C98" s="250"/>
      <c r="D98" s="250"/>
      <c r="E98" s="250"/>
      <c r="F98" s="250"/>
      <c r="G98" s="250"/>
      <c r="H98" s="250"/>
      <c r="I98" s="250"/>
    </row>
  </sheetData>
  <mergeCells count="17">
    <mergeCell ref="H1:I1"/>
    <mergeCell ref="A2:I2"/>
    <mergeCell ref="A7:A9"/>
    <mergeCell ref="B7:B9"/>
    <mergeCell ref="C7:E7"/>
    <mergeCell ref="F7:F9"/>
    <mergeCell ref="G7:G9"/>
    <mergeCell ref="H7:H9"/>
    <mergeCell ref="I7:I9"/>
    <mergeCell ref="C8:C9"/>
    <mergeCell ref="A95:I95"/>
    <mergeCell ref="A96:I96"/>
    <mergeCell ref="D8:D9"/>
    <mergeCell ref="E8:E9"/>
    <mergeCell ref="A89:I89"/>
    <mergeCell ref="A92:I92"/>
    <mergeCell ref="A94:I94"/>
  </mergeCells>
  <pageMargins left="0.31496062992125984" right="0.31496062992125984" top="0.55118110236220474" bottom="0.35433070866141736" header="0.31496062992125984" footer="0.31496062992125984"/>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4CBE-4ADF-49C7-8D00-E369F6EF7246}">
  <sheetPr>
    <tabColor theme="5" tint="0.59999389629810485"/>
    <pageSetUpPr fitToPage="1"/>
  </sheetPr>
  <dimension ref="A1:I48"/>
  <sheetViews>
    <sheetView zoomScale="70" zoomScaleNormal="70" zoomScaleSheetLayoutView="80" workbookViewId="0">
      <selection activeCell="D10" sqref="D10"/>
    </sheetView>
  </sheetViews>
  <sheetFormatPr defaultColWidth="9.140625" defaultRowHeight="16.5" x14ac:dyDescent="0.25"/>
  <cols>
    <col min="1" max="1" width="61.28515625" style="237" customWidth="1"/>
    <col min="2" max="2" width="19.85546875" style="237" customWidth="1"/>
    <col min="3" max="5" width="21.7109375" style="237" customWidth="1"/>
    <col min="6" max="9" width="29" style="237" customWidth="1"/>
    <col min="10" max="16384" width="9.140625" style="237"/>
  </cols>
  <sheetData>
    <row r="1" spans="1:9" x14ac:dyDescent="0.25">
      <c r="H1" s="551" t="s">
        <v>897</v>
      </c>
      <c r="I1" s="551"/>
    </row>
    <row r="2" spans="1:9" s="238" customFormat="1" ht="39.75" customHeight="1" x14ac:dyDescent="0.25">
      <c r="A2" s="552" t="s">
        <v>13</v>
      </c>
      <c r="B2" s="552"/>
      <c r="C2" s="552"/>
      <c r="D2" s="552"/>
      <c r="E2" s="552"/>
      <c r="F2" s="552"/>
      <c r="G2" s="552"/>
      <c r="H2" s="552"/>
      <c r="I2" s="552"/>
    </row>
    <row r="4" spans="1:9" x14ac:dyDescent="0.25">
      <c r="A4" s="237" t="s">
        <v>727</v>
      </c>
    </row>
    <row r="5" spans="1:9" x14ac:dyDescent="0.25">
      <c r="A5" s="237" t="s">
        <v>828</v>
      </c>
    </row>
    <row r="6" spans="1:9" x14ac:dyDescent="0.25">
      <c r="E6" s="239"/>
      <c r="H6" s="240"/>
    </row>
    <row r="7" spans="1:9" ht="45.75" customHeight="1" x14ac:dyDescent="0.25">
      <c r="A7" s="553"/>
      <c r="B7" s="553" t="s">
        <v>6</v>
      </c>
      <c r="C7" s="549" t="s">
        <v>8</v>
      </c>
      <c r="D7" s="549"/>
      <c r="E7" s="549"/>
      <c r="F7" s="549" t="s">
        <v>4</v>
      </c>
      <c r="G7" s="549" t="s">
        <v>79</v>
      </c>
      <c r="H7" s="554" t="s">
        <v>9</v>
      </c>
      <c r="I7" s="555" t="s">
        <v>2</v>
      </c>
    </row>
    <row r="8" spans="1:9" ht="24" customHeight="1" x14ac:dyDescent="0.25">
      <c r="A8" s="553"/>
      <c r="B8" s="553"/>
      <c r="C8" s="547" t="s">
        <v>14</v>
      </c>
      <c r="D8" s="547" t="s">
        <v>80</v>
      </c>
      <c r="E8" s="549" t="s">
        <v>10</v>
      </c>
      <c r="F8" s="549"/>
      <c r="G8" s="549"/>
      <c r="H8" s="554"/>
      <c r="I8" s="555"/>
    </row>
    <row r="9" spans="1:9" ht="115.5" customHeight="1" x14ac:dyDescent="0.25">
      <c r="A9" s="553"/>
      <c r="B9" s="553"/>
      <c r="C9" s="548"/>
      <c r="D9" s="548"/>
      <c r="E9" s="549"/>
      <c r="F9" s="549"/>
      <c r="G9" s="549"/>
      <c r="H9" s="554"/>
      <c r="I9" s="555"/>
    </row>
    <row r="10" spans="1:9" ht="20.25" customHeight="1" x14ac:dyDescent="0.25">
      <c r="A10" s="36">
        <v>1</v>
      </c>
      <c r="B10" s="36">
        <v>6</v>
      </c>
      <c r="C10" s="36" t="s">
        <v>81</v>
      </c>
      <c r="D10" s="36">
        <v>8</v>
      </c>
      <c r="E10" s="36">
        <v>9</v>
      </c>
      <c r="F10" s="36">
        <v>11</v>
      </c>
      <c r="G10" s="36">
        <v>12</v>
      </c>
      <c r="H10" s="36">
        <v>13</v>
      </c>
      <c r="I10" s="36" t="s">
        <v>82</v>
      </c>
    </row>
    <row r="11" spans="1:9" s="238" customFormat="1" ht="26.25" customHeight="1" x14ac:dyDescent="0.25">
      <c r="A11" s="241" t="s">
        <v>0</v>
      </c>
      <c r="B11" s="243">
        <f>B12+B16+B32</f>
        <v>23</v>
      </c>
      <c r="C11" s="242"/>
      <c r="D11" s="242"/>
      <c r="E11" s="243">
        <f t="shared" ref="E11:I11" si="0">E12+E16+E32</f>
        <v>281</v>
      </c>
      <c r="F11" s="242"/>
      <c r="G11" s="242"/>
      <c r="H11" s="244">
        <f t="shared" si="0"/>
        <v>3606.4</v>
      </c>
      <c r="I11" s="244">
        <f t="shared" si="0"/>
        <v>4457.1400000000003</v>
      </c>
    </row>
    <row r="12" spans="1:9" ht="37.5" customHeight="1" x14ac:dyDescent="0.25">
      <c r="A12" s="277" t="s">
        <v>16</v>
      </c>
      <c r="B12" s="278">
        <f>SUM(B13:B15)</f>
        <v>3</v>
      </c>
      <c r="C12" s="278"/>
      <c r="D12" s="278"/>
      <c r="E12" s="278">
        <f t="shared" ref="E12:I12" si="1">SUM(E13:E15)</f>
        <v>26</v>
      </c>
      <c r="F12" s="278"/>
      <c r="G12" s="278"/>
      <c r="H12" s="279">
        <f t="shared" si="1"/>
        <v>291.2</v>
      </c>
      <c r="I12" s="279">
        <f t="shared" si="1"/>
        <v>359.89</v>
      </c>
    </row>
    <row r="13" spans="1:9" x14ac:dyDescent="0.25">
      <c r="A13" s="245" t="s">
        <v>729</v>
      </c>
      <c r="B13" s="246">
        <v>1</v>
      </c>
      <c r="C13" s="246">
        <f t="shared" ref="C13:C15" si="2">D13+E13</f>
        <v>191</v>
      </c>
      <c r="D13" s="246">
        <v>184</v>
      </c>
      <c r="E13" s="246">
        <v>7</v>
      </c>
      <c r="F13" s="247">
        <v>5.6</v>
      </c>
      <c r="G13" s="247">
        <f>F13</f>
        <v>5.6</v>
      </c>
      <c r="H13" s="248">
        <f>ROUND(G13*E13*2,2)</f>
        <v>78.400000000000006</v>
      </c>
      <c r="I13" s="248">
        <f>ROUND((H13*0.2359)+H13,2)</f>
        <v>96.89</v>
      </c>
    </row>
    <row r="14" spans="1:9" x14ac:dyDescent="0.25">
      <c r="A14" s="245" t="s">
        <v>729</v>
      </c>
      <c r="B14" s="246">
        <v>1</v>
      </c>
      <c r="C14" s="246">
        <f t="shared" si="2"/>
        <v>194</v>
      </c>
      <c r="D14" s="246">
        <v>184</v>
      </c>
      <c r="E14" s="246">
        <v>10</v>
      </c>
      <c r="F14" s="247">
        <v>5.6</v>
      </c>
      <c r="G14" s="247">
        <f t="shared" ref="G14:G15" si="3">F14</f>
        <v>5.6</v>
      </c>
      <c r="H14" s="248">
        <f t="shared" ref="H14:H37" si="4">ROUND(G14*E14*2,2)</f>
        <v>112</v>
      </c>
      <c r="I14" s="248">
        <f t="shared" ref="I14:I15" si="5">ROUND((H14*0.2359)+H14,2)</f>
        <v>138.41999999999999</v>
      </c>
    </row>
    <row r="15" spans="1:9" x14ac:dyDescent="0.25">
      <c r="A15" s="245" t="s">
        <v>729</v>
      </c>
      <c r="B15" s="246">
        <v>1</v>
      </c>
      <c r="C15" s="246">
        <f t="shared" si="2"/>
        <v>193</v>
      </c>
      <c r="D15" s="246">
        <v>184</v>
      </c>
      <c r="E15" s="246">
        <v>9</v>
      </c>
      <c r="F15" s="247">
        <v>5.6</v>
      </c>
      <c r="G15" s="247">
        <f t="shared" si="3"/>
        <v>5.6</v>
      </c>
      <c r="H15" s="248">
        <f t="shared" si="4"/>
        <v>100.8</v>
      </c>
      <c r="I15" s="248">
        <f t="shared" si="5"/>
        <v>124.58</v>
      </c>
    </row>
    <row r="16" spans="1:9" ht="33" x14ac:dyDescent="0.25">
      <c r="A16" s="277" t="s">
        <v>17</v>
      </c>
      <c r="B16" s="282">
        <f>SUM(B17:B31)</f>
        <v>15</v>
      </c>
      <c r="C16" s="282"/>
      <c r="D16" s="282"/>
      <c r="E16" s="282">
        <f t="shared" ref="E16:I16" si="6">SUM(E17:E31)</f>
        <v>210</v>
      </c>
      <c r="F16" s="282"/>
      <c r="G16" s="282"/>
      <c r="H16" s="283">
        <f t="shared" si="6"/>
        <v>2870.2500000000005</v>
      </c>
      <c r="I16" s="283">
        <f t="shared" si="6"/>
        <v>3547.3400000000006</v>
      </c>
    </row>
    <row r="17" spans="1:9" x14ac:dyDescent="0.25">
      <c r="A17" s="245" t="s">
        <v>742</v>
      </c>
      <c r="B17" s="246">
        <v>1</v>
      </c>
      <c r="C17" s="246">
        <f t="shared" ref="C17:C31" si="7">D17+E17</f>
        <v>200</v>
      </c>
      <c r="D17" s="246">
        <v>184</v>
      </c>
      <c r="E17" s="246">
        <v>16</v>
      </c>
      <c r="F17" s="247">
        <v>7.0541</v>
      </c>
      <c r="G17" s="247">
        <f>F17</f>
        <v>7.0541</v>
      </c>
      <c r="H17" s="248">
        <f t="shared" si="4"/>
        <v>225.73</v>
      </c>
      <c r="I17" s="248">
        <f>ROUND((H17*0.2359)+H17,2)</f>
        <v>278.98</v>
      </c>
    </row>
    <row r="18" spans="1:9" x14ac:dyDescent="0.25">
      <c r="A18" s="245" t="s">
        <v>742</v>
      </c>
      <c r="B18" s="246">
        <v>1</v>
      </c>
      <c r="C18" s="246">
        <f t="shared" si="7"/>
        <v>192</v>
      </c>
      <c r="D18" s="246">
        <v>184</v>
      </c>
      <c r="E18" s="246">
        <v>8</v>
      </c>
      <c r="F18" s="247">
        <v>7.0541</v>
      </c>
      <c r="G18" s="247">
        <f t="shared" ref="G18:G31" si="8">F18</f>
        <v>7.0541</v>
      </c>
      <c r="H18" s="248">
        <f t="shared" si="4"/>
        <v>112.87</v>
      </c>
      <c r="I18" s="248">
        <f t="shared" ref="I18:I31" si="9">ROUND((H18*0.2359)+H18,2)</f>
        <v>139.5</v>
      </c>
    </row>
    <row r="19" spans="1:9" x14ac:dyDescent="0.25">
      <c r="A19" s="245" t="s">
        <v>35</v>
      </c>
      <c r="B19" s="246">
        <v>1</v>
      </c>
      <c r="C19" s="246">
        <f t="shared" si="7"/>
        <v>196</v>
      </c>
      <c r="D19" s="246">
        <v>184</v>
      </c>
      <c r="E19" s="246">
        <v>12</v>
      </c>
      <c r="F19" s="247">
        <v>5.9848999999999997</v>
      </c>
      <c r="G19" s="247">
        <f t="shared" si="8"/>
        <v>5.9848999999999997</v>
      </c>
      <c r="H19" s="248">
        <f t="shared" si="4"/>
        <v>143.63999999999999</v>
      </c>
      <c r="I19" s="248">
        <f t="shared" si="9"/>
        <v>177.52</v>
      </c>
    </row>
    <row r="20" spans="1:9" x14ac:dyDescent="0.25">
      <c r="A20" s="245" t="s">
        <v>35</v>
      </c>
      <c r="B20" s="246">
        <v>1</v>
      </c>
      <c r="C20" s="246">
        <f t="shared" si="7"/>
        <v>188</v>
      </c>
      <c r="D20" s="246">
        <v>184</v>
      </c>
      <c r="E20" s="246">
        <v>4</v>
      </c>
      <c r="F20" s="247">
        <v>5.9848999999999997</v>
      </c>
      <c r="G20" s="247">
        <f t="shared" si="8"/>
        <v>5.9848999999999997</v>
      </c>
      <c r="H20" s="248">
        <f t="shared" si="4"/>
        <v>47.88</v>
      </c>
      <c r="I20" s="248">
        <f t="shared" si="9"/>
        <v>59.17</v>
      </c>
    </row>
    <row r="21" spans="1:9" x14ac:dyDescent="0.25">
      <c r="A21" s="245" t="s">
        <v>741</v>
      </c>
      <c r="B21" s="246">
        <v>1</v>
      </c>
      <c r="C21" s="246">
        <f t="shared" si="7"/>
        <v>144</v>
      </c>
      <c r="D21" s="246">
        <v>120</v>
      </c>
      <c r="E21" s="246">
        <v>24</v>
      </c>
      <c r="F21" s="247">
        <v>7.0541</v>
      </c>
      <c r="G21" s="247">
        <f t="shared" si="8"/>
        <v>7.0541</v>
      </c>
      <c r="H21" s="248">
        <f t="shared" si="4"/>
        <v>338.6</v>
      </c>
      <c r="I21" s="248">
        <f t="shared" si="9"/>
        <v>418.48</v>
      </c>
    </row>
    <row r="22" spans="1:9" x14ac:dyDescent="0.25">
      <c r="A22" s="245" t="s">
        <v>733</v>
      </c>
      <c r="B22" s="246">
        <v>1</v>
      </c>
      <c r="C22" s="246">
        <f t="shared" si="7"/>
        <v>198</v>
      </c>
      <c r="D22" s="246">
        <v>184</v>
      </c>
      <c r="E22" s="246">
        <v>14</v>
      </c>
      <c r="F22" s="247">
        <v>5.9848999999999997</v>
      </c>
      <c r="G22" s="247">
        <f t="shared" si="8"/>
        <v>5.9848999999999997</v>
      </c>
      <c r="H22" s="248">
        <f t="shared" si="4"/>
        <v>167.58</v>
      </c>
      <c r="I22" s="248">
        <f t="shared" si="9"/>
        <v>207.11</v>
      </c>
    </row>
    <row r="23" spans="1:9" x14ac:dyDescent="0.25">
      <c r="A23" s="245" t="s">
        <v>734</v>
      </c>
      <c r="B23" s="246">
        <v>1</v>
      </c>
      <c r="C23" s="246">
        <f t="shared" si="7"/>
        <v>196</v>
      </c>
      <c r="D23" s="246">
        <v>184</v>
      </c>
      <c r="E23" s="246">
        <v>12</v>
      </c>
      <c r="F23" s="247">
        <v>6.5164999999999997</v>
      </c>
      <c r="G23" s="247">
        <f t="shared" si="8"/>
        <v>6.5164999999999997</v>
      </c>
      <c r="H23" s="248">
        <f t="shared" si="4"/>
        <v>156.4</v>
      </c>
      <c r="I23" s="248">
        <f t="shared" si="9"/>
        <v>193.29</v>
      </c>
    </row>
    <row r="24" spans="1:9" ht="18" customHeight="1" x14ac:dyDescent="0.25">
      <c r="A24" s="245" t="s">
        <v>733</v>
      </c>
      <c r="B24" s="246">
        <v>1</v>
      </c>
      <c r="C24" s="246">
        <f t="shared" si="7"/>
        <v>229</v>
      </c>
      <c r="D24" s="246">
        <v>184</v>
      </c>
      <c r="E24" s="246">
        <v>45</v>
      </c>
      <c r="F24" s="247">
        <v>7.0541</v>
      </c>
      <c r="G24" s="247">
        <f t="shared" si="8"/>
        <v>7.0541</v>
      </c>
      <c r="H24" s="248">
        <f t="shared" si="4"/>
        <v>634.87</v>
      </c>
      <c r="I24" s="248">
        <f t="shared" si="9"/>
        <v>784.64</v>
      </c>
    </row>
    <row r="25" spans="1:9" x14ac:dyDescent="0.25">
      <c r="A25" s="245" t="s">
        <v>733</v>
      </c>
      <c r="B25" s="246">
        <v>1</v>
      </c>
      <c r="C25" s="246">
        <f t="shared" si="7"/>
        <v>196</v>
      </c>
      <c r="D25" s="246">
        <v>184</v>
      </c>
      <c r="E25" s="246">
        <v>12</v>
      </c>
      <c r="F25" s="247">
        <v>7.0541</v>
      </c>
      <c r="G25" s="247">
        <f t="shared" si="8"/>
        <v>7.0541</v>
      </c>
      <c r="H25" s="248">
        <f t="shared" si="4"/>
        <v>169.3</v>
      </c>
      <c r="I25" s="248">
        <f t="shared" si="9"/>
        <v>209.24</v>
      </c>
    </row>
    <row r="26" spans="1:9" x14ac:dyDescent="0.25">
      <c r="A26" s="245" t="s">
        <v>734</v>
      </c>
      <c r="B26" s="246">
        <v>1</v>
      </c>
      <c r="C26" s="246">
        <f t="shared" si="7"/>
        <v>192</v>
      </c>
      <c r="D26" s="246">
        <v>184</v>
      </c>
      <c r="E26" s="246">
        <v>8</v>
      </c>
      <c r="F26" s="247">
        <v>7.6932</v>
      </c>
      <c r="G26" s="247">
        <f t="shared" si="8"/>
        <v>7.6932</v>
      </c>
      <c r="H26" s="248">
        <f t="shared" si="4"/>
        <v>123.09</v>
      </c>
      <c r="I26" s="248">
        <f t="shared" si="9"/>
        <v>152.13</v>
      </c>
    </row>
    <row r="27" spans="1:9" x14ac:dyDescent="0.25">
      <c r="A27" s="245" t="s">
        <v>662</v>
      </c>
      <c r="B27" s="246">
        <v>1</v>
      </c>
      <c r="C27" s="246">
        <f t="shared" si="7"/>
        <v>200</v>
      </c>
      <c r="D27" s="246">
        <v>184</v>
      </c>
      <c r="E27" s="246">
        <v>16</v>
      </c>
      <c r="F27" s="247">
        <v>7.0541</v>
      </c>
      <c r="G27" s="247">
        <f t="shared" si="8"/>
        <v>7.0541</v>
      </c>
      <c r="H27" s="248">
        <f t="shared" si="4"/>
        <v>225.73</v>
      </c>
      <c r="I27" s="248">
        <f t="shared" si="9"/>
        <v>278.98</v>
      </c>
    </row>
    <row r="28" spans="1:9" x14ac:dyDescent="0.25">
      <c r="A28" s="245" t="s">
        <v>662</v>
      </c>
      <c r="B28" s="246">
        <v>1</v>
      </c>
      <c r="C28" s="246">
        <f t="shared" si="7"/>
        <v>116</v>
      </c>
      <c r="D28" s="246">
        <v>104</v>
      </c>
      <c r="E28" s="246">
        <v>12</v>
      </c>
      <c r="F28" s="247">
        <v>7.0541</v>
      </c>
      <c r="G28" s="247">
        <f t="shared" si="8"/>
        <v>7.0541</v>
      </c>
      <c r="H28" s="248">
        <f t="shared" si="4"/>
        <v>169.3</v>
      </c>
      <c r="I28" s="248">
        <f t="shared" si="9"/>
        <v>209.24</v>
      </c>
    </row>
    <row r="29" spans="1:9" x14ac:dyDescent="0.25">
      <c r="A29" s="245" t="s">
        <v>662</v>
      </c>
      <c r="B29" s="246">
        <v>1</v>
      </c>
      <c r="C29" s="246">
        <f t="shared" si="7"/>
        <v>172</v>
      </c>
      <c r="D29" s="246">
        <v>160</v>
      </c>
      <c r="E29" s="246">
        <v>12</v>
      </c>
      <c r="F29" s="247">
        <v>7.0541</v>
      </c>
      <c r="G29" s="247">
        <f t="shared" si="8"/>
        <v>7.0541</v>
      </c>
      <c r="H29" s="248">
        <f t="shared" si="4"/>
        <v>169.3</v>
      </c>
      <c r="I29" s="248">
        <f t="shared" si="9"/>
        <v>209.24</v>
      </c>
    </row>
    <row r="30" spans="1:9" x14ac:dyDescent="0.25">
      <c r="A30" s="245" t="s">
        <v>35</v>
      </c>
      <c r="B30" s="246">
        <v>1</v>
      </c>
      <c r="C30" s="246">
        <f t="shared" si="7"/>
        <v>196</v>
      </c>
      <c r="D30" s="246">
        <v>184</v>
      </c>
      <c r="E30" s="246">
        <v>12</v>
      </c>
      <c r="F30" s="247">
        <v>5.9848999999999997</v>
      </c>
      <c r="G30" s="247">
        <f t="shared" si="8"/>
        <v>5.9848999999999997</v>
      </c>
      <c r="H30" s="248">
        <f t="shared" si="4"/>
        <v>143.63999999999999</v>
      </c>
      <c r="I30" s="248">
        <f t="shared" si="9"/>
        <v>177.52</v>
      </c>
    </row>
    <row r="31" spans="1:9" x14ac:dyDescent="0.25">
      <c r="A31" s="245" t="s">
        <v>662</v>
      </c>
      <c r="B31" s="246">
        <v>1</v>
      </c>
      <c r="C31" s="246">
        <f t="shared" si="7"/>
        <v>187</v>
      </c>
      <c r="D31" s="246">
        <v>184</v>
      </c>
      <c r="E31" s="246">
        <v>3</v>
      </c>
      <c r="F31" s="247">
        <v>7.0541</v>
      </c>
      <c r="G31" s="247">
        <f t="shared" si="8"/>
        <v>7.0541</v>
      </c>
      <c r="H31" s="248">
        <f t="shared" si="4"/>
        <v>42.32</v>
      </c>
      <c r="I31" s="248">
        <f t="shared" si="9"/>
        <v>52.3</v>
      </c>
    </row>
    <row r="32" spans="1:9" ht="36" customHeight="1" x14ac:dyDescent="0.25">
      <c r="A32" s="277" t="s">
        <v>19</v>
      </c>
      <c r="B32" s="282">
        <f>SUM(B33:B37)</f>
        <v>5</v>
      </c>
      <c r="C32" s="282"/>
      <c r="D32" s="282"/>
      <c r="E32" s="282">
        <f t="shared" ref="E32:I32" si="10">SUM(E33:E37)</f>
        <v>45</v>
      </c>
      <c r="F32" s="282"/>
      <c r="G32" s="282"/>
      <c r="H32" s="283">
        <f t="shared" si="10"/>
        <v>444.94999999999993</v>
      </c>
      <c r="I32" s="283">
        <f t="shared" si="10"/>
        <v>549.91</v>
      </c>
    </row>
    <row r="33" spans="1:9" x14ac:dyDescent="0.25">
      <c r="A33" s="245" t="s">
        <v>682</v>
      </c>
      <c r="B33" s="246">
        <v>1</v>
      </c>
      <c r="C33" s="246">
        <f t="shared" ref="C33:C37" si="11">D33+E33</f>
        <v>197</v>
      </c>
      <c r="D33" s="246">
        <v>184</v>
      </c>
      <c r="E33" s="246">
        <v>13</v>
      </c>
      <c r="F33" s="247">
        <v>3.7690000000000001</v>
      </c>
      <c r="G33" s="247">
        <f t="shared" ref="G33:G37" si="12">F33</f>
        <v>3.7690000000000001</v>
      </c>
      <c r="H33" s="248">
        <f t="shared" si="4"/>
        <v>97.99</v>
      </c>
      <c r="I33" s="248">
        <f t="shared" ref="I33:I37" si="13">ROUND((H33*0.2359)+H33,2)</f>
        <v>121.11</v>
      </c>
    </row>
    <row r="34" spans="1:9" x14ac:dyDescent="0.25">
      <c r="A34" s="245" t="s">
        <v>747</v>
      </c>
      <c r="B34" s="246">
        <v>1</v>
      </c>
      <c r="C34" s="246">
        <f t="shared" si="11"/>
        <v>192</v>
      </c>
      <c r="D34" s="246">
        <v>184</v>
      </c>
      <c r="E34" s="246">
        <v>8</v>
      </c>
      <c r="F34" s="247">
        <v>5.0326000000000004</v>
      </c>
      <c r="G34" s="247">
        <f t="shared" si="12"/>
        <v>5.0326000000000004</v>
      </c>
      <c r="H34" s="248">
        <f t="shared" si="4"/>
        <v>80.52</v>
      </c>
      <c r="I34" s="248">
        <f t="shared" si="13"/>
        <v>99.51</v>
      </c>
    </row>
    <row r="35" spans="1:9" x14ac:dyDescent="0.25">
      <c r="A35" s="245" t="s">
        <v>747</v>
      </c>
      <c r="B35" s="246">
        <v>1</v>
      </c>
      <c r="C35" s="246">
        <f t="shared" si="11"/>
        <v>160</v>
      </c>
      <c r="D35" s="246">
        <v>152</v>
      </c>
      <c r="E35" s="246">
        <v>8</v>
      </c>
      <c r="F35" s="247">
        <v>5.0326000000000004</v>
      </c>
      <c r="G35" s="247">
        <f t="shared" si="12"/>
        <v>5.0326000000000004</v>
      </c>
      <c r="H35" s="248">
        <f t="shared" si="4"/>
        <v>80.52</v>
      </c>
      <c r="I35" s="248">
        <f t="shared" si="13"/>
        <v>99.51</v>
      </c>
    </row>
    <row r="36" spans="1:9" x14ac:dyDescent="0.25">
      <c r="A36" s="245" t="s">
        <v>747</v>
      </c>
      <c r="B36" s="246">
        <v>1</v>
      </c>
      <c r="C36" s="246">
        <f t="shared" si="11"/>
        <v>184</v>
      </c>
      <c r="D36" s="246">
        <v>176</v>
      </c>
      <c r="E36" s="246">
        <v>8</v>
      </c>
      <c r="F36" s="247">
        <v>5.8098000000000001</v>
      </c>
      <c r="G36" s="247">
        <f t="shared" si="12"/>
        <v>5.8098000000000001</v>
      </c>
      <c r="H36" s="248">
        <f t="shared" si="4"/>
        <v>92.96</v>
      </c>
      <c r="I36" s="248">
        <f t="shared" si="13"/>
        <v>114.89</v>
      </c>
    </row>
    <row r="37" spans="1:9" x14ac:dyDescent="0.25">
      <c r="A37" s="245" t="s">
        <v>747</v>
      </c>
      <c r="B37" s="246">
        <v>1</v>
      </c>
      <c r="C37" s="246">
        <f t="shared" si="11"/>
        <v>144</v>
      </c>
      <c r="D37" s="246">
        <v>136</v>
      </c>
      <c r="E37" s="246">
        <v>8</v>
      </c>
      <c r="F37" s="247">
        <v>5.8098000000000001</v>
      </c>
      <c r="G37" s="247">
        <f t="shared" si="12"/>
        <v>5.8098000000000001</v>
      </c>
      <c r="H37" s="248">
        <f t="shared" si="4"/>
        <v>92.96</v>
      </c>
      <c r="I37" s="248">
        <f t="shared" si="13"/>
        <v>114.89</v>
      </c>
    </row>
    <row r="38" spans="1:9" x14ac:dyDescent="0.25">
      <c r="A38" s="252" t="s">
        <v>1</v>
      </c>
      <c r="B38" s="253"/>
      <c r="C38" s="253"/>
      <c r="D38" s="253"/>
      <c r="E38" s="253"/>
      <c r="F38" s="253"/>
      <c r="G38" s="253"/>
      <c r="H38" s="253"/>
      <c r="I38" s="253"/>
    </row>
    <row r="39" spans="1:9" ht="36" customHeight="1" x14ac:dyDescent="0.25">
      <c r="A39" s="550" t="s">
        <v>85</v>
      </c>
      <c r="B39" s="550"/>
      <c r="C39" s="550"/>
      <c r="D39" s="550"/>
      <c r="E39" s="550"/>
      <c r="F39" s="550"/>
      <c r="G39" s="550"/>
      <c r="H39" s="550"/>
      <c r="I39" s="550"/>
    </row>
    <row r="40" spans="1:9" ht="18" customHeight="1" x14ac:dyDescent="0.25">
      <c r="A40" s="253" t="s">
        <v>3</v>
      </c>
      <c r="B40" s="250"/>
      <c r="C40" s="250"/>
      <c r="D40" s="253"/>
      <c r="E40" s="253"/>
      <c r="F40" s="253"/>
      <c r="G40" s="253"/>
      <c r="H40" s="253"/>
      <c r="I40" s="253"/>
    </row>
    <row r="41" spans="1:9" ht="18" customHeight="1" x14ac:dyDescent="0.25">
      <c r="A41" s="253"/>
      <c r="B41" s="253"/>
      <c r="C41" s="253"/>
      <c r="D41" s="253"/>
      <c r="E41" s="253"/>
      <c r="F41" s="253"/>
      <c r="G41" s="253"/>
      <c r="H41" s="253"/>
      <c r="I41" s="253"/>
    </row>
    <row r="42" spans="1:9" ht="18" customHeight="1" x14ac:dyDescent="0.25">
      <c r="A42" s="550" t="s">
        <v>86</v>
      </c>
      <c r="B42" s="550"/>
      <c r="C42" s="550"/>
      <c r="D42" s="550"/>
      <c r="E42" s="550"/>
      <c r="F42" s="550"/>
      <c r="G42" s="550"/>
      <c r="H42" s="550"/>
      <c r="I42" s="550"/>
    </row>
    <row r="43" spans="1:9" ht="18" customHeight="1" x14ac:dyDescent="0.25">
      <c r="A43" s="253"/>
      <c r="B43" s="253"/>
      <c r="C43" s="253"/>
      <c r="D43" s="253"/>
      <c r="E43" s="253"/>
      <c r="F43" s="253"/>
      <c r="G43" s="253"/>
      <c r="H43" s="253"/>
      <c r="I43" s="253"/>
    </row>
    <row r="44" spans="1:9" s="281" customFormat="1" x14ac:dyDescent="0.25">
      <c r="A44" s="546" t="s">
        <v>15</v>
      </c>
      <c r="B44" s="546"/>
      <c r="C44" s="546"/>
      <c r="D44" s="546"/>
      <c r="E44" s="546"/>
      <c r="F44" s="546"/>
      <c r="G44" s="546"/>
      <c r="H44" s="546"/>
      <c r="I44" s="546"/>
    </row>
    <row r="45" spans="1:9" s="281" customFormat="1" x14ac:dyDescent="0.25">
      <c r="A45" s="546" t="s">
        <v>5</v>
      </c>
      <c r="B45" s="546"/>
      <c r="C45" s="546"/>
      <c r="D45" s="546"/>
      <c r="E45" s="546"/>
      <c r="F45" s="546"/>
      <c r="G45" s="546"/>
      <c r="H45" s="546"/>
      <c r="I45" s="546"/>
    </row>
    <row r="46" spans="1:9" s="281" customFormat="1" x14ac:dyDescent="0.25">
      <c r="A46" s="546" t="s">
        <v>7</v>
      </c>
      <c r="B46" s="546"/>
      <c r="C46" s="546"/>
      <c r="D46" s="546"/>
      <c r="E46" s="546"/>
      <c r="F46" s="546"/>
      <c r="G46" s="546"/>
      <c r="H46" s="546"/>
      <c r="I46" s="546"/>
    </row>
    <row r="47" spans="1:9" x14ac:dyDescent="0.25">
      <c r="A47" s="254"/>
      <c r="B47" s="254"/>
      <c r="C47" s="254"/>
      <c r="D47" s="254"/>
      <c r="E47" s="254"/>
      <c r="F47" s="254"/>
      <c r="G47" s="254"/>
      <c r="H47" s="254"/>
      <c r="I47" s="254"/>
    </row>
    <row r="48" spans="1:9" x14ac:dyDescent="0.25">
      <c r="A48" s="250"/>
      <c r="B48" s="250"/>
      <c r="C48" s="250"/>
      <c r="D48" s="250"/>
      <c r="E48" s="250"/>
      <c r="F48" s="250"/>
      <c r="G48" s="250"/>
      <c r="H48" s="250"/>
      <c r="I48" s="250"/>
    </row>
  </sheetData>
  <mergeCells count="17">
    <mergeCell ref="H1:I1"/>
    <mergeCell ref="A2:I2"/>
    <mergeCell ref="A7:A9"/>
    <mergeCell ref="B7:B9"/>
    <mergeCell ref="C7:E7"/>
    <mergeCell ref="F7:F9"/>
    <mergeCell ref="G7:G9"/>
    <mergeCell ref="H7:H9"/>
    <mergeCell ref="I7:I9"/>
    <mergeCell ref="C8:C9"/>
    <mergeCell ref="A45:I45"/>
    <mergeCell ref="A46:I46"/>
    <mergeCell ref="D8:D9"/>
    <mergeCell ref="E8:E9"/>
    <mergeCell ref="A39:I39"/>
    <mergeCell ref="A42:I42"/>
    <mergeCell ref="A44:I44"/>
  </mergeCells>
  <pageMargins left="0.31496062992125984" right="0.31496062992125984" top="0.55118110236220474" bottom="0.35433070866141736" header="0.31496062992125984" footer="0.31496062992125984"/>
  <pageSetup paperSize="9"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sheetPr>
  <dimension ref="A1:M623"/>
  <sheetViews>
    <sheetView zoomScale="86" zoomScaleNormal="86" workbookViewId="0">
      <selection activeCell="A2" sqref="A2:I2"/>
    </sheetView>
  </sheetViews>
  <sheetFormatPr defaultColWidth="9.140625" defaultRowHeight="15.75" x14ac:dyDescent="0.25"/>
  <cols>
    <col min="1" max="1" width="51.28515625" style="159" customWidth="1"/>
    <col min="2" max="2" width="15.28515625" style="160" customWidth="1"/>
    <col min="3" max="3" width="14.5703125" style="159" customWidth="1"/>
    <col min="4" max="4" width="14.7109375" style="159" customWidth="1"/>
    <col min="5" max="5" width="18.42578125" style="159" customWidth="1"/>
    <col min="6" max="6" width="13.85546875" style="159" customWidth="1"/>
    <col min="7" max="7" width="14.7109375" style="159" customWidth="1"/>
    <col min="8" max="8" width="24.5703125" style="159" customWidth="1"/>
    <col min="9" max="9" width="21.42578125" style="159" customWidth="1"/>
    <col min="10" max="10" width="9.140625" style="161"/>
    <col min="11" max="11" width="17" style="159" customWidth="1"/>
    <col min="12" max="12" width="9.140625" style="159"/>
    <col min="13" max="13" width="13.140625" style="159" customWidth="1"/>
    <col min="14" max="16384" width="9.140625" style="159"/>
  </cols>
  <sheetData>
    <row r="1" spans="1:13" x14ac:dyDescent="0.25">
      <c r="H1" s="556" t="s">
        <v>898</v>
      </c>
      <c r="I1" s="556"/>
    </row>
    <row r="2" spans="1:13" s="163" customFormat="1" x14ac:dyDescent="0.25">
      <c r="A2" s="557" t="s">
        <v>13</v>
      </c>
      <c r="B2" s="557"/>
      <c r="C2" s="557"/>
      <c r="D2" s="557"/>
      <c r="E2" s="557"/>
      <c r="F2" s="557"/>
      <c r="G2" s="557"/>
      <c r="H2" s="557"/>
      <c r="I2" s="557"/>
      <c r="J2" s="162"/>
    </row>
    <row r="4" spans="1:13" x14ac:dyDescent="0.25">
      <c r="A4" s="159" t="s">
        <v>832</v>
      </c>
    </row>
    <row r="5" spans="1:13" x14ac:dyDescent="0.25">
      <c r="A5" s="159" t="s">
        <v>889</v>
      </c>
    </row>
    <row r="6" spans="1:13" x14ac:dyDescent="0.25">
      <c r="E6" s="164"/>
      <c r="H6" s="165"/>
    </row>
    <row r="7" spans="1:13" ht="39" customHeight="1" x14ac:dyDescent="0.25">
      <c r="A7" s="558"/>
      <c r="B7" s="558" t="s">
        <v>6</v>
      </c>
      <c r="C7" s="559" t="s">
        <v>8</v>
      </c>
      <c r="D7" s="559"/>
      <c r="E7" s="559"/>
      <c r="F7" s="559" t="s">
        <v>4</v>
      </c>
      <c r="G7" s="559" t="s">
        <v>436</v>
      </c>
      <c r="H7" s="560" t="s">
        <v>9</v>
      </c>
      <c r="I7" s="561" t="s">
        <v>2</v>
      </c>
    </row>
    <row r="8" spans="1:13" x14ac:dyDescent="0.25">
      <c r="A8" s="558"/>
      <c r="B8" s="558"/>
      <c r="C8" s="562" t="s">
        <v>14</v>
      </c>
      <c r="D8" s="562" t="s">
        <v>437</v>
      </c>
      <c r="E8" s="559" t="s">
        <v>10</v>
      </c>
      <c r="F8" s="559"/>
      <c r="G8" s="559"/>
      <c r="H8" s="560"/>
      <c r="I8" s="561"/>
    </row>
    <row r="9" spans="1:13" ht="63" customHeight="1" x14ac:dyDescent="0.25">
      <c r="A9" s="558"/>
      <c r="B9" s="558"/>
      <c r="C9" s="563"/>
      <c r="D9" s="563"/>
      <c r="E9" s="559"/>
      <c r="F9" s="559"/>
      <c r="G9" s="559"/>
      <c r="H9" s="560"/>
      <c r="I9" s="561"/>
    </row>
    <row r="10" spans="1:13" x14ac:dyDescent="0.25">
      <c r="A10" s="166">
        <v>1</v>
      </c>
      <c r="B10" s="166"/>
      <c r="C10" s="166" t="s">
        <v>81</v>
      </c>
      <c r="D10" s="166">
        <v>8</v>
      </c>
      <c r="E10" s="166">
        <v>9</v>
      </c>
      <c r="F10" s="166">
        <v>11</v>
      </c>
      <c r="G10" s="166">
        <v>12</v>
      </c>
      <c r="H10" s="166">
        <v>13</v>
      </c>
      <c r="I10" s="166" t="s">
        <v>82</v>
      </c>
    </row>
    <row r="11" spans="1:13" s="163" customFormat="1" x14ac:dyDescent="0.25">
      <c r="A11" s="167" t="s">
        <v>0</v>
      </c>
      <c r="B11" s="168">
        <f>B12+B94+B139+B157+B162+B166+B221+B234+B276+B325+B348+B374+B405+B434+B444+B448+B474+B485+B518+B536+B544+B567+B584+B587+B599+B363</f>
        <v>533</v>
      </c>
      <c r="C11" s="169"/>
      <c r="D11" s="169"/>
      <c r="E11" s="169">
        <f>E12+E94+E139+E157+E162+E166+E221+E234+E276+E325+E348+E374+E405+E434+E444+E448+E474+E485+E518+E536+E544+E567+E584+E587+E599+E363</f>
        <v>18655.099999999999</v>
      </c>
      <c r="F11" s="169"/>
      <c r="G11" s="169"/>
      <c r="H11" s="169">
        <f>H12+H94+H139+H157+H162+H166+H221+H234+H276+H325+H348+H374+H405+H434+H444+H448+H474+H485+H518+H536+H544+H567+H584+H587+H599+H363</f>
        <v>245921.87</v>
      </c>
      <c r="I11" s="169">
        <f>I12+I94+I139+I157+I162+I166+I221+I234+I276+I325+I348+I374+I405+I434+I444+I448+I474+I485+I518+I536+I544+I567+I584+I587+I599+I363</f>
        <v>303934.95999999996</v>
      </c>
      <c r="J11" s="162"/>
    </row>
    <row r="12" spans="1:13" s="163" customFormat="1" x14ac:dyDescent="0.25">
      <c r="A12" s="170" t="s">
        <v>438</v>
      </c>
      <c r="B12" s="285">
        <f>B13+B42+B79</f>
        <v>78</v>
      </c>
      <c r="C12" s="286"/>
      <c r="D12" s="286"/>
      <c r="E12" s="286">
        <f>E13+E42+E79</f>
        <v>4878.1000000000004</v>
      </c>
      <c r="F12" s="286"/>
      <c r="G12" s="286"/>
      <c r="H12" s="286">
        <f>H13+H42+H79</f>
        <v>74109.429999999993</v>
      </c>
      <c r="I12" s="286">
        <f>I13+I42+I79</f>
        <v>91591.84</v>
      </c>
      <c r="J12" s="162"/>
    </row>
    <row r="13" spans="1:13" s="163" customFormat="1" ht="31.5" x14ac:dyDescent="0.25">
      <c r="A13" s="284" t="s">
        <v>16</v>
      </c>
      <c r="B13" s="172">
        <f>SUM(B14:B41)</f>
        <v>28</v>
      </c>
      <c r="C13" s="173"/>
      <c r="D13" s="173"/>
      <c r="E13" s="173">
        <f>SUM(E14:E41)</f>
        <v>2350.1</v>
      </c>
      <c r="F13" s="173"/>
      <c r="G13" s="173"/>
      <c r="H13" s="173">
        <f>SUM(H14:H41)</f>
        <v>46949.97</v>
      </c>
      <c r="I13" s="173">
        <f>SUM(I14:I41)</f>
        <v>58025.47</v>
      </c>
      <c r="J13" s="162"/>
    </row>
    <row r="14" spans="1:13" s="163" customFormat="1" x14ac:dyDescent="0.25">
      <c r="A14" s="174" t="s">
        <v>439</v>
      </c>
      <c r="B14" s="175">
        <v>1</v>
      </c>
      <c r="C14" s="176">
        <f>D14+E14</f>
        <v>208</v>
      </c>
      <c r="D14" s="177">
        <v>136</v>
      </c>
      <c r="E14" s="177">
        <v>72</v>
      </c>
      <c r="F14" s="178">
        <v>1340.348</v>
      </c>
      <c r="G14" s="504">
        <f>F14/D14</f>
        <v>9.8554999999999993</v>
      </c>
      <c r="H14" s="505">
        <f>ROUND(E14*G14*2,2)</f>
        <v>1419.19</v>
      </c>
      <c r="I14" s="505">
        <f>ROUND(H14*1.2359,2)</f>
        <v>1753.98</v>
      </c>
      <c r="J14" s="162"/>
      <c r="K14" s="179"/>
      <c r="M14" s="179"/>
    </row>
    <row r="15" spans="1:13" s="163" customFormat="1" x14ac:dyDescent="0.25">
      <c r="A15" s="174" t="s">
        <v>439</v>
      </c>
      <c r="B15" s="175">
        <v>1</v>
      </c>
      <c r="C15" s="176">
        <f t="shared" ref="C15:C41" si="0">D15+E15</f>
        <v>224</v>
      </c>
      <c r="D15" s="177">
        <v>160</v>
      </c>
      <c r="E15" s="177">
        <v>64</v>
      </c>
      <c r="F15" s="178">
        <v>1576.88</v>
      </c>
      <c r="G15" s="504">
        <f t="shared" ref="G15:G81" si="1">F15/D15</f>
        <v>9.855500000000001</v>
      </c>
      <c r="H15" s="505">
        <f t="shared" ref="H15:H41" si="2">ROUND(E15*G15*2,2)</f>
        <v>1261.5</v>
      </c>
      <c r="I15" s="505">
        <f t="shared" ref="I15:I41" si="3">ROUND(H15*1.2359,2)</f>
        <v>1559.09</v>
      </c>
      <c r="J15" s="162"/>
    </row>
    <row r="16" spans="1:13" s="163" customFormat="1" x14ac:dyDescent="0.25">
      <c r="A16" s="174" t="s">
        <v>439</v>
      </c>
      <c r="B16" s="175">
        <v>1</v>
      </c>
      <c r="C16" s="176">
        <f t="shared" si="0"/>
        <v>256</v>
      </c>
      <c r="D16" s="177">
        <v>160</v>
      </c>
      <c r="E16" s="177">
        <v>96</v>
      </c>
      <c r="F16" s="178">
        <v>1576.88</v>
      </c>
      <c r="G16" s="504">
        <f t="shared" si="1"/>
        <v>9.855500000000001</v>
      </c>
      <c r="H16" s="505">
        <f t="shared" si="2"/>
        <v>1892.26</v>
      </c>
      <c r="I16" s="505">
        <f t="shared" si="3"/>
        <v>2338.64</v>
      </c>
      <c r="J16" s="162"/>
    </row>
    <row r="17" spans="1:10" s="163" customFormat="1" x14ac:dyDescent="0.25">
      <c r="A17" s="174" t="s">
        <v>439</v>
      </c>
      <c r="B17" s="175">
        <v>1</v>
      </c>
      <c r="C17" s="176">
        <f t="shared" si="0"/>
        <v>200</v>
      </c>
      <c r="D17" s="177">
        <v>120</v>
      </c>
      <c r="E17" s="177">
        <v>80</v>
      </c>
      <c r="F17" s="178">
        <v>1182.6600000000001</v>
      </c>
      <c r="G17" s="504">
        <f t="shared" si="1"/>
        <v>9.855500000000001</v>
      </c>
      <c r="H17" s="505">
        <f t="shared" si="2"/>
        <v>1576.88</v>
      </c>
      <c r="I17" s="505">
        <f t="shared" si="3"/>
        <v>1948.87</v>
      </c>
      <c r="J17" s="162"/>
    </row>
    <row r="18" spans="1:10" s="163" customFormat="1" x14ac:dyDescent="0.25">
      <c r="A18" s="174" t="s">
        <v>439</v>
      </c>
      <c r="B18" s="175">
        <v>1</v>
      </c>
      <c r="C18" s="176">
        <f t="shared" si="0"/>
        <v>202</v>
      </c>
      <c r="D18" s="177">
        <v>160</v>
      </c>
      <c r="E18" s="177">
        <v>42</v>
      </c>
      <c r="F18" s="178">
        <v>1576.88</v>
      </c>
      <c r="G18" s="504">
        <f t="shared" si="1"/>
        <v>9.855500000000001</v>
      </c>
      <c r="H18" s="505">
        <f t="shared" si="2"/>
        <v>827.86</v>
      </c>
      <c r="I18" s="505">
        <f t="shared" si="3"/>
        <v>1023.15</v>
      </c>
      <c r="J18" s="162"/>
    </row>
    <row r="19" spans="1:10" s="163" customFormat="1" x14ac:dyDescent="0.25">
      <c r="A19" s="174" t="s">
        <v>62</v>
      </c>
      <c r="B19" s="175">
        <v>1</v>
      </c>
      <c r="C19" s="176">
        <f t="shared" si="0"/>
        <v>240</v>
      </c>
      <c r="D19" s="180">
        <v>128</v>
      </c>
      <c r="E19" s="180">
        <v>112</v>
      </c>
      <c r="F19" s="181">
        <v>1261.5</v>
      </c>
      <c r="G19" s="504">
        <f t="shared" si="1"/>
        <v>9.85546875</v>
      </c>
      <c r="H19" s="505">
        <f t="shared" si="2"/>
        <v>2207.63</v>
      </c>
      <c r="I19" s="505">
        <f t="shared" si="3"/>
        <v>2728.41</v>
      </c>
      <c r="J19" s="162"/>
    </row>
    <row r="20" spans="1:10" s="163" customFormat="1" x14ac:dyDescent="0.25">
      <c r="A20" s="182" t="s">
        <v>440</v>
      </c>
      <c r="B20" s="175">
        <v>1</v>
      </c>
      <c r="C20" s="176">
        <f t="shared" si="0"/>
        <v>256</v>
      </c>
      <c r="D20" s="180">
        <v>160</v>
      </c>
      <c r="E20" s="180">
        <v>96</v>
      </c>
      <c r="F20" s="181">
        <v>1576.88</v>
      </c>
      <c r="G20" s="504">
        <f t="shared" si="1"/>
        <v>9.855500000000001</v>
      </c>
      <c r="H20" s="505">
        <f t="shared" si="2"/>
        <v>1892.26</v>
      </c>
      <c r="I20" s="505">
        <f t="shared" si="3"/>
        <v>2338.64</v>
      </c>
      <c r="J20" s="162"/>
    </row>
    <row r="21" spans="1:10" s="163" customFormat="1" x14ac:dyDescent="0.25">
      <c r="A21" s="182" t="s">
        <v>440</v>
      </c>
      <c r="B21" s="175">
        <v>1</v>
      </c>
      <c r="C21" s="176">
        <f t="shared" si="0"/>
        <v>136</v>
      </c>
      <c r="D21" s="180">
        <v>96</v>
      </c>
      <c r="E21" s="180">
        <v>40</v>
      </c>
      <c r="F21" s="181">
        <v>946.13</v>
      </c>
      <c r="G21" s="504">
        <f t="shared" si="1"/>
        <v>9.8555208333333333</v>
      </c>
      <c r="H21" s="505">
        <f t="shared" si="2"/>
        <v>788.44</v>
      </c>
      <c r="I21" s="505">
        <f t="shared" si="3"/>
        <v>974.43</v>
      </c>
      <c r="J21" s="162"/>
    </row>
    <row r="22" spans="1:10" s="163" customFormat="1" x14ac:dyDescent="0.25">
      <c r="A22" s="182" t="s">
        <v>441</v>
      </c>
      <c r="B22" s="175">
        <v>1</v>
      </c>
      <c r="C22" s="176">
        <f t="shared" si="0"/>
        <v>152</v>
      </c>
      <c r="D22" s="180">
        <v>120</v>
      </c>
      <c r="E22" s="180">
        <v>32</v>
      </c>
      <c r="F22" s="181">
        <v>1182.6600000000001</v>
      </c>
      <c r="G22" s="504">
        <f t="shared" si="1"/>
        <v>9.855500000000001</v>
      </c>
      <c r="H22" s="505">
        <f t="shared" si="2"/>
        <v>630.75</v>
      </c>
      <c r="I22" s="505">
        <f t="shared" si="3"/>
        <v>779.54</v>
      </c>
      <c r="J22" s="162"/>
    </row>
    <row r="23" spans="1:10" s="163" customFormat="1" x14ac:dyDescent="0.25">
      <c r="A23" s="182" t="s">
        <v>441</v>
      </c>
      <c r="B23" s="175">
        <v>1</v>
      </c>
      <c r="C23" s="176">
        <f t="shared" si="0"/>
        <v>299</v>
      </c>
      <c r="D23" s="180">
        <v>160</v>
      </c>
      <c r="E23" s="180">
        <v>139</v>
      </c>
      <c r="F23" s="181">
        <v>1576.88</v>
      </c>
      <c r="G23" s="504">
        <f t="shared" si="1"/>
        <v>9.855500000000001</v>
      </c>
      <c r="H23" s="505">
        <f t="shared" si="2"/>
        <v>2739.83</v>
      </c>
      <c r="I23" s="505">
        <f t="shared" si="3"/>
        <v>3386.16</v>
      </c>
      <c r="J23" s="162"/>
    </row>
    <row r="24" spans="1:10" s="163" customFormat="1" x14ac:dyDescent="0.25">
      <c r="A24" s="182" t="s">
        <v>441</v>
      </c>
      <c r="B24" s="175">
        <v>1</v>
      </c>
      <c r="C24" s="176">
        <f t="shared" si="0"/>
        <v>185.5</v>
      </c>
      <c r="D24" s="180">
        <v>160</v>
      </c>
      <c r="E24" s="180">
        <v>25.5</v>
      </c>
      <c r="F24" s="181">
        <v>1576.88</v>
      </c>
      <c r="G24" s="504">
        <f t="shared" si="1"/>
        <v>9.855500000000001</v>
      </c>
      <c r="H24" s="505">
        <f t="shared" si="2"/>
        <v>502.63</v>
      </c>
      <c r="I24" s="505">
        <f t="shared" si="3"/>
        <v>621.20000000000005</v>
      </c>
      <c r="J24" s="162"/>
    </row>
    <row r="25" spans="1:10" s="163" customFormat="1" x14ac:dyDescent="0.25">
      <c r="A25" s="182" t="s">
        <v>441</v>
      </c>
      <c r="B25" s="175">
        <v>1</v>
      </c>
      <c r="C25" s="176">
        <f t="shared" si="0"/>
        <v>96</v>
      </c>
      <c r="D25" s="180">
        <v>88</v>
      </c>
      <c r="E25" s="180">
        <v>8</v>
      </c>
      <c r="F25" s="181">
        <v>867.28</v>
      </c>
      <c r="G25" s="504">
        <f>F25/D25</f>
        <v>9.8554545454545455</v>
      </c>
      <c r="H25" s="505">
        <f t="shared" si="2"/>
        <v>157.69</v>
      </c>
      <c r="I25" s="505">
        <f t="shared" si="3"/>
        <v>194.89</v>
      </c>
      <c r="J25" s="162"/>
    </row>
    <row r="26" spans="1:10" s="163" customFormat="1" x14ac:dyDescent="0.25">
      <c r="A26" s="182" t="s">
        <v>442</v>
      </c>
      <c r="B26" s="175">
        <v>1</v>
      </c>
      <c r="C26" s="176">
        <f t="shared" si="0"/>
        <v>328</v>
      </c>
      <c r="D26" s="180">
        <v>160</v>
      </c>
      <c r="E26" s="180">
        <v>168</v>
      </c>
      <c r="F26" s="181">
        <v>1576.88</v>
      </c>
      <c r="G26" s="504">
        <f t="shared" si="1"/>
        <v>9.855500000000001</v>
      </c>
      <c r="H26" s="505">
        <f t="shared" si="2"/>
        <v>3311.45</v>
      </c>
      <c r="I26" s="505">
        <f t="shared" si="3"/>
        <v>4092.62</v>
      </c>
      <c r="J26" s="162"/>
    </row>
    <row r="27" spans="1:10" s="163" customFormat="1" x14ac:dyDescent="0.25">
      <c r="A27" s="182" t="s">
        <v>442</v>
      </c>
      <c r="B27" s="175">
        <v>1</v>
      </c>
      <c r="C27" s="176">
        <f t="shared" si="0"/>
        <v>304</v>
      </c>
      <c r="D27" s="180">
        <v>160</v>
      </c>
      <c r="E27" s="180">
        <v>144</v>
      </c>
      <c r="F27" s="181">
        <v>1576.88</v>
      </c>
      <c r="G27" s="504">
        <f t="shared" si="1"/>
        <v>9.855500000000001</v>
      </c>
      <c r="H27" s="505">
        <f t="shared" si="2"/>
        <v>2838.38</v>
      </c>
      <c r="I27" s="505">
        <f t="shared" si="3"/>
        <v>3507.95</v>
      </c>
      <c r="J27" s="162"/>
    </row>
    <row r="28" spans="1:10" s="163" customFormat="1" x14ac:dyDescent="0.25">
      <c r="A28" s="182" t="s">
        <v>442</v>
      </c>
      <c r="B28" s="175">
        <v>1</v>
      </c>
      <c r="C28" s="176">
        <f t="shared" si="0"/>
        <v>288</v>
      </c>
      <c r="D28" s="180">
        <v>160</v>
      </c>
      <c r="E28" s="180">
        <v>128</v>
      </c>
      <c r="F28" s="181">
        <v>1576.88</v>
      </c>
      <c r="G28" s="504">
        <f t="shared" si="1"/>
        <v>9.855500000000001</v>
      </c>
      <c r="H28" s="505">
        <f t="shared" si="2"/>
        <v>2523.0100000000002</v>
      </c>
      <c r="I28" s="505">
        <f t="shared" si="3"/>
        <v>3118.19</v>
      </c>
      <c r="J28" s="162"/>
    </row>
    <row r="29" spans="1:10" s="163" customFormat="1" x14ac:dyDescent="0.25">
      <c r="A29" s="182" t="s">
        <v>442</v>
      </c>
      <c r="B29" s="175">
        <v>1</v>
      </c>
      <c r="C29" s="176">
        <f t="shared" si="0"/>
        <v>268</v>
      </c>
      <c r="D29" s="180">
        <v>140</v>
      </c>
      <c r="E29" s="180">
        <v>128</v>
      </c>
      <c r="F29" s="181">
        <v>1673.2624999999998</v>
      </c>
      <c r="G29" s="504">
        <f t="shared" si="1"/>
        <v>11.951874999999999</v>
      </c>
      <c r="H29" s="505">
        <f t="shared" si="2"/>
        <v>3059.68</v>
      </c>
      <c r="I29" s="505">
        <f t="shared" si="3"/>
        <v>3781.46</v>
      </c>
      <c r="J29" s="162"/>
    </row>
    <row r="30" spans="1:10" s="163" customFormat="1" x14ac:dyDescent="0.25">
      <c r="A30" s="182" t="s">
        <v>443</v>
      </c>
      <c r="B30" s="175">
        <v>1</v>
      </c>
      <c r="C30" s="176">
        <f t="shared" si="0"/>
        <v>102</v>
      </c>
      <c r="D30" s="180">
        <v>70</v>
      </c>
      <c r="E30" s="180">
        <v>32</v>
      </c>
      <c r="F30" s="181">
        <v>788.83</v>
      </c>
      <c r="G30" s="504">
        <f t="shared" si="1"/>
        <v>11.269</v>
      </c>
      <c r="H30" s="505">
        <f t="shared" si="2"/>
        <v>721.22</v>
      </c>
      <c r="I30" s="505">
        <f t="shared" si="3"/>
        <v>891.36</v>
      </c>
      <c r="J30" s="162"/>
    </row>
    <row r="31" spans="1:10" s="162" customFormat="1" x14ac:dyDescent="0.25">
      <c r="A31" s="174" t="s">
        <v>444</v>
      </c>
      <c r="B31" s="175">
        <v>1</v>
      </c>
      <c r="C31" s="176">
        <f t="shared" si="0"/>
        <v>328</v>
      </c>
      <c r="D31" s="180">
        <v>160</v>
      </c>
      <c r="E31" s="180">
        <v>168</v>
      </c>
      <c r="F31" s="181">
        <v>1576.88</v>
      </c>
      <c r="G31" s="504">
        <f t="shared" si="1"/>
        <v>9.855500000000001</v>
      </c>
      <c r="H31" s="505">
        <f t="shared" si="2"/>
        <v>3311.45</v>
      </c>
      <c r="I31" s="505">
        <f t="shared" si="3"/>
        <v>4092.62</v>
      </c>
    </row>
    <row r="32" spans="1:10" s="162" customFormat="1" x14ac:dyDescent="0.25">
      <c r="A32" s="174" t="s">
        <v>444</v>
      </c>
      <c r="B32" s="175">
        <v>1</v>
      </c>
      <c r="C32" s="176">
        <f t="shared" si="0"/>
        <v>96</v>
      </c>
      <c r="D32" s="180">
        <v>80</v>
      </c>
      <c r="E32" s="180">
        <v>16</v>
      </c>
      <c r="F32" s="181">
        <v>788.44</v>
      </c>
      <c r="G32" s="504">
        <f t="shared" si="1"/>
        <v>9.855500000000001</v>
      </c>
      <c r="H32" s="505">
        <f t="shared" si="2"/>
        <v>315.38</v>
      </c>
      <c r="I32" s="505">
        <f t="shared" si="3"/>
        <v>389.78</v>
      </c>
    </row>
    <row r="33" spans="1:10" s="162" customFormat="1" x14ac:dyDescent="0.25">
      <c r="A33" s="174" t="s">
        <v>444</v>
      </c>
      <c r="B33" s="175">
        <v>1</v>
      </c>
      <c r="C33" s="176">
        <f t="shared" si="0"/>
        <v>285</v>
      </c>
      <c r="D33" s="180">
        <v>160</v>
      </c>
      <c r="E33" s="180">
        <v>125</v>
      </c>
      <c r="F33" s="181">
        <v>1576.88</v>
      </c>
      <c r="G33" s="504">
        <f t="shared" si="1"/>
        <v>9.855500000000001</v>
      </c>
      <c r="H33" s="505">
        <f t="shared" si="2"/>
        <v>2463.88</v>
      </c>
      <c r="I33" s="505">
        <f t="shared" si="3"/>
        <v>3045.11</v>
      </c>
    </row>
    <row r="34" spans="1:10" s="162" customFormat="1" x14ac:dyDescent="0.25">
      <c r="A34" s="174" t="s">
        <v>444</v>
      </c>
      <c r="B34" s="175">
        <v>1</v>
      </c>
      <c r="C34" s="176">
        <f t="shared" si="0"/>
        <v>326.60000000000002</v>
      </c>
      <c r="D34" s="180">
        <v>160</v>
      </c>
      <c r="E34" s="180">
        <v>166.6</v>
      </c>
      <c r="F34" s="181">
        <v>1576.88</v>
      </c>
      <c r="G34" s="504">
        <f t="shared" si="1"/>
        <v>9.855500000000001</v>
      </c>
      <c r="H34" s="505">
        <f t="shared" si="2"/>
        <v>3283.85</v>
      </c>
      <c r="I34" s="505">
        <f t="shared" si="3"/>
        <v>4058.51</v>
      </c>
    </row>
    <row r="35" spans="1:10" s="162" customFormat="1" x14ac:dyDescent="0.25">
      <c r="A35" s="174" t="s">
        <v>445</v>
      </c>
      <c r="B35" s="175">
        <v>1</v>
      </c>
      <c r="C35" s="176">
        <f t="shared" si="0"/>
        <v>170</v>
      </c>
      <c r="D35" s="180">
        <v>85</v>
      </c>
      <c r="E35" s="180">
        <v>85</v>
      </c>
      <c r="F35" s="181">
        <v>837.72</v>
      </c>
      <c r="G35" s="504">
        <f t="shared" si="1"/>
        <v>9.8555294117647065</v>
      </c>
      <c r="H35" s="505">
        <f t="shared" si="2"/>
        <v>1675.44</v>
      </c>
      <c r="I35" s="505">
        <f t="shared" si="3"/>
        <v>2070.6799999999998</v>
      </c>
    </row>
    <row r="36" spans="1:10" s="162" customFormat="1" x14ac:dyDescent="0.25">
      <c r="A36" s="174" t="s">
        <v>445</v>
      </c>
      <c r="B36" s="175">
        <v>1</v>
      </c>
      <c r="C36" s="176">
        <f t="shared" si="0"/>
        <v>154</v>
      </c>
      <c r="D36" s="180">
        <v>77</v>
      </c>
      <c r="E36" s="180">
        <v>77</v>
      </c>
      <c r="F36" s="181">
        <v>758.87</v>
      </c>
      <c r="G36" s="504">
        <f t="shared" si="1"/>
        <v>9.8554545454545455</v>
      </c>
      <c r="H36" s="505">
        <f t="shared" si="2"/>
        <v>1517.74</v>
      </c>
      <c r="I36" s="505">
        <f t="shared" si="3"/>
        <v>1875.77</v>
      </c>
    </row>
    <row r="37" spans="1:10" s="162" customFormat="1" x14ac:dyDescent="0.25">
      <c r="A37" s="174" t="s">
        <v>445</v>
      </c>
      <c r="B37" s="175">
        <v>1</v>
      </c>
      <c r="C37" s="176">
        <f t="shared" si="0"/>
        <v>66</v>
      </c>
      <c r="D37" s="180">
        <v>33</v>
      </c>
      <c r="E37" s="180">
        <v>33</v>
      </c>
      <c r="F37" s="181">
        <v>325.23</v>
      </c>
      <c r="G37" s="504">
        <f t="shared" si="1"/>
        <v>9.8554545454545455</v>
      </c>
      <c r="H37" s="505">
        <f t="shared" si="2"/>
        <v>650.46</v>
      </c>
      <c r="I37" s="505">
        <f t="shared" si="3"/>
        <v>803.9</v>
      </c>
    </row>
    <row r="38" spans="1:10" s="163" customFormat="1" x14ac:dyDescent="0.25">
      <c r="A38" s="182" t="s">
        <v>445</v>
      </c>
      <c r="B38" s="175">
        <v>1</v>
      </c>
      <c r="C38" s="176">
        <f t="shared" si="0"/>
        <v>226</v>
      </c>
      <c r="D38" s="180">
        <v>113</v>
      </c>
      <c r="E38" s="180">
        <v>113</v>
      </c>
      <c r="F38" s="181">
        <v>1113.67</v>
      </c>
      <c r="G38" s="504">
        <f t="shared" si="1"/>
        <v>9.8554867256637166</v>
      </c>
      <c r="H38" s="505">
        <f t="shared" si="2"/>
        <v>2227.34</v>
      </c>
      <c r="I38" s="505">
        <f t="shared" si="3"/>
        <v>2752.77</v>
      </c>
      <c r="J38" s="162"/>
    </row>
    <row r="39" spans="1:10" s="163" customFormat="1" x14ac:dyDescent="0.25">
      <c r="A39" s="182" t="s">
        <v>445</v>
      </c>
      <c r="B39" s="175">
        <v>1</v>
      </c>
      <c r="C39" s="176">
        <f t="shared" si="0"/>
        <v>6</v>
      </c>
      <c r="D39" s="180">
        <v>3</v>
      </c>
      <c r="E39" s="180">
        <v>3</v>
      </c>
      <c r="F39" s="181">
        <v>29.57</v>
      </c>
      <c r="G39" s="504">
        <f t="shared" si="1"/>
        <v>9.8566666666666674</v>
      </c>
      <c r="H39" s="505">
        <f t="shared" si="2"/>
        <v>59.14</v>
      </c>
      <c r="I39" s="505">
        <f t="shared" si="3"/>
        <v>73.09</v>
      </c>
      <c r="J39" s="162"/>
    </row>
    <row r="40" spans="1:10" s="163" customFormat="1" x14ac:dyDescent="0.25">
      <c r="A40" s="182" t="s">
        <v>445</v>
      </c>
      <c r="B40" s="175">
        <v>1</v>
      </c>
      <c r="C40" s="176">
        <f t="shared" si="0"/>
        <v>170</v>
      </c>
      <c r="D40" s="180">
        <v>85</v>
      </c>
      <c r="E40" s="180">
        <v>85</v>
      </c>
      <c r="F40" s="181">
        <v>837.72</v>
      </c>
      <c r="G40" s="504">
        <f t="shared" si="1"/>
        <v>9.8555294117647065</v>
      </c>
      <c r="H40" s="505">
        <f t="shared" si="2"/>
        <v>1675.44</v>
      </c>
      <c r="I40" s="505">
        <f t="shared" si="3"/>
        <v>2070.6799999999998</v>
      </c>
      <c r="J40" s="162"/>
    </row>
    <row r="41" spans="1:10" s="163" customFormat="1" x14ac:dyDescent="0.25">
      <c r="A41" s="182" t="s">
        <v>446</v>
      </c>
      <c r="B41" s="175">
        <v>1</v>
      </c>
      <c r="C41" s="176">
        <f t="shared" si="0"/>
        <v>208</v>
      </c>
      <c r="D41" s="180">
        <v>136</v>
      </c>
      <c r="E41" s="180">
        <v>72</v>
      </c>
      <c r="F41" s="181">
        <v>1340.35</v>
      </c>
      <c r="G41" s="504">
        <f t="shared" si="1"/>
        <v>9.8555147058823529</v>
      </c>
      <c r="H41" s="505">
        <f t="shared" si="2"/>
        <v>1419.19</v>
      </c>
      <c r="I41" s="505">
        <f t="shared" si="3"/>
        <v>1753.98</v>
      </c>
      <c r="J41" s="162"/>
    </row>
    <row r="42" spans="1:10" s="163" customFormat="1" ht="47.25" x14ac:dyDescent="0.25">
      <c r="A42" s="284" t="s">
        <v>17</v>
      </c>
      <c r="B42" s="172">
        <f>SUM(B43:B78)</f>
        <v>36</v>
      </c>
      <c r="C42" s="173"/>
      <c r="D42" s="173"/>
      <c r="E42" s="173">
        <f>SUM(E43:E78)</f>
        <v>1802</v>
      </c>
      <c r="F42" s="173"/>
      <c r="G42" s="291"/>
      <c r="H42" s="291">
        <f>SUM(H43:H78)</f>
        <v>20871.78</v>
      </c>
      <c r="I42" s="291">
        <f>SUM(I43:I78)</f>
        <v>25795.429999999997</v>
      </c>
      <c r="J42" s="162"/>
    </row>
    <row r="43" spans="1:10" s="163" customFormat="1" x14ac:dyDescent="0.25">
      <c r="A43" s="182" t="s">
        <v>447</v>
      </c>
      <c r="B43" s="183">
        <v>1</v>
      </c>
      <c r="C43" s="184">
        <f>D43+E43</f>
        <v>136</v>
      </c>
      <c r="D43" s="177">
        <v>112</v>
      </c>
      <c r="E43" s="177">
        <v>24</v>
      </c>
      <c r="F43" s="178">
        <v>658.94</v>
      </c>
      <c r="G43" s="504">
        <f t="shared" si="1"/>
        <v>5.8833928571428578</v>
      </c>
      <c r="H43" s="505">
        <f t="shared" ref="H43:H78" si="4">ROUND(E43*G43*2,2)</f>
        <v>282.39999999999998</v>
      </c>
      <c r="I43" s="505">
        <f t="shared" ref="I43:I78" si="5">ROUND(H43*1.2359,2)</f>
        <v>349.02</v>
      </c>
      <c r="J43" s="162"/>
    </row>
    <row r="44" spans="1:10" s="163" customFormat="1" x14ac:dyDescent="0.25">
      <c r="A44" s="182" t="s">
        <v>447</v>
      </c>
      <c r="B44" s="183">
        <v>1</v>
      </c>
      <c r="C44" s="184">
        <f t="shared" ref="C44:C78" si="6">D44+E44</f>
        <v>284</v>
      </c>
      <c r="D44" s="177">
        <v>160</v>
      </c>
      <c r="E44" s="177">
        <v>124</v>
      </c>
      <c r="F44" s="178">
        <v>941.34</v>
      </c>
      <c r="G44" s="504">
        <f t="shared" si="1"/>
        <v>5.883375</v>
      </c>
      <c r="H44" s="505">
        <f t="shared" si="4"/>
        <v>1459.08</v>
      </c>
      <c r="I44" s="505">
        <f t="shared" si="5"/>
        <v>1803.28</v>
      </c>
      <c r="J44" s="162"/>
    </row>
    <row r="45" spans="1:10" s="163" customFormat="1" x14ac:dyDescent="0.25">
      <c r="A45" s="182" t="s">
        <v>447</v>
      </c>
      <c r="B45" s="183">
        <v>1</v>
      </c>
      <c r="C45" s="184">
        <f t="shared" si="6"/>
        <v>188</v>
      </c>
      <c r="D45" s="177">
        <v>160</v>
      </c>
      <c r="E45" s="177">
        <v>28</v>
      </c>
      <c r="F45" s="178">
        <v>941.34</v>
      </c>
      <c r="G45" s="504">
        <f t="shared" si="1"/>
        <v>5.883375</v>
      </c>
      <c r="H45" s="505">
        <f t="shared" si="4"/>
        <v>329.47</v>
      </c>
      <c r="I45" s="505">
        <f t="shared" si="5"/>
        <v>407.19</v>
      </c>
      <c r="J45" s="162"/>
    </row>
    <row r="46" spans="1:10" s="163" customFormat="1" x14ac:dyDescent="0.25">
      <c r="A46" s="182" t="s">
        <v>447</v>
      </c>
      <c r="B46" s="183">
        <v>1</v>
      </c>
      <c r="C46" s="184">
        <f t="shared" si="6"/>
        <v>188</v>
      </c>
      <c r="D46" s="177">
        <v>160</v>
      </c>
      <c r="E46" s="177">
        <v>28</v>
      </c>
      <c r="F46" s="178">
        <v>831.44</v>
      </c>
      <c r="G46" s="504">
        <f t="shared" si="1"/>
        <v>5.1965000000000003</v>
      </c>
      <c r="H46" s="505">
        <f t="shared" si="4"/>
        <v>291</v>
      </c>
      <c r="I46" s="505">
        <f t="shared" si="5"/>
        <v>359.65</v>
      </c>
      <c r="J46" s="162"/>
    </row>
    <row r="47" spans="1:10" s="163" customFormat="1" x14ac:dyDescent="0.25">
      <c r="A47" s="182" t="s">
        <v>447</v>
      </c>
      <c r="B47" s="183">
        <v>1</v>
      </c>
      <c r="C47" s="184">
        <f t="shared" si="6"/>
        <v>162</v>
      </c>
      <c r="D47" s="177">
        <v>160</v>
      </c>
      <c r="E47" s="177">
        <v>2</v>
      </c>
      <c r="F47" s="178">
        <v>870</v>
      </c>
      <c r="G47" s="504">
        <f t="shared" si="1"/>
        <v>5.4375</v>
      </c>
      <c r="H47" s="505">
        <f t="shared" si="4"/>
        <v>21.75</v>
      </c>
      <c r="I47" s="505">
        <f t="shared" si="5"/>
        <v>26.88</v>
      </c>
      <c r="J47" s="162"/>
    </row>
    <row r="48" spans="1:10" s="163" customFormat="1" x14ac:dyDescent="0.25">
      <c r="A48" s="182" t="s">
        <v>447</v>
      </c>
      <c r="B48" s="183">
        <v>1</v>
      </c>
      <c r="C48" s="184">
        <f t="shared" si="6"/>
        <v>228</v>
      </c>
      <c r="D48" s="177">
        <v>160</v>
      </c>
      <c r="E48" s="177">
        <v>68</v>
      </c>
      <c r="F48" s="178">
        <v>831.44</v>
      </c>
      <c r="G48" s="504">
        <f t="shared" si="1"/>
        <v>5.1965000000000003</v>
      </c>
      <c r="H48" s="505">
        <f t="shared" si="4"/>
        <v>706.72</v>
      </c>
      <c r="I48" s="505">
        <f t="shared" si="5"/>
        <v>873.44</v>
      </c>
      <c r="J48" s="162"/>
    </row>
    <row r="49" spans="1:10" s="163" customFormat="1" x14ac:dyDescent="0.25">
      <c r="A49" s="182" t="s">
        <v>448</v>
      </c>
      <c r="B49" s="183">
        <v>1</v>
      </c>
      <c r="C49" s="184">
        <f t="shared" si="6"/>
        <v>196</v>
      </c>
      <c r="D49" s="177">
        <v>160</v>
      </c>
      <c r="E49" s="177">
        <v>36</v>
      </c>
      <c r="F49" s="178">
        <v>1099.04</v>
      </c>
      <c r="G49" s="504">
        <f t="shared" si="1"/>
        <v>6.8689999999999998</v>
      </c>
      <c r="H49" s="505">
        <f t="shared" si="4"/>
        <v>494.57</v>
      </c>
      <c r="I49" s="505">
        <f t="shared" si="5"/>
        <v>611.24</v>
      </c>
      <c r="J49" s="162"/>
    </row>
    <row r="50" spans="1:10" s="163" customFormat="1" x14ac:dyDescent="0.25">
      <c r="A50" s="182" t="s">
        <v>449</v>
      </c>
      <c r="B50" s="183">
        <v>1</v>
      </c>
      <c r="C50" s="184">
        <f t="shared" si="6"/>
        <v>136</v>
      </c>
      <c r="D50" s="177">
        <v>104</v>
      </c>
      <c r="E50" s="177">
        <v>32</v>
      </c>
      <c r="F50" s="178">
        <v>611.87</v>
      </c>
      <c r="G50" s="504">
        <f t="shared" si="1"/>
        <v>5.8833653846153844</v>
      </c>
      <c r="H50" s="505">
        <f t="shared" si="4"/>
        <v>376.54</v>
      </c>
      <c r="I50" s="505">
        <f t="shared" si="5"/>
        <v>465.37</v>
      </c>
      <c r="J50" s="162"/>
    </row>
    <row r="51" spans="1:10" s="163" customFormat="1" x14ac:dyDescent="0.25">
      <c r="A51" s="182" t="s">
        <v>449</v>
      </c>
      <c r="B51" s="183">
        <v>1</v>
      </c>
      <c r="C51" s="184">
        <f t="shared" si="6"/>
        <v>176</v>
      </c>
      <c r="D51" s="177">
        <v>128</v>
      </c>
      <c r="E51" s="177">
        <v>48</v>
      </c>
      <c r="F51" s="178">
        <v>753.08</v>
      </c>
      <c r="G51" s="504">
        <f t="shared" si="1"/>
        <v>5.8834375000000003</v>
      </c>
      <c r="H51" s="505">
        <f t="shared" si="4"/>
        <v>564.80999999999995</v>
      </c>
      <c r="I51" s="505">
        <f t="shared" si="5"/>
        <v>698.05</v>
      </c>
      <c r="J51" s="162"/>
    </row>
    <row r="52" spans="1:10" s="163" customFormat="1" x14ac:dyDescent="0.25">
      <c r="A52" s="182" t="s">
        <v>449</v>
      </c>
      <c r="B52" s="183">
        <v>1</v>
      </c>
      <c r="C52" s="184">
        <f t="shared" si="6"/>
        <v>192</v>
      </c>
      <c r="D52" s="177">
        <v>160</v>
      </c>
      <c r="E52" s="177">
        <v>32</v>
      </c>
      <c r="F52" s="178">
        <v>941.34</v>
      </c>
      <c r="G52" s="504">
        <f t="shared" si="1"/>
        <v>5.883375</v>
      </c>
      <c r="H52" s="505">
        <f t="shared" si="4"/>
        <v>376.54</v>
      </c>
      <c r="I52" s="505">
        <f t="shared" si="5"/>
        <v>465.37</v>
      </c>
      <c r="J52" s="162"/>
    </row>
    <row r="53" spans="1:10" s="163" customFormat="1" x14ac:dyDescent="0.25">
      <c r="A53" s="182" t="s">
        <v>449</v>
      </c>
      <c r="B53" s="183">
        <v>1</v>
      </c>
      <c r="C53" s="184">
        <f t="shared" si="6"/>
        <v>168</v>
      </c>
      <c r="D53" s="177">
        <v>128</v>
      </c>
      <c r="E53" s="177">
        <v>40</v>
      </c>
      <c r="F53" s="178">
        <v>753.08</v>
      </c>
      <c r="G53" s="504">
        <f t="shared" si="1"/>
        <v>5.8834375000000003</v>
      </c>
      <c r="H53" s="505">
        <f t="shared" si="4"/>
        <v>470.68</v>
      </c>
      <c r="I53" s="505">
        <f t="shared" si="5"/>
        <v>581.71</v>
      </c>
      <c r="J53" s="162"/>
    </row>
    <row r="54" spans="1:10" s="163" customFormat="1" x14ac:dyDescent="0.25">
      <c r="A54" s="182" t="s">
        <v>449</v>
      </c>
      <c r="B54" s="183">
        <v>1</v>
      </c>
      <c r="C54" s="184">
        <f t="shared" si="6"/>
        <v>252</v>
      </c>
      <c r="D54" s="177">
        <v>160</v>
      </c>
      <c r="E54" s="177">
        <v>92</v>
      </c>
      <c r="F54" s="178">
        <v>941.34</v>
      </c>
      <c r="G54" s="504">
        <f t="shared" si="1"/>
        <v>5.883375</v>
      </c>
      <c r="H54" s="505">
        <f t="shared" si="4"/>
        <v>1082.54</v>
      </c>
      <c r="I54" s="505">
        <f t="shared" si="5"/>
        <v>1337.91</v>
      </c>
      <c r="J54" s="162"/>
    </row>
    <row r="55" spans="1:10" s="163" customFormat="1" x14ac:dyDescent="0.25">
      <c r="A55" s="182" t="s">
        <v>449</v>
      </c>
      <c r="B55" s="183">
        <v>1</v>
      </c>
      <c r="C55" s="184">
        <f t="shared" si="6"/>
        <v>220</v>
      </c>
      <c r="D55" s="177">
        <v>160</v>
      </c>
      <c r="E55" s="177">
        <v>60</v>
      </c>
      <c r="F55" s="178">
        <v>941.34</v>
      </c>
      <c r="G55" s="504">
        <f t="shared" si="1"/>
        <v>5.883375</v>
      </c>
      <c r="H55" s="505">
        <f t="shared" si="4"/>
        <v>706.01</v>
      </c>
      <c r="I55" s="505">
        <f t="shared" si="5"/>
        <v>872.56</v>
      </c>
      <c r="J55" s="162"/>
    </row>
    <row r="56" spans="1:10" s="163" customFormat="1" x14ac:dyDescent="0.25">
      <c r="A56" s="182" t="s">
        <v>449</v>
      </c>
      <c r="B56" s="183">
        <v>1</v>
      </c>
      <c r="C56" s="184">
        <f t="shared" si="6"/>
        <v>108</v>
      </c>
      <c r="D56" s="177">
        <v>80</v>
      </c>
      <c r="E56" s="177">
        <v>28</v>
      </c>
      <c r="F56" s="178">
        <v>470.67</v>
      </c>
      <c r="G56" s="504">
        <f t="shared" si="1"/>
        <v>5.883375</v>
      </c>
      <c r="H56" s="505">
        <f t="shared" si="4"/>
        <v>329.47</v>
      </c>
      <c r="I56" s="505">
        <f t="shared" si="5"/>
        <v>407.19</v>
      </c>
      <c r="J56" s="162"/>
    </row>
    <row r="57" spans="1:10" s="163" customFormat="1" x14ac:dyDescent="0.25">
      <c r="A57" s="182" t="s">
        <v>449</v>
      </c>
      <c r="B57" s="183">
        <v>1</v>
      </c>
      <c r="C57" s="184">
        <f t="shared" si="6"/>
        <v>160</v>
      </c>
      <c r="D57" s="177">
        <v>112</v>
      </c>
      <c r="E57" s="177">
        <v>48</v>
      </c>
      <c r="F57" s="178">
        <v>658.94</v>
      </c>
      <c r="G57" s="504">
        <f t="shared" si="1"/>
        <v>5.8833928571428578</v>
      </c>
      <c r="H57" s="505">
        <f t="shared" si="4"/>
        <v>564.80999999999995</v>
      </c>
      <c r="I57" s="505">
        <f t="shared" si="5"/>
        <v>698.05</v>
      </c>
      <c r="J57" s="162"/>
    </row>
    <row r="58" spans="1:10" s="163" customFormat="1" x14ac:dyDescent="0.25">
      <c r="A58" s="182" t="s">
        <v>449</v>
      </c>
      <c r="B58" s="183">
        <v>1</v>
      </c>
      <c r="C58" s="184">
        <f t="shared" si="6"/>
        <v>252</v>
      </c>
      <c r="D58" s="177">
        <v>160</v>
      </c>
      <c r="E58" s="177">
        <v>92</v>
      </c>
      <c r="F58" s="178">
        <v>941.34</v>
      </c>
      <c r="G58" s="504">
        <f t="shared" si="1"/>
        <v>5.883375</v>
      </c>
      <c r="H58" s="505">
        <f t="shared" si="4"/>
        <v>1082.54</v>
      </c>
      <c r="I58" s="505">
        <f t="shared" si="5"/>
        <v>1337.91</v>
      </c>
      <c r="J58" s="162"/>
    </row>
    <row r="59" spans="1:10" s="163" customFormat="1" x14ac:dyDescent="0.25">
      <c r="A59" s="182" t="s">
        <v>449</v>
      </c>
      <c r="B59" s="183">
        <v>1</v>
      </c>
      <c r="C59" s="184">
        <f t="shared" si="6"/>
        <v>212</v>
      </c>
      <c r="D59" s="177">
        <v>160</v>
      </c>
      <c r="E59" s="177">
        <v>52</v>
      </c>
      <c r="F59" s="178">
        <v>941.34</v>
      </c>
      <c r="G59" s="504">
        <f t="shared" si="1"/>
        <v>5.883375</v>
      </c>
      <c r="H59" s="505">
        <f t="shared" si="4"/>
        <v>611.87</v>
      </c>
      <c r="I59" s="505">
        <f t="shared" si="5"/>
        <v>756.21</v>
      </c>
      <c r="J59" s="162"/>
    </row>
    <row r="60" spans="1:10" s="163" customFormat="1" x14ac:dyDescent="0.25">
      <c r="A60" s="182" t="s">
        <v>449</v>
      </c>
      <c r="B60" s="183">
        <v>1</v>
      </c>
      <c r="C60" s="184">
        <f t="shared" si="6"/>
        <v>184</v>
      </c>
      <c r="D60" s="177">
        <v>160</v>
      </c>
      <c r="E60" s="177">
        <v>24</v>
      </c>
      <c r="F60" s="178">
        <v>941.34</v>
      </c>
      <c r="G60" s="504">
        <f t="shared" si="1"/>
        <v>5.883375</v>
      </c>
      <c r="H60" s="505">
        <f t="shared" si="4"/>
        <v>282.39999999999998</v>
      </c>
      <c r="I60" s="505">
        <f t="shared" si="5"/>
        <v>349.02</v>
      </c>
      <c r="J60" s="162"/>
    </row>
    <row r="61" spans="1:10" s="163" customFormat="1" x14ac:dyDescent="0.25">
      <c r="A61" s="182" t="s">
        <v>449</v>
      </c>
      <c r="B61" s="183">
        <v>1</v>
      </c>
      <c r="C61" s="184">
        <f t="shared" si="6"/>
        <v>232</v>
      </c>
      <c r="D61" s="177">
        <v>160</v>
      </c>
      <c r="E61" s="177">
        <v>72</v>
      </c>
      <c r="F61" s="178">
        <v>941.34</v>
      </c>
      <c r="G61" s="504">
        <f t="shared" si="1"/>
        <v>5.883375</v>
      </c>
      <c r="H61" s="505">
        <f t="shared" si="4"/>
        <v>847.21</v>
      </c>
      <c r="I61" s="505">
        <f t="shared" si="5"/>
        <v>1047.07</v>
      </c>
      <c r="J61" s="162"/>
    </row>
    <row r="62" spans="1:10" s="163" customFormat="1" x14ac:dyDescent="0.25">
      <c r="A62" s="182" t="s">
        <v>450</v>
      </c>
      <c r="B62" s="183">
        <v>1</v>
      </c>
      <c r="C62" s="184">
        <f t="shared" si="6"/>
        <v>262</v>
      </c>
      <c r="D62" s="177">
        <v>160</v>
      </c>
      <c r="E62" s="177">
        <v>102</v>
      </c>
      <c r="F62" s="178">
        <v>941.34</v>
      </c>
      <c r="G62" s="504">
        <f t="shared" si="1"/>
        <v>5.883375</v>
      </c>
      <c r="H62" s="505">
        <f t="shared" si="4"/>
        <v>1200.21</v>
      </c>
      <c r="I62" s="505">
        <f t="shared" si="5"/>
        <v>1483.34</v>
      </c>
      <c r="J62" s="162"/>
    </row>
    <row r="63" spans="1:10" s="163" customFormat="1" x14ac:dyDescent="0.25">
      <c r="A63" s="182" t="s">
        <v>450</v>
      </c>
      <c r="B63" s="183">
        <v>1</v>
      </c>
      <c r="C63" s="184">
        <f t="shared" si="6"/>
        <v>137</v>
      </c>
      <c r="D63" s="177">
        <v>96</v>
      </c>
      <c r="E63" s="177">
        <v>41</v>
      </c>
      <c r="F63" s="178">
        <v>564.80999999999995</v>
      </c>
      <c r="G63" s="504">
        <f t="shared" si="1"/>
        <v>5.8834374999999994</v>
      </c>
      <c r="H63" s="505">
        <f t="shared" si="4"/>
        <v>482.44</v>
      </c>
      <c r="I63" s="505">
        <f t="shared" si="5"/>
        <v>596.25</v>
      </c>
      <c r="J63" s="162"/>
    </row>
    <row r="64" spans="1:10" s="163" customFormat="1" x14ac:dyDescent="0.25">
      <c r="A64" s="182" t="s">
        <v>450</v>
      </c>
      <c r="B64" s="183">
        <v>1</v>
      </c>
      <c r="C64" s="184">
        <f t="shared" si="6"/>
        <v>216</v>
      </c>
      <c r="D64" s="177">
        <v>160</v>
      </c>
      <c r="E64" s="177">
        <v>56</v>
      </c>
      <c r="F64" s="178">
        <v>941.34</v>
      </c>
      <c r="G64" s="504">
        <f t="shared" si="1"/>
        <v>5.883375</v>
      </c>
      <c r="H64" s="505">
        <f t="shared" si="4"/>
        <v>658.94</v>
      </c>
      <c r="I64" s="505">
        <f t="shared" si="5"/>
        <v>814.38</v>
      </c>
      <c r="J64" s="162"/>
    </row>
    <row r="65" spans="1:10" s="163" customFormat="1" x14ac:dyDescent="0.25">
      <c r="A65" s="182" t="s">
        <v>450</v>
      </c>
      <c r="B65" s="183">
        <v>1</v>
      </c>
      <c r="C65" s="184">
        <f t="shared" si="6"/>
        <v>251</v>
      </c>
      <c r="D65" s="177">
        <v>160</v>
      </c>
      <c r="E65" s="177">
        <v>91</v>
      </c>
      <c r="F65" s="178">
        <v>941.34</v>
      </c>
      <c r="G65" s="504">
        <f t="shared" si="1"/>
        <v>5.883375</v>
      </c>
      <c r="H65" s="505">
        <f t="shared" si="4"/>
        <v>1070.77</v>
      </c>
      <c r="I65" s="505">
        <f t="shared" si="5"/>
        <v>1323.36</v>
      </c>
      <c r="J65" s="162"/>
    </row>
    <row r="66" spans="1:10" s="163" customFormat="1" x14ac:dyDescent="0.25">
      <c r="A66" s="182" t="s">
        <v>450</v>
      </c>
      <c r="B66" s="183">
        <v>1</v>
      </c>
      <c r="C66" s="184">
        <f t="shared" si="6"/>
        <v>170</v>
      </c>
      <c r="D66" s="177">
        <v>112</v>
      </c>
      <c r="E66" s="177">
        <v>58</v>
      </c>
      <c r="F66" s="178">
        <v>658.94</v>
      </c>
      <c r="G66" s="504">
        <f t="shared" si="1"/>
        <v>5.8833928571428578</v>
      </c>
      <c r="H66" s="505">
        <f t="shared" si="4"/>
        <v>682.47</v>
      </c>
      <c r="I66" s="505">
        <f t="shared" si="5"/>
        <v>843.46</v>
      </c>
      <c r="J66" s="162"/>
    </row>
    <row r="67" spans="1:10" s="163" customFormat="1" x14ac:dyDescent="0.25">
      <c r="A67" s="182" t="s">
        <v>450</v>
      </c>
      <c r="B67" s="183">
        <v>1</v>
      </c>
      <c r="C67" s="184">
        <f t="shared" si="6"/>
        <v>235</v>
      </c>
      <c r="D67" s="177">
        <v>160</v>
      </c>
      <c r="E67" s="177">
        <v>75</v>
      </c>
      <c r="F67" s="178">
        <v>941.34</v>
      </c>
      <c r="G67" s="504">
        <f t="shared" si="1"/>
        <v>5.883375</v>
      </c>
      <c r="H67" s="505">
        <f t="shared" si="4"/>
        <v>882.51</v>
      </c>
      <c r="I67" s="505">
        <f t="shared" si="5"/>
        <v>1090.69</v>
      </c>
      <c r="J67" s="162"/>
    </row>
    <row r="68" spans="1:10" s="163" customFormat="1" x14ac:dyDescent="0.25">
      <c r="A68" s="182" t="s">
        <v>451</v>
      </c>
      <c r="B68" s="183">
        <v>1</v>
      </c>
      <c r="C68" s="184">
        <f t="shared" si="6"/>
        <v>192</v>
      </c>
      <c r="D68" s="177">
        <v>160</v>
      </c>
      <c r="E68" s="177">
        <v>32</v>
      </c>
      <c r="F68" s="178">
        <v>831.44</v>
      </c>
      <c r="G68" s="504">
        <f t="shared" si="1"/>
        <v>5.1965000000000003</v>
      </c>
      <c r="H68" s="505">
        <f t="shared" si="4"/>
        <v>332.58</v>
      </c>
      <c r="I68" s="505">
        <f t="shared" si="5"/>
        <v>411.04</v>
      </c>
      <c r="J68" s="162"/>
    </row>
    <row r="69" spans="1:10" s="163" customFormat="1" x14ac:dyDescent="0.25">
      <c r="A69" s="182" t="s">
        <v>451</v>
      </c>
      <c r="B69" s="183">
        <v>1</v>
      </c>
      <c r="C69" s="184">
        <f t="shared" si="6"/>
        <v>192</v>
      </c>
      <c r="D69" s="177">
        <v>160</v>
      </c>
      <c r="E69" s="177">
        <v>32</v>
      </c>
      <c r="F69" s="178">
        <v>831.44</v>
      </c>
      <c r="G69" s="504">
        <f t="shared" si="1"/>
        <v>5.1965000000000003</v>
      </c>
      <c r="H69" s="505">
        <f t="shared" si="4"/>
        <v>332.58</v>
      </c>
      <c r="I69" s="505">
        <f t="shared" si="5"/>
        <v>411.04</v>
      </c>
      <c r="J69" s="162"/>
    </row>
    <row r="70" spans="1:10" s="163" customFormat="1" x14ac:dyDescent="0.25">
      <c r="A70" s="182" t="s">
        <v>451</v>
      </c>
      <c r="B70" s="183">
        <v>1</v>
      </c>
      <c r="C70" s="184">
        <f t="shared" si="6"/>
        <v>140</v>
      </c>
      <c r="D70" s="177">
        <v>96</v>
      </c>
      <c r="E70" s="177">
        <v>44</v>
      </c>
      <c r="F70" s="178">
        <v>564.80999999999995</v>
      </c>
      <c r="G70" s="504">
        <f t="shared" si="1"/>
        <v>5.8834374999999994</v>
      </c>
      <c r="H70" s="505">
        <f t="shared" si="4"/>
        <v>517.74</v>
      </c>
      <c r="I70" s="505">
        <f t="shared" si="5"/>
        <v>639.87</v>
      </c>
      <c r="J70" s="162"/>
    </row>
    <row r="71" spans="1:10" s="163" customFormat="1" x14ac:dyDescent="0.25">
      <c r="A71" s="182" t="s">
        <v>451</v>
      </c>
      <c r="B71" s="183">
        <v>1</v>
      </c>
      <c r="C71" s="184">
        <f t="shared" si="6"/>
        <v>112</v>
      </c>
      <c r="D71" s="177">
        <v>96</v>
      </c>
      <c r="E71" s="177">
        <v>16</v>
      </c>
      <c r="F71" s="178">
        <v>564.80999999999995</v>
      </c>
      <c r="G71" s="504">
        <f t="shared" si="1"/>
        <v>5.8834374999999994</v>
      </c>
      <c r="H71" s="505">
        <f t="shared" si="4"/>
        <v>188.27</v>
      </c>
      <c r="I71" s="505">
        <f t="shared" si="5"/>
        <v>232.68</v>
      </c>
      <c r="J71" s="162"/>
    </row>
    <row r="72" spans="1:10" s="163" customFormat="1" x14ac:dyDescent="0.25">
      <c r="A72" s="182" t="s">
        <v>451</v>
      </c>
      <c r="B72" s="183">
        <v>1</v>
      </c>
      <c r="C72" s="184">
        <f t="shared" si="6"/>
        <v>208</v>
      </c>
      <c r="D72" s="177">
        <v>160</v>
      </c>
      <c r="E72" s="177">
        <v>48</v>
      </c>
      <c r="F72" s="178">
        <v>831.44</v>
      </c>
      <c r="G72" s="504">
        <f t="shared" si="1"/>
        <v>5.1965000000000003</v>
      </c>
      <c r="H72" s="505">
        <f t="shared" si="4"/>
        <v>498.86</v>
      </c>
      <c r="I72" s="505">
        <f t="shared" si="5"/>
        <v>616.54</v>
      </c>
      <c r="J72" s="162"/>
    </row>
    <row r="73" spans="1:10" s="163" customFormat="1" x14ac:dyDescent="0.25">
      <c r="A73" s="182" t="s">
        <v>451</v>
      </c>
      <c r="B73" s="183">
        <v>1</v>
      </c>
      <c r="C73" s="184">
        <f t="shared" si="6"/>
        <v>84</v>
      </c>
      <c r="D73" s="177">
        <v>72</v>
      </c>
      <c r="E73" s="177">
        <v>12</v>
      </c>
      <c r="F73" s="178">
        <v>423.6</v>
      </c>
      <c r="G73" s="504">
        <f t="shared" si="1"/>
        <v>5.8833333333333337</v>
      </c>
      <c r="H73" s="505">
        <f t="shared" si="4"/>
        <v>141.19999999999999</v>
      </c>
      <c r="I73" s="505">
        <f t="shared" si="5"/>
        <v>174.51</v>
      </c>
      <c r="J73" s="162"/>
    </row>
    <row r="74" spans="1:10" s="163" customFormat="1" x14ac:dyDescent="0.25">
      <c r="A74" s="182" t="s">
        <v>451</v>
      </c>
      <c r="B74" s="183">
        <v>1</v>
      </c>
      <c r="C74" s="184">
        <f t="shared" si="6"/>
        <v>168</v>
      </c>
      <c r="D74" s="177">
        <v>136</v>
      </c>
      <c r="E74" s="177">
        <v>32</v>
      </c>
      <c r="F74" s="178">
        <v>706.72</v>
      </c>
      <c r="G74" s="504">
        <f t="shared" si="1"/>
        <v>5.196470588235294</v>
      </c>
      <c r="H74" s="505">
        <f t="shared" si="4"/>
        <v>332.57</v>
      </c>
      <c r="I74" s="505">
        <f t="shared" si="5"/>
        <v>411.02</v>
      </c>
      <c r="J74" s="162"/>
    </row>
    <row r="75" spans="1:10" s="163" customFormat="1" x14ac:dyDescent="0.25">
      <c r="A75" s="182" t="s">
        <v>451</v>
      </c>
      <c r="B75" s="183">
        <v>1</v>
      </c>
      <c r="C75" s="184">
        <f t="shared" si="6"/>
        <v>212</v>
      </c>
      <c r="D75" s="177">
        <v>160</v>
      </c>
      <c r="E75" s="177">
        <v>52</v>
      </c>
      <c r="F75" s="178">
        <v>831.44</v>
      </c>
      <c r="G75" s="504">
        <f t="shared" si="1"/>
        <v>5.1965000000000003</v>
      </c>
      <c r="H75" s="505">
        <f t="shared" si="4"/>
        <v>540.44000000000005</v>
      </c>
      <c r="I75" s="505">
        <f t="shared" si="5"/>
        <v>667.93</v>
      </c>
      <c r="J75" s="162"/>
    </row>
    <row r="76" spans="1:10" s="163" customFormat="1" x14ac:dyDescent="0.25">
      <c r="A76" s="182" t="s">
        <v>451</v>
      </c>
      <c r="B76" s="183">
        <v>1</v>
      </c>
      <c r="C76" s="184">
        <f t="shared" si="6"/>
        <v>216</v>
      </c>
      <c r="D76" s="177">
        <v>160</v>
      </c>
      <c r="E76" s="177">
        <v>56</v>
      </c>
      <c r="F76" s="178">
        <v>941.34</v>
      </c>
      <c r="G76" s="504">
        <f t="shared" si="1"/>
        <v>5.883375</v>
      </c>
      <c r="H76" s="505">
        <f t="shared" si="4"/>
        <v>658.94</v>
      </c>
      <c r="I76" s="505">
        <f t="shared" si="5"/>
        <v>814.38</v>
      </c>
      <c r="J76" s="162"/>
    </row>
    <row r="77" spans="1:10" s="163" customFormat="1" x14ac:dyDescent="0.25">
      <c r="A77" s="182" t="s">
        <v>452</v>
      </c>
      <c r="B77" s="183">
        <v>1</v>
      </c>
      <c r="C77" s="184">
        <f t="shared" si="6"/>
        <v>150</v>
      </c>
      <c r="D77" s="177">
        <v>96</v>
      </c>
      <c r="E77" s="177">
        <v>54</v>
      </c>
      <c r="F77" s="178">
        <v>564.80999999999995</v>
      </c>
      <c r="G77" s="504">
        <f t="shared" si="1"/>
        <v>5.8834374999999994</v>
      </c>
      <c r="H77" s="505">
        <f t="shared" si="4"/>
        <v>635.41</v>
      </c>
      <c r="I77" s="505">
        <f t="shared" si="5"/>
        <v>785.3</v>
      </c>
      <c r="J77" s="162"/>
    </row>
    <row r="78" spans="1:10" s="163" customFormat="1" x14ac:dyDescent="0.25">
      <c r="A78" s="182" t="s">
        <v>452</v>
      </c>
      <c r="B78" s="183">
        <v>1</v>
      </c>
      <c r="C78" s="184">
        <f t="shared" si="6"/>
        <v>231</v>
      </c>
      <c r="D78" s="177">
        <v>160</v>
      </c>
      <c r="E78" s="177">
        <v>71</v>
      </c>
      <c r="F78" s="178">
        <v>941.34</v>
      </c>
      <c r="G78" s="504">
        <f t="shared" si="1"/>
        <v>5.883375</v>
      </c>
      <c r="H78" s="505">
        <f t="shared" si="4"/>
        <v>835.44</v>
      </c>
      <c r="I78" s="505">
        <f t="shared" si="5"/>
        <v>1032.52</v>
      </c>
      <c r="J78" s="162"/>
    </row>
    <row r="79" spans="1:10" s="163" customFormat="1" ht="47.25" x14ac:dyDescent="0.25">
      <c r="A79" s="284" t="s">
        <v>103</v>
      </c>
      <c r="B79" s="172">
        <f t="shared" ref="B79:E79" si="7">SUM(B80:B93)</f>
        <v>14</v>
      </c>
      <c r="C79" s="173"/>
      <c r="D79" s="173"/>
      <c r="E79" s="173">
        <f t="shared" si="7"/>
        <v>726</v>
      </c>
      <c r="F79" s="173"/>
      <c r="G79" s="291"/>
      <c r="H79" s="291">
        <f>SUM(H80:H93)</f>
        <v>6287.6799999999994</v>
      </c>
      <c r="I79" s="291">
        <f>SUM(I80:I93)</f>
        <v>7770.9400000000005</v>
      </c>
      <c r="J79" s="162"/>
    </row>
    <row r="80" spans="1:10" s="163" customFormat="1" x14ac:dyDescent="0.25">
      <c r="A80" s="182" t="s">
        <v>22</v>
      </c>
      <c r="B80" s="183">
        <v>1</v>
      </c>
      <c r="C80" s="184">
        <f>D80+E80</f>
        <v>228</v>
      </c>
      <c r="D80" s="177">
        <v>160</v>
      </c>
      <c r="E80" s="177">
        <v>68</v>
      </c>
      <c r="F80" s="178">
        <v>692.86</v>
      </c>
      <c r="G80" s="504">
        <f t="shared" si="1"/>
        <v>4.3303750000000001</v>
      </c>
      <c r="H80" s="505">
        <f t="shared" ref="H80:H133" si="8">ROUND(E80*G80*2,2)</f>
        <v>588.92999999999995</v>
      </c>
      <c r="I80" s="505">
        <f t="shared" ref="I80:I93" si="9">ROUND(H80*1.2359,2)</f>
        <v>727.86</v>
      </c>
      <c r="J80" s="162"/>
    </row>
    <row r="81" spans="1:10" s="163" customFormat="1" x14ac:dyDescent="0.25">
      <c r="A81" s="182" t="s">
        <v>22</v>
      </c>
      <c r="B81" s="183">
        <v>1</v>
      </c>
      <c r="C81" s="184">
        <f t="shared" ref="C81:C93" si="10">D81+E81</f>
        <v>196</v>
      </c>
      <c r="D81" s="177">
        <v>136</v>
      </c>
      <c r="E81" s="177">
        <v>60</v>
      </c>
      <c r="F81" s="178">
        <v>588.92999999999995</v>
      </c>
      <c r="G81" s="504">
        <f t="shared" si="1"/>
        <v>4.3303676470588233</v>
      </c>
      <c r="H81" s="505">
        <f t="shared" si="8"/>
        <v>519.64</v>
      </c>
      <c r="I81" s="505">
        <f t="shared" si="9"/>
        <v>642.22</v>
      </c>
      <c r="J81" s="162"/>
    </row>
    <row r="82" spans="1:10" s="163" customFormat="1" x14ac:dyDescent="0.25">
      <c r="A82" s="182" t="s">
        <v>22</v>
      </c>
      <c r="B82" s="183">
        <v>1</v>
      </c>
      <c r="C82" s="184">
        <f t="shared" si="10"/>
        <v>228</v>
      </c>
      <c r="D82" s="177">
        <v>160</v>
      </c>
      <c r="E82" s="177">
        <v>68</v>
      </c>
      <c r="F82" s="178">
        <v>692.86</v>
      </c>
      <c r="G82" s="504">
        <f t="shared" ref="G82:G93" si="11">F82/D82</f>
        <v>4.3303750000000001</v>
      </c>
      <c r="H82" s="505">
        <f t="shared" si="8"/>
        <v>588.92999999999995</v>
      </c>
      <c r="I82" s="505">
        <f t="shared" si="9"/>
        <v>727.86</v>
      </c>
      <c r="J82" s="162"/>
    </row>
    <row r="83" spans="1:10" s="163" customFormat="1" x14ac:dyDescent="0.25">
      <c r="A83" s="182" t="s">
        <v>22</v>
      </c>
      <c r="B83" s="183">
        <v>1</v>
      </c>
      <c r="C83" s="184">
        <f t="shared" si="10"/>
        <v>136</v>
      </c>
      <c r="D83" s="177">
        <v>104</v>
      </c>
      <c r="E83" s="177">
        <v>32</v>
      </c>
      <c r="F83" s="178">
        <v>450.36</v>
      </c>
      <c r="G83" s="504">
        <f t="shared" si="11"/>
        <v>4.3303846153846157</v>
      </c>
      <c r="H83" s="505">
        <f t="shared" si="8"/>
        <v>277.14</v>
      </c>
      <c r="I83" s="505">
        <f t="shared" si="9"/>
        <v>342.52</v>
      </c>
      <c r="J83" s="162"/>
    </row>
    <row r="84" spans="1:10" s="163" customFormat="1" x14ac:dyDescent="0.25">
      <c r="A84" s="182" t="s">
        <v>22</v>
      </c>
      <c r="B84" s="183">
        <v>1</v>
      </c>
      <c r="C84" s="184">
        <f t="shared" si="10"/>
        <v>184</v>
      </c>
      <c r="D84" s="177">
        <v>160</v>
      </c>
      <c r="E84" s="177">
        <v>24</v>
      </c>
      <c r="F84" s="178">
        <v>692.86</v>
      </c>
      <c r="G84" s="504">
        <f t="shared" si="11"/>
        <v>4.3303750000000001</v>
      </c>
      <c r="H84" s="505">
        <f t="shared" si="8"/>
        <v>207.86</v>
      </c>
      <c r="I84" s="505">
        <f t="shared" si="9"/>
        <v>256.89</v>
      </c>
      <c r="J84" s="162"/>
    </row>
    <row r="85" spans="1:10" s="163" customFormat="1" x14ac:dyDescent="0.25">
      <c r="A85" s="182" t="s">
        <v>22</v>
      </c>
      <c r="B85" s="183">
        <v>1</v>
      </c>
      <c r="C85" s="184">
        <f t="shared" si="10"/>
        <v>246</v>
      </c>
      <c r="D85" s="177">
        <v>160</v>
      </c>
      <c r="E85" s="177">
        <v>86</v>
      </c>
      <c r="F85" s="178">
        <v>692.86</v>
      </c>
      <c r="G85" s="504">
        <f t="shared" si="11"/>
        <v>4.3303750000000001</v>
      </c>
      <c r="H85" s="505">
        <f t="shared" si="8"/>
        <v>744.82</v>
      </c>
      <c r="I85" s="505">
        <f t="shared" si="9"/>
        <v>920.52</v>
      </c>
      <c r="J85" s="162"/>
    </row>
    <row r="86" spans="1:10" s="163" customFormat="1" x14ac:dyDescent="0.25">
      <c r="A86" s="182" t="s">
        <v>22</v>
      </c>
      <c r="B86" s="183">
        <v>1</v>
      </c>
      <c r="C86" s="184">
        <f t="shared" si="10"/>
        <v>112</v>
      </c>
      <c r="D86" s="177">
        <v>72</v>
      </c>
      <c r="E86" s="177">
        <v>40</v>
      </c>
      <c r="F86" s="178">
        <v>311.79000000000002</v>
      </c>
      <c r="G86" s="504">
        <f t="shared" si="11"/>
        <v>4.3304166666666672</v>
      </c>
      <c r="H86" s="505">
        <f t="shared" si="8"/>
        <v>346.43</v>
      </c>
      <c r="I86" s="505">
        <f t="shared" si="9"/>
        <v>428.15</v>
      </c>
      <c r="J86" s="162"/>
    </row>
    <row r="87" spans="1:10" s="163" customFormat="1" x14ac:dyDescent="0.25">
      <c r="A87" s="182" t="s">
        <v>22</v>
      </c>
      <c r="B87" s="183">
        <v>1</v>
      </c>
      <c r="C87" s="184">
        <f t="shared" si="10"/>
        <v>92</v>
      </c>
      <c r="D87" s="177">
        <v>72</v>
      </c>
      <c r="E87" s="177">
        <v>20</v>
      </c>
      <c r="F87" s="178">
        <v>311.79000000000002</v>
      </c>
      <c r="G87" s="504">
        <f t="shared" si="11"/>
        <v>4.3304166666666672</v>
      </c>
      <c r="H87" s="505">
        <f t="shared" si="8"/>
        <v>173.22</v>
      </c>
      <c r="I87" s="505">
        <f t="shared" si="9"/>
        <v>214.08</v>
      </c>
      <c r="J87" s="162"/>
    </row>
    <row r="88" spans="1:10" s="163" customFormat="1" x14ac:dyDescent="0.25">
      <c r="A88" s="182" t="s">
        <v>22</v>
      </c>
      <c r="B88" s="183">
        <v>1</v>
      </c>
      <c r="C88" s="184">
        <f t="shared" si="10"/>
        <v>212</v>
      </c>
      <c r="D88" s="177">
        <v>160</v>
      </c>
      <c r="E88" s="177">
        <v>52</v>
      </c>
      <c r="F88" s="178">
        <v>692.86</v>
      </c>
      <c r="G88" s="504">
        <f t="shared" si="11"/>
        <v>4.3303750000000001</v>
      </c>
      <c r="H88" s="505">
        <f t="shared" si="8"/>
        <v>450.36</v>
      </c>
      <c r="I88" s="505">
        <f t="shared" si="9"/>
        <v>556.6</v>
      </c>
      <c r="J88" s="162"/>
    </row>
    <row r="89" spans="1:10" s="163" customFormat="1" x14ac:dyDescent="0.25">
      <c r="A89" s="182" t="s">
        <v>22</v>
      </c>
      <c r="B89" s="183">
        <v>1</v>
      </c>
      <c r="C89" s="184">
        <f t="shared" si="10"/>
        <v>240</v>
      </c>
      <c r="D89" s="177">
        <v>160</v>
      </c>
      <c r="E89" s="177">
        <v>80</v>
      </c>
      <c r="F89" s="178">
        <v>692.86</v>
      </c>
      <c r="G89" s="504">
        <f t="shared" si="11"/>
        <v>4.3303750000000001</v>
      </c>
      <c r="H89" s="505">
        <f t="shared" si="8"/>
        <v>692.86</v>
      </c>
      <c r="I89" s="505">
        <f t="shared" si="9"/>
        <v>856.31</v>
      </c>
      <c r="J89" s="162"/>
    </row>
    <row r="90" spans="1:10" s="163" customFormat="1" x14ac:dyDescent="0.25">
      <c r="A90" s="182" t="s">
        <v>22</v>
      </c>
      <c r="B90" s="183">
        <v>1</v>
      </c>
      <c r="C90" s="184">
        <f t="shared" si="10"/>
        <v>144</v>
      </c>
      <c r="D90" s="177">
        <v>96</v>
      </c>
      <c r="E90" s="177">
        <v>48</v>
      </c>
      <c r="F90" s="178">
        <v>415.72</v>
      </c>
      <c r="G90" s="504">
        <f t="shared" si="11"/>
        <v>4.3304166666666672</v>
      </c>
      <c r="H90" s="505">
        <f t="shared" si="8"/>
        <v>415.72</v>
      </c>
      <c r="I90" s="505">
        <f t="shared" si="9"/>
        <v>513.79</v>
      </c>
      <c r="J90" s="162"/>
    </row>
    <row r="91" spans="1:10" s="163" customFormat="1" x14ac:dyDescent="0.25">
      <c r="A91" s="182" t="s">
        <v>22</v>
      </c>
      <c r="B91" s="183">
        <v>1</v>
      </c>
      <c r="C91" s="184">
        <f t="shared" si="10"/>
        <v>36</v>
      </c>
      <c r="D91" s="177">
        <v>8</v>
      </c>
      <c r="E91" s="177">
        <v>28</v>
      </c>
      <c r="F91" s="178">
        <v>34.64</v>
      </c>
      <c r="G91" s="504">
        <f t="shared" si="11"/>
        <v>4.33</v>
      </c>
      <c r="H91" s="505">
        <f t="shared" si="8"/>
        <v>242.48</v>
      </c>
      <c r="I91" s="505">
        <f t="shared" si="9"/>
        <v>299.68</v>
      </c>
      <c r="J91" s="162"/>
    </row>
    <row r="92" spans="1:10" s="163" customFormat="1" x14ac:dyDescent="0.25">
      <c r="A92" s="182" t="s">
        <v>22</v>
      </c>
      <c r="B92" s="183">
        <v>1</v>
      </c>
      <c r="C92" s="184">
        <f t="shared" si="10"/>
        <v>224</v>
      </c>
      <c r="D92" s="177">
        <v>160</v>
      </c>
      <c r="E92" s="177">
        <v>64</v>
      </c>
      <c r="F92" s="178">
        <v>692.86</v>
      </c>
      <c r="G92" s="504">
        <f t="shared" si="11"/>
        <v>4.3303750000000001</v>
      </c>
      <c r="H92" s="505">
        <f t="shared" si="8"/>
        <v>554.29</v>
      </c>
      <c r="I92" s="505">
        <f t="shared" si="9"/>
        <v>685.05</v>
      </c>
      <c r="J92" s="162"/>
    </row>
    <row r="93" spans="1:10" s="163" customFormat="1" x14ac:dyDescent="0.25">
      <c r="A93" s="182" t="s">
        <v>22</v>
      </c>
      <c r="B93" s="183">
        <v>1</v>
      </c>
      <c r="C93" s="184">
        <f t="shared" si="10"/>
        <v>216</v>
      </c>
      <c r="D93" s="177">
        <v>160</v>
      </c>
      <c r="E93" s="177">
        <v>56</v>
      </c>
      <c r="F93" s="178">
        <v>692.86</v>
      </c>
      <c r="G93" s="504">
        <f t="shared" si="11"/>
        <v>4.3303750000000001</v>
      </c>
      <c r="H93" s="505">
        <f t="shared" si="8"/>
        <v>485</v>
      </c>
      <c r="I93" s="505">
        <f t="shared" si="9"/>
        <v>599.41</v>
      </c>
      <c r="J93" s="162"/>
    </row>
    <row r="94" spans="1:10" s="163" customFormat="1" x14ac:dyDescent="0.25">
      <c r="A94" s="287" t="s">
        <v>453</v>
      </c>
      <c r="B94" s="285">
        <f>B95+B108+B134</f>
        <v>41</v>
      </c>
      <c r="C94" s="286"/>
      <c r="D94" s="286"/>
      <c r="E94" s="286">
        <f>E95+E108+E134</f>
        <v>1528</v>
      </c>
      <c r="F94" s="286"/>
      <c r="G94" s="286"/>
      <c r="H94" s="286">
        <f>H95+H108+H134</f>
        <v>23732.239999999998</v>
      </c>
      <c r="I94" s="286">
        <f>I95+I108+I134</f>
        <v>29330.67</v>
      </c>
      <c r="J94" s="162"/>
    </row>
    <row r="95" spans="1:10" s="163" customFormat="1" ht="31.5" x14ac:dyDescent="0.25">
      <c r="A95" s="284" t="s">
        <v>16</v>
      </c>
      <c r="B95" s="172">
        <f>SUM(B96:B107)</f>
        <v>12</v>
      </c>
      <c r="C95" s="173"/>
      <c r="D95" s="173"/>
      <c r="E95" s="173">
        <f>SUM(E96:E107)</f>
        <v>774</v>
      </c>
      <c r="F95" s="173"/>
      <c r="G95" s="291"/>
      <c r="H95" s="291">
        <f>SUM(H96:H107)</f>
        <v>15256.3</v>
      </c>
      <c r="I95" s="291">
        <f>SUM(I96:I107)</f>
        <v>18855.25</v>
      </c>
      <c r="J95" s="162"/>
    </row>
    <row r="96" spans="1:10" s="163" customFormat="1" x14ac:dyDescent="0.25">
      <c r="A96" s="182" t="s">
        <v>454</v>
      </c>
      <c r="B96" s="183">
        <v>1</v>
      </c>
      <c r="C96" s="184">
        <f>D96+E96</f>
        <v>223</v>
      </c>
      <c r="D96" s="180">
        <v>160</v>
      </c>
      <c r="E96" s="180">
        <v>63</v>
      </c>
      <c r="F96" s="181">
        <v>1576.88</v>
      </c>
      <c r="G96" s="504">
        <f t="shared" ref="G96:G107" si="12">F96/D96</f>
        <v>9.855500000000001</v>
      </c>
      <c r="H96" s="505">
        <f t="shared" si="8"/>
        <v>1241.79</v>
      </c>
      <c r="I96" s="505">
        <f t="shared" ref="I96:I107" si="13">ROUND(H96*1.2359,2)</f>
        <v>1534.73</v>
      </c>
      <c r="J96" s="162"/>
    </row>
    <row r="97" spans="1:13" s="163" customFormat="1" x14ac:dyDescent="0.25">
      <c r="A97" s="182" t="s">
        <v>454</v>
      </c>
      <c r="B97" s="183">
        <v>1</v>
      </c>
      <c r="C97" s="184">
        <f>D97+E97</f>
        <v>224</v>
      </c>
      <c r="D97" s="180">
        <v>160</v>
      </c>
      <c r="E97" s="180">
        <v>64</v>
      </c>
      <c r="F97" s="181">
        <v>1576.88</v>
      </c>
      <c r="G97" s="504">
        <f t="shared" si="12"/>
        <v>9.855500000000001</v>
      </c>
      <c r="H97" s="505">
        <f t="shared" si="8"/>
        <v>1261.5</v>
      </c>
      <c r="I97" s="505">
        <f t="shared" si="13"/>
        <v>1559.09</v>
      </c>
      <c r="J97" s="162"/>
    </row>
    <row r="98" spans="1:13" s="163" customFormat="1" x14ac:dyDescent="0.25">
      <c r="A98" s="182" t="s">
        <v>454</v>
      </c>
      <c r="B98" s="183">
        <v>1</v>
      </c>
      <c r="C98" s="184">
        <f t="shared" ref="C98:C107" si="14">D98+E98</f>
        <v>168</v>
      </c>
      <c r="D98" s="180">
        <v>160</v>
      </c>
      <c r="E98" s="180">
        <v>8</v>
      </c>
      <c r="F98" s="181">
        <v>1576.88</v>
      </c>
      <c r="G98" s="504">
        <f t="shared" si="12"/>
        <v>9.855500000000001</v>
      </c>
      <c r="H98" s="505">
        <f t="shared" si="8"/>
        <v>157.69</v>
      </c>
      <c r="I98" s="505">
        <f t="shared" si="13"/>
        <v>194.89</v>
      </c>
      <c r="J98" s="162"/>
    </row>
    <row r="99" spans="1:13" x14ac:dyDescent="0.25">
      <c r="A99" s="182" t="s">
        <v>454</v>
      </c>
      <c r="B99" s="183">
        <v>1</v>
      </c>
      <c r="C99" s="184">
        <f t="shared" si="14"/>
        <v>207</v>
      </c>
      <c r="D99" s="180">
        <v>160</v>
      </c>
      <c r="E99" s="180">
        <v>47</v>
      </c>
      <c r="F99" s="181">
        <v>1576.88</v>
      </c>
      <c r="G99" s="504">
        <f t="shared" si="12"/>
        <v>9.855500000000001</v>
      </c>
      <c r="H99" s="505">
        <f t="shared" si="8"/>
        <v>926.42</v>
      </c>
      <c r="I99" s="505">
        <f t="shared" si="13"/>
        <v>1144.96</v>
      </c>
    </row>
    <row r="100" spans="1:13" s="161" customFormat="1" x14ac:dyDescent="0.25">
      <c r="A100" s="182" t="s">
        <v>454</v>
      </c>
      <c r="B100" s="183">
        <v>1</v>
      </c>
      <c r="C100" s="184">
        <f t="shared" si="14"/>
        <v>228</v>
      </c>
      <c r="D100" s="180">
        <v>160</v>
      </c>
      <c r="E100" s="180">
        <v>68</v>
      </c>
      <c r="F100" s="181">
        <v>1576.88</v>
      </c>
      <c r="G100" s="504">
        <f t="shared" si="12"/>
        <v>9.855500000000001</v>
      </c>
      <c r="H100" s="505">
        <f t="shared" si="8"/>
        <v>1340.35</v>
      </c>
      <c r="I100" s="505">
        <f t="shared" si="13"/>
        <v>1656.54</v>
      </c>
      <c r="K100" s="159"/>
      <c r="L100" s="159"/>
      <c r="M100" s="159"/>
    </row>
    <row r="101" spans="1:13" s="161" customFormat="1" x14ac:dyDescent="0.25">
      <c r="A101" s="182" t="s">
        <v>454</v>
      </c>
      <c r="B101" s="183">
        <v>1</v>
      </c>
      <c r="C101" s="184">
        <f t="shared" si="14"/>
        <v>216</v>
      </c>
      <c r="D101" s="180">
        <v>160</v>
      </c>
      <c r="E101" s="180">
        <v>56</v>
      </c>
      <c r="F101" s="181">
        <v>1576.88</v>
      </c>
      <c r="G101" s="504">
        <f t="shared" si="12"/>
        <v>9.855500000000001</v>
      </c>
      <c r="H101" s="505">
        <f t="shared" si="8"/>
        <v>1103.82</v>
      </c>
      <c r="I101" s="505">
        <f t="shared" si="13"/>
        <v>1364.21</v>
      </c>
      <c r="K101" s="159"/>
      <c r="L101" s="159"/>
      <c r="M101" s="159"/>
    </row>
    <row r="102" spans="1:13" s="161" customFormat="1" x14ac:dyDescent="0.25">
      <c r="A102" s="182" t="s">
        <v>454</v>
      </c>
      <c r="B102" s="183">
        <v>1</v>
      </c>
      <c r="C102" s="184">
        <f t="shared" si="14"/>
        <v>160</v>
      </c>
      <c r="D102" s="180">
        <v>120</v>
      </c>
      <c r="E102" s="180">
        <v>40</v>
      </c>
      <c r="F102" s="181">
        <v>1182.6600000000001</v>
      </c>
      <c r="G102" s="504">
        <f t="shared" si="12"/>
        <v>9.855500000000001</v>
      </c>
      <c r="H102" s="505">
        <f t="shared" si="8"/>
        <v>788.44</v>
      </c>
      <c r="I102" s="505">
        <f t="shared" si="13"/>
        <v>974.43</v>
      </c>
      <c r="K102" s="159"/>
      <c r="L102" s="159"/>
      <c r="M102" s="159"/>
    </row>
    <row r="103" spans="1:13" s="161" customFormat="1" x14ac:dyDescent="0.25">
      <c r="A103" s="182" t="s">
        <v>454</v>
      </c>
      <c r="B103" s="183">
        <v>1</v>
      </c>
      <c r="C103" s="184">
        <f t="shared" si="14"/>
        <v>170</v>
      </c>
      <c r="D103" s="180">
        <v>120</v>
      </c>
      <c r="E103" s="180">
        <v>50</v>
      </c>
      <c r="F103" s="181">
        <v>1182.6600000000001</v>
      </c>
      <c r="G103" s="504">
        <f t="shared" si="12"/>
        <v>9.855500000000001</v>
      </c>
      <c r="H103" s="505">
        <f t="shared" si="8"/>
        <v>985.55</v>
      </c>
      <c r="I103" s="505">
        <f t="shared" si="13"/>
        <v>1218.04</v>
      </c>
      <c r="K103" s="159"/>
      <c r="L103" s="159"/>
      <c r="M103" s="159"/>
    </row>
    <row r="104" spans="1:13" s="161" customFormat="1" x14ac:dyDescent="0.25">
      <c r="A104" s="182" t="s">
        <v>454</v>
      </c>
      <c r="B104" s="183">
        <v>1</v>
      </c>
      <c r="C104" s="184">
        <f t="shared" si="14"/>
        <v>184</v>
      </c>
      <c r="D104" s="180">
        <v>160</v>
      </c>
      <c r="E104" s="180">
        <v>24</v>
      </c>
      <c r="F104" s="181">
        <v>1576.88</v>
      </c>
      <c r="G104" s="504">
        <f t="shared" si="12"/>
        <v>9.855500000000001</v>
      </c>
      <c r="H104" s="505">
        <f t="shared" si="8"/>
        <v>473.06</v>
      </c>
      <c r="I104" s="505">
        <f t="shared" si="13"/>
        <v>584.65</v>
      </c>
      <c r="K104" s="159"/>
      <c r="L104" s="159"/>
      <c r="M104" s="159"/>
    </row>
    <row r="105" spans="1:13" s="161" customFormat="1" x14ac:dyDescent="0.25">
      <c r="A105" s="182" t="s">
        <v>445</v>
      </c>
      <c r="B105" s="183">
        <v>1</v>
      </c>
      <c r="C105" s="184">
        <f t="shared" si="14"/>
        <v>154</v>
      </c>
      <c r="D105" s="180">
        <v>77</v>
      </c>
      <c r="E105" s="180">
        <v>77</v>
      </c>
      <c r="F105" s="181">
        <v>758.87</v>
      </c>
      <c r="G105" s="504">
        <f t="shared" si="12"/>
        <v>9.8554545454545455</v>
      </c>
      <c r="H105" s="505">
        <f t="shared" si="8"/>
        <v>1517.74</v>
      </c>
      <c r="I105" s="505">
        <f t="shared" si="13"/>
        <v>1875.77</v>
      </c>
      <c r="K105" s="159"/>
      <c r="L105" s="159"/>
      <c r="M105" s="159"/>
    </row>
    <row r="106" spans="1:13" s="161" customFormat="1" x14ac:dyDescent="0.25">
      <c r="A106" s="182" t="s">
        <v>445</v>
      </c>
      <c r="B106" s="183">
        <v>1</v>
      </c>
      <c r="C106" s="184">
        <f t="shared" si="14"/>
        <v>266</v>
      </c>
      <c r="D106" s="180">
        <v>133</v>
      </c>
      <c r="E106" s="180">
        <v>133</v>
      </c>
      <c r="F106" s="181">
        <v>1310.78</v>
      </c>
      <c r="G106" s="504">
        <f t="shared" si="12"/>
        <v>9.8554887218045106</v>
      </c>
      <c r="H106" s="505">
        <f t="shared" si="8"/>
        <v>2621.56</v>
      </c>
      <c r="I106" s="505">
        <f t="shared" si="13"/>
        <v>3239.99</v>
      </c>
      <c r="K106" s="159"/>
      <c r="L106" s="159"/>
      <c r="M106" s="159"/>
    </row>
    <row r="107" spans="1:13" s="161" customFormat="1" x14ac:dyDescent="0.25">
      <c r="A107" s="182" t="s">
        <v>445</v>
      </c>
      <c r="B107" s="183">
        <v>1</v>
      </c>
      <c r="C107" s="184">
        <f t="shared" si="14"/>
        <v>288</v>
      </c>
      <c r="D107" s="180">
        <v>144</v>
      </c>
      <c r="E107" s="180">
        <v>144</v>
      </c>
      <c r="F107" s="181">
        <v>1419.19</v>
      </c>
      <c r="G107" s="504">
        <f t="shared" si="12"/>
        <v>9.8554861111111123</v>
      </c>
      <c r="H107" s="505">
        <f t="shared" si="8"/>
        <v>2838.38</v>
      </c>
      <c r="I107" s="505">
        <f t="shared" si="13"/>
        <v>3507.95</v>
      </c>
      <c r="K107" s="159"/>
      <c r="L107" s="159"/>
      <c r="M107" s="159"/>
    </row>
    <row r="108" spans="1:13" s="161" customFormat="1" ht="47.25" x14ac:dyDescent="0.25">
      <c r="A108" s="284" t="s">
        <v>17</v>
      </c>
      <c r="B108" s="172">
        <f>SUM(B109:B133)</f>
        <v>25</v>
      </c>
      <c r="C108" s="173"/>
      <c r="D108" s="173"/>
      <c r="E108" s="173">
        <f>SUM(E109:E133)</f>
        <v>616</v>
      </c>
      <c r="F108" s="173"/>
      <c r="G108" s="291"/>
      <c r="H108" s="291">
        <f>SUM(H109:H133)</f>
        <v>7264.61</v>
      </c>
      <c r="I108" s="291">
        <f>SUM(I109:I133)</f>
        <v>8978.3399999999983</v>
      </c>
      <c r="K108" s="159"/>
      <c r="L108" s="159"/>
      <c r="M108" s="159"/>
    </row>
    <row r="109" spans="1:13" s="161" customFormat="1" x14ac:dyDescent="0.25">
      <c r="A109" s="182" t="s">
        <v>455</v>
      </c>
      <c r="B109" s="183">
        <v>1</v>
      </c>
      <c r="C109" s="288">
        <f>D109+E109</f>
        <v>188</v>
      </c>
      <c r="D109" s="180">
        <v>160</v>
      </c>
      <c r="E109" s="180">
        <v>28</v>
      </c>
      <c r="F109" s="181">
        <v>941.34</v>
      </c>
      <c r="G109" s="504">
        <f t="shared" ref="G109:G138" si="15">F109/D109</f>
        <v>5.883375</v>
      </c>
      <c r="H109" s="505">
        <f t="shared" si="8"/>
        <v>329.47</v>
      </c>
      <c r="I109" s="505">
        <f t="shared" ref="I109:I133" si="16">ROUND(H109*1.2359,2)</f>
        <v>407.19</v>
      </c>
      <c r="K109" s="159"/>
      <c r="L109" s="159"/>
      <c r="M109" s="159"/>
    </row>
    <row r="110" spans="1:13" s="161" customFormat="1" x14ac:dyDescent="0.25">
      <c r="A110" s="182" t="s">
        <v>455</v>
      </c>
      <c r="B110" s="183">
        <v>1</v>
      </c>
      <c r="C110" s="288">
        <f t="shared" ref="C110:C133" si="17">D110+E110</f>
        <v>208</v>
      </c>
      <c r="D110" s="180">
        <v>160</v>
      </c>
      <c r="E110" s="180">
        <v>48</v>
      </c>
      <c r="F110" s="181">
        <v>941.34</v>
      </c>
      <c r="G110" s="504">
        <f t="shared" si="15"/>
        <v>5.883375</v>
      </c>
      <c r="H110" s="505">
        <f t="shared" si="8"/>
        <v>564.79999999999995</v>
      </c>
      <c r="I110" s="505">
        <f t="shared" si="16"/>
        <v>698.04</v>
      </c>
      <c r="K110" s="159"/>
      <c r="L110" s="159"/>
      <c r="M110" s="159"/>
    </row>
    <row r="111" spans="1:13" s="161" customFormat="1" x14ac:dyDescent="0.25">
      <c r="A111" s="182" t="s">
        <v>455</v>
      </c>
      <c r="B111" s="183">
        <v>1</v>
      </c>
      <c r="C111" s="288">
        <f t="shared" si="17"/>
        <v>184</v>
      </c>
      <c r="D111" s="180">
        <v>160</v>
      </c>
      <c r="E111" s="180">
        <v>24</v>
      </c>
      <c r="F111" s="181">
        <v>941.34</v>
      </c>
      <c r="G111" s="504">
        <f t="shared" si="15"/>
        <v>5.883375</v>
      </c>
      <c r="H111" s="505">
        <f t="shared" si="8"/>
        <v>282.39999999999998</v>
      </c>
      <c r="I111" s="505">
        <f t="shared" si="16"/>
        <v>349.02</v>
      </c>
      <c r="K111" s="159"/>
      <c r="L111" s="159"/>
      <c r="M111" s="159"/>
    </row>
    <row r="112" spans="1:13" s="161" customFormat="1" x14ac:dyDescent="0.25">
      <c r="A112" s="182" t="s">
        <v>455</v>
      </c>
      <c r="B112" s="183">
        <v>1</v>
      </c>
      <c r="C112" s="288">
        <f t="shared" si="17"/>
        <v>192</v>
      </c>
      <c r="D112" s="180">
        <v>160</v>
      </c>
      <c r="E112" s="180">
        <v>32</v>
      </c>
      <c r="F112" s="181">
        <v>941.34</v>
      </c>
      <c r="G112" s="504">
        <f t="shared" si="15"/>
        <v>5.883375</v>
      </c>
      <c r="H112" s="505">
        <f t="shared" si="8"/>
        <v>376.54</v>
      </c>
      <c r="I112" s="505">
        <f t="shared" si="16"/>
        <v>465.37</v>
      </c>
      <c r="K112" s="159"/>
      <c r="L112" s="159"/>
      <c r="M112" s="159"/>
    </row>
    <row r="113" spans="1:13" s="161" customFormat="1" x14ac:dyDescent="0.25">
      <c r="A113" s="182" t="s">
        <v>455</v>
      </c>
      <c r="B113" s="183">
        <v>1</v>
      </c>
      <c r="C113" s="288">
        <f t="shared" si="17"/>
        <v>180</v>
      </c>
      <c r="D113" s="180">
        <v>160</v>
      </c>
      <c r="E113" s="180">
        <v>20</v>
      </c>
      <c r="F113" s="181">
        <v>941.34</v>
      </c>
      <c r="G113" s="504">
        <f t="shared" si="15"/>
        <v>5.883375</v>
      </c>
      <c r="H113" s="505">
        <f t="shared" si="8"/>
        <v>235.34</v>
      </c>
      <c r="I113" s="505">
        <f t="shared" si="16"/>
        <v>290.86</v>
      </c>
      <c r="K113" s="159"/>
      <c r="L113" s="159"/>
      <c r="M113" s="159"/>
    </row>
    <row r="114" spans="1:13" s="161" customFormat="1" x14ac:dyDescent="0.25">
      <c r="A114" s="182" t="s">
        <v>455</v>
      </c>
      <c r="B114" s="183">
        <v>1</v>
      </c>
      <c r="C114" s="288">
        <f t="shared" si="17"/>
        <v>116</v>
      </c>
      <c r="D114" s="180">
        <v>112</v>
      </c>
      <c r="E114" s="180">
        <v>4</v>
      </c>
      <c r="F114" s="181">
        <v>658.94</v>
      </c>
      <c r="G114" s="504">
        <f t="shared" si="15"/>
        <v>5.8833928571428578</v>
      </c>
      <c r="H114" s="505">
        <f t="shared" si="8"/>
        <v>47.07</v>
      </c>
      <c r="I114" s="505">
        <f t="shared" si="16"/>
        <v>58.17</v>
      </c>
      <c r="K114" s="159"/>
      <c r="L114" s="159"/>
      <c r="M114" s="159"/>
    </row>
    <row r="115" spans="1:13" s="161" customFormat="1" x14ac:dyDescent="0.25">
      <c r="A115" s="182" t="s">
        <v>455</v>
      </c>
      <c r="B115" s="183">
        <v>1</v>
      </c>
      <c r="C115" s="288">
        <f t="shared" si="17"/>
        <v>164</v>
      </c>
      <c r="D115" s="180">
        <v>160</v>
      </c>
      <c r="E115" s="180">
        <v>4</v>
      </c>
      <c r="F115" s="181">
        <v>941.34</v>
      </c>
      <c r="G115" s="504">
        <f t="shared" si="15"/>
        <v>5.883375</v>
      </c>
      <c r="H115" s="505">
        <f t="shared" si="8"/>
        <v>47.07</v>
      </c>
      <c r="I115" s="505">
        <f t="shared" si="16"/>
        <v>58.17</v>
      </c>
      <c r="K115" s="159"/>
      <c r="L115" s="159"/>
      <c r="M115" s="159"/>
    </row>
    <row r="116" spans="1:13" s="161" customFormat="1" x14ac:dyDescent="0.25">
      <c r="A116" s="182" t="s">
        <v>455</v>
      </c>
      <c r="B116" s="183">
        <v>1</v>
      </c>
      <c r="C116" s="288">
        <f t="shared" si="17"/>
        <v>184</v>
      </c>
      <c r="D116" s="180">
        <v>160</v>
      </c>
      <c r="E116" s="180">
        <v>24</v>
      </c>
      <c r="F116" s="181">
        <v>941.34</v>
      </c>
      <c r="G116" s="504">
        <f t="shared" si="15"/>
        <v>5.883375</v>
      </c>
      <c r="H116" s="505">
        <f t="shared" si="8"/>
        <v>282.39999999999998</v>
      </c>
      <c r="I116" s="505">
        <f t="shared" si="16"/>
        <v>349.02</v>
      </c>
      <c r="K116" s="159"/>
      <c r="L116" s="159"/>
      <c r="M116" s="159"/>
    </row>
    <row r="117" spans="1:13" s="161" customFormat="1" x14ac:dyDescent="0.25">
      <c r="A117" s="182" t="s">
        <v>455</v>
      </c>
      <c r="B117" s="183">
        <v>1</v>
      </c>
      <c r="C117" s="288">
        <f t="shared" si="17"/>
        <v>192</v>
      </c>
      <c r="D117" s="180">
        <v>160</v>
      </c>
      <c r="E117" s="180">
        <v>32</v>
      </c>
      <c r="F117" s="181">
        <v>941.34</v>
      </c>
      <c r="G117" s="504">
        <f t="shared" si="15"/>
        <v>5.883375</v>
      </c>
      <c r="H117" s="505">
        <f t="shared" si="8"/>
        <v>376.54</v>
      </c>
      <c r="I117" s="505">
        <f t="shared" si="16"/>
        <v>465.37</v>
      </c>
      <c r="K117" s="159"/>
      <c r="L117" s="159"/>
      <c r="M117" s="159"/>
    </row>
    <row r="118" spans="1:13" s="161" customFormat="1" x14ac:dyDescent="0.25">
      <c r="A118" s="182" t="s">
        <v>455</v>
      </c>
      <c r="B118" s="183">
        <v>1</v>
      </c>
      <c r="C118" s="288">
        <f t="shared" si="17"/>
        <v>192</v>
      </c>
      <c r="D118" s="180">
        <v>160</v>
      </c>
      <c r="E118" s="180">
        <v>32</v>
      </c>
      <c r="F118" s="181">
        <v>941.34</v>
      </c>
      <c r="G118" s="504">
        <f t="shared" si="15"/>
        <v>5.883375</v>
      </c>
      <c r="H118" s="505">
        <f t="shared" si="8"/>
        <v>376.54</v>
      </c>
      <c r="I118" s="505">
        <f t="shared" si="16"/>
        <v>465.37</v>
      </c>
      <c r="K118" s="159"/>
      <c r="L118" s="159"/>
      <c r="M118" s="159"/>
    </row>
    <row r="119" spans="1:13" s="161" customFormat="1" x14ac:dyDescent="0.25">
      <c r="A119" s="182" t="s">
        <v>455</v>
      </c>
      <c r="B119" s="183">
        <v>1</v>
      </c>
      <c r="C119" s="288">
        <f t="shared" si="17"/>
        <v>176</v>
      </c>
      <c r="D119" s="180">
        <v>160</v>
      </c>
      <c r="E119" s="180">
        <v>16</v>
      </c>
      <c r="F119" s="181">
        <v>941.34</v>
      </c>
      <c r="G119" s="504">
        <f t="shared" si="15"/>
        <v>5.883375</v>
      </c>
      <c r="H119" s="505">
        <f t="shared" si="8"/>
        <v>188.27</v>
      </c>
      <c r="I119" s="505">
        <f t="shared" si="16"/>
        <v>232.68</v>
      </c>
      <c r="K119" s="159"/>
      <c r="L119" s="159"/>
      <c r="M119" s="159"/>
    </row>
    <row r="120" spans="1:13" s="161" customFormat="1" x14ac:dyDescent="0.25">
      <c r="A120" s="182" t="s">
        <v>455</v>
      </c>
      <c r="B120" s="183">
        <v>1</v>
      </c>
      <c r="C120" s="288">
        <f t="shared" si="17"/>
        <v>200</v>
      </c>
      <c r="D120" s="180">
        <v>160</v>
      </c>
      <c r="E120" s="180">
        <v>40</v>
      </c>
      <c r="F120" s="181">
        <v>941.34</v>
      </c>
      <c r="G120" s="504">
        <f t="shared" si="15"/>
        <v>5.883375</v>
      </c>
      <c r="H120" s="505">
        <f t="shared" si="8"/>
        <v>470.67</v>
      </c>
      <c r="I120" s="505">
        <f t="shared" si="16"/>
        <v>581.70000000000005</v>
      </c>
      <c r="K120" s="159"/>
      <c r="L120" s="159"/>
      <c r="M120" s="159"/>
    </row>
    <row r="121" spans="1:13" s="161" customFormat="1" x14ac:dyDescent="0.25">
      <c r="A121" s="182" t="s">
        <v>455</v>
      </c>
      <c r="B121" s="183">
        <v>1</v>
      </c>
      <c r="C121" s="288">
        <f t="shared" si="17"/>
        <v>108</v>
      </c>
      <c r="D121" s="180">
        <v>88</v>
      </c>
      <c r="E121" s="180">
        <v>20</v>
      </c>
      <c r="F121" s="181">
        <v>517.74</v>
      </c>
      <c r="G121" s="504">
        <f t="shared" si="15"/>
        <v>5.8834090909090913</v>
      </c>
      <c r="H121" s="505">
        <f t="shared" si="8"/>
        <v>235.34</v>
      </c>
      <c r="I121" s="505">
        <f t="shared" si="16"/>
        <v>290.86</v>
      </c>
      <c r="K121" s="159"/>
      <c r="L121" s="159"/>
      <c r="M121" s="159"/>
    </row>
    <row r="122" spans="1:13" s="161" customFormat="1" x14ac:dyDescent="0.25">
      <c r="A122" s="182" t="s">
        <v>455</v>
      </c>
      <c r="B122" s="183">
        <v>1</v>
      </c>
      <c r="C122" s="288">
        <f t="shared" si="17"/>
        <v>192</v>
      </c>
      <c r="D122" s="180">
        <v>160</v>
      </c>
      <c r="E122" s="180">
        <v>32</v>
      </c>
      <c r="F122" s="181">
        <v>941.34</v>
      </c>
      <c r="G122" s="504">
        <f t="shared" si="15"/>
        <v>5.883375</v>
      </c>
      <c r="H122" s="505">
        <f t="shared" si="8"/>
        <v>376.54</v>
      </c>
      <c r="I122" s="505">
        <f t="shared" si="16"/>
        <v>465.37</v>
      </c>
      <c r="K122" s="159"/>
      <c r="L122" s="159"/>
      <c r="M122" s="159"/>
    </row>
    <row r="123" spans="1:13" s="161" customFormat="1" x14ac:dyDescent="0.25">
      <c r="A123" s="182" t="s">
        <v>455</v>
      </c>
      <c r="B123" s="183">
        <v>1</v>
      </c>
      <c r="C123" s="288">
        <f t="shared" si="17"/>
        <v>120</v>
      </c>
      <c r="D123" s="180">
        <v>104</v>
      </c>
      <c r="E123" s="180">
        <v>16</v>
      </c>
      <c r="F123" s="181">
        <v>611.87</v>
      </c>
      <c r="G123" s="504">
        <f t="shared" si="15"/>
        <v>5.8833653846153844</v>
      </c>
      <c r="H123" s="505">
        <f t="shared" si="8"/>
        <v>188.27</v>
      </c>
      <c r="I123" s="505">
        <f t="shared" si="16"/>
        <v>232.68</v>
      </c>
      <c r="K123" s="159"/>
      <c r="L123" s="159"/>
      <c r="M123" s="159"/>
    </row>
    <row r="124" spans="1:13" s="161" customFormat="1" x14ac:dyDescent="0.25">
      <c r="A124" s="182" t="s">
        <v>455</v>
      </c>
      <c r="B124" s="183">
        <v>1</v>
      </c>
      <c r="C124" s="288">
        <f t="shared" si="17"/>
        <v>132</v>
      </c>
      <c r="D124" s="180">
        <v>128</v>
      </c>
      <c r="E124" s="180">
        <v>4</v>
      </c>
      <c r="F124" s="181">
        <v>753.08</v>
      </c>
      <c r="G124" s="504">
        <f t="shared" si="15"/>
        <v>5.8834375000000003</v>
      </c>
      <c r="H124" s="505">
        <f t="shared" si="8"/>
        <v>47.07</v>
      </c>
      <c r="I124" s="505">
        <f t="shared" si="16"/>
        <v>58.17</v>
      </c>
      <c r="K124" s="159"/>
      <c r="L124" s="159"/>
      <c r="M124" s="159"/>
    </row>
    <row r="125" spans="1:13" s="161" customFormat="1" x14ac:dyDescent="0.25">
      <c r="A125" s="182" t="s">
        <v>455</v>
      </c>
      <c r="B125" s="183">
        <v>1</v>
      </c>
      <c r="C125" s="288">
        <f t="shared" si="17"/>
        <v>188</v>
      </c>
      <c r="D125" s="180">
        <v>160</v>
      </c>
      <c r="E125" s="180">
        <v>28</v>
      </c>
      <c r="F125" s="181">
        <v>941.34</v>
      </c>
      <c r="G125" s="504">
        <f t="shared" si="15"/>
        <v>5.883375</v>
      </c>
      <c r="H125" s="505">
        <f t="shared" si="8"/>
        <v>329.47</v>
      </c>
      <c r="I125" s="505">
        <f t="shared" si="16"/>
        <v>407.19</v>
      </c>
      <c r="K125" s="159"/>
      <c r="L125" s="159"/>
      <c r="M125" s="159"/>
    </row>
    <row r="126" spans="1:13" s="161" customFormat="1" x14ac:dyDescent="0.25">
      <c r="A126" s="182" t="s">
        <v>455</v>
      </c>
      <c r="B126" s="183">
        <v>1</v>
      </c>
      <c r="C126" s="288">
        <f t="shared" si="17"/>
        <v>192</v>
      </c>
      <c r="D126" s="180">
        <v>160</v>
      </c>
      <c r="E126" s="180">
        <v>32</v>
      </c>
      <c r="F126" s="181">
        <v>941.34</v>
      </c>
      <c r="G126" s="504">
        <f t="shared" si="15"/>
        <v>5.883375</v>
      </c>
      <c r="H126" s="505">
        <f t="shared" si="8"/>
        <v>376.54</v>
      </c>
      <c r="I126" s="505">
        <f t="shared" si="16"/>
        <v>465.37</v>
      </c>
      <c r="K126" s="159"/>
      <c r="L126" s="159"/>
      <c r="M126" s="159"/>
    </row>
    <row r="127" spans="1:13" s="161" customFormat="1" x14ac:dyDescent="0.25">
      <c r="A127" s="182" t="s">
        <v>455</v>
      </c>
      <c r="B127" s="183">
        <v>1</v>
      </c>
      <c r="C127" s="288">
        <f t="shared" si="17"/>
        <v>148</v>
      </c>
      <c r="D127" s="180">
        <v>144</v>
      </c>
      <c r="E127" s="180">
        <v>4</v>
      </c>
      <c r="F127" s="181">
        <v>847.21</v>
      </c>
      <c r="G127" s="504">
        <f t="shared" si="15"/>
        <v>5.8834027777777784</v>
      </c>
      <c r="H127" s="505">
        <f t="shared" si="8"/>
        <v>47.07</v>
      </c>
      <c r="I127" s="505">
        <f t="shared" si="16"/>
        <v>58.17</v>
      </c>
      <c r="K127" s="159"/>
      <c r="L127" s="159"/>
      <c r="M127" s="159"/>
    </row>
    <row r="128" spans="1:13" s="161" customFormat="1" x14ac:dyDescent="0.25">
      <c r="A128" s="182" t="s">
        <v>451</v>
      </c>
      <c r="B128" s="183">
        <v>1</v>
      </c>
      <c r="C128" s="288">
        <f t="shared" si="17"/>
        <v>188</v>
      </c>
      <c r="D128" s="180">
        <v>160</v>
      </c>
      <c r="E128" s="180">
        <v>28</v>
      </c>
      <c r="F128" s="181">
        <v>831.44</v>
      </c>
      <c r="G128" s="504">
        <f t="shared" si="15"/>
        <v>5.1965000000000003</v>
      </c>
      <c r="H128" s="505">
        <f t="shared" si="8"/>
        <v>291</v>
      </c>
      <c r="I128" s="505">
        <f t="shared" si="16"/>
        <v>359.65</v>
      </c>
      <c r="K128" s="159"/>
      <c r="L128" s="159"/>
      <c r="M128" s="159"/>
    </row>
    <row r="129" spans="1:13" s="161" customFormat="1" x14ac:dyDescent="0.25">
      <c r="A129" s="182" t="s">
        <v>451</v>
      </c>
      <c r="B129" s="183">
        <v>1</v>
      </c>
      <c r="C129" s="288">
        <f t="shared" si="17"/>
        <v>168</v>
      </c>
      <c r="D129" s="180">
        <v>160</v>
      </c>
      <c r="E129" s="180">
        <v>8</v>
      </c>
      <c r="F129" s="181">
        <v>831.44</v>
      </c>
      <c r="G129" s="504">
        <f t="shared" si="15"/>
        <v>5.1965000000000003</v>
      </c>
      <c r="H129" s="505">
        <f t="shared" si="8"/>
        <v>83.14</v>
      </c>
      <c r="I129" s="505">
        <f t="shared" si="16"/>
        <v>102.75</v>
      </c>
      <c r="K129" s="159"/>
      <c r="L129" s="159"/>
      <c r="M129" s="159"/>
    </row>
    <row r="130" spans="1:13" s="161" customFormat="1" x14ac:dyDescent="0.25">
      <c r="A130" s="182" t="s">
        <v>451</v>
      </c>
      <c r="B130" s="183">
        <v>1</v>
      </c>
      <c r="C130" s="288">
        <f t="shared" si="17"/>
        <v>192</v>
      </c>
      <c r="D130" s="180">
        <v>160</v>
      </c>
      <c r="E130" s="180">
        <v>32</v>
      </c>
      <c r="F130" s="181">
        <v>941.34</v>
      </c>
      <c r="G130" s="504">
        <f t="shared" si="15"/>
        <v>5.883375</v>
      </c>
      <c r="H130" s="505">
        <f t="shared" si="8"/>
        <v>376.54</v>
      </c>
      <c r="I130" s="505">
        <f t="shared" si="16"/>
        <v>465.37</v>
      </c>
      <c r="K130" s="159"/>
      <c r="L130" s="159"/>
      <c r="M130" s="159"/>
    </row>
    <row r="131" spans="1:13" s="161" customFormat="1" x14ac:dyDescent="0.25">
      <c r="A131" s="182" t="s">
        <v>451</v>
      </c>
      <c r="B131" s="183">
        <v>1</v>
      </c>
      <c r="C131" s="288">
        <f t="shared" si="17"/>
        <v>204</v>
      </c>
      <c r="D131" s="180">
        <v>160</v>
      </c>
      <c r="E131" s="180">
        <v>44</v>
      </c>
      <c r="F131" s="181">
        <v>831.44</v>
      </c>
      <c r="G131" s="504">
        <f t="shared" si="15"/>
        <v>5.1965000000000003</v>
      </c>
      <c r="H131" s="505">
        <f t="shared" si="8"/>
        <v>457.29</v>
      </c>
      <c r="I131" s="505">
        <f t="shared" si="16"/>
        <v>565.16</v>
      </c>
      <c r="K131" s="159"/>
      <c r="L131" s="159"/>
      <c r="M131" s="159"/>
    </row>
    <row r="132" spans="1:13" s="161" customFormat="1" x14ac:dyDescent="0.25">
      <c r="A132" s="182" t="s">
        <v>448</v>
      </c>
      <c r="B132" s="183">
        <v>1</v>
      </c>
      <c r="C132" s="288">
        <f t="shared" si="17"/>
        <v>168</v>
      </c>
      <c r="D132" s="180">
        <v>160</v>
      </c>
      <c r="E132" s="180">
        <v>8</v>
      </c>
      <c r="F132" s="181">
        <v>1099.04</v>
      </c>
      <c r="G132" s="504">
        <f t="shared" si="15"/>
        <v>6.8689999999999998</v>
      </c>
      <c r="H132" s="505">
        <f t="shared" si="8"/>
        <v>109.9</v>
      </c>
      <c r="I132" s="505">
        <f t="shared" si="16"/>
        <v>135.83000000000001</v>
      </c>
      <c r="K132" s="159"/>
      <c r="L132" s="159"/>
      <c r="M132" s="159"/>
    </row>
    <row r="133" spans="1:13" s="161" customFormat="1" x14ac:dyDescent="0.25">
      <c r="A133" s="182" t="s">
        <v>448</v>
      </c>
      <c r="B133" s="183">
        <v>1</v>
      </c>
      <c r="C133" s="288">
        <f t="shared" si="17"/>
        <v>216</v>
      </c>
      <c r="D133" s="180">
        <v>160</v>
      </c>
      <c r="E133" s="180">
        <v>56</v>
      </c>
      <c r="F133" s="181">
        <v>1099.04</v>
      </c>
      <c r="G133" s="504">
        <f t="shared" si="15"/>
        <v>6.8689999999999998</v>
      </c>
      <c r="H133" s="505">
        <f t="shared" si="8"/>
        <v>769.33</v>
      </c>
      <c r="I133" s="505">
        <f t="shared" si="16"/>
        <v>950.81</v>
      </c>
      <c r="K133" s="159"/>
      <c r="L133" s="159"/>
      <c r="M133" s="159"/>
    </row>
    <row r="134" spans="1:13" s="161" customFormat="1" ht="48.75" customHeight="1" x14ac:dyDescent="0.25">
      <c r="A134" s="284" t="s">
        <v>103</v>
      </c>
      <c r="B134" s="172">
        <f>SUM(B135:B138)</f>
        <v>4</v>
      </c>
      <c r="C134" s="173"/>
      <c r="D134" s="173"/>
      <c r="E134" s="173">
        <f>SUM(E135:E138)</f>
        <v>138</v>
      </c>
      <c r="F134" s="173"/>
      <c r="G134" s="291"/>
      <c r="H134" s="291">
        <f>SUM(H135:H138)</f>
        <v>1211.33</v>
      </c>
      <c r="I134" s="291">
        <f>SUM(I135:I138)</f>
        <v>1497.08</v>
      </c>
      <c r="K134" s="159"/>
      <c r="L134" s="159"/>
      <c r="M134" s="159"/>
    </row>
    <row r="135" spans="1:13" s="161" customFormat="1" x14ac:dyDescent="0.25">
      <c r="A135" s="182" t="s">
        <v>22</v>
      </c>
      <c r="B135" s="183">
        <v>1</v>
      </c>
      <c r="C135" s="184">
        <f>D135+E135</f>
        <v>214</v>
      </c>
      <c r="D135" s="180">
        <v>160</v>
      </c>
      <c r="E135" s="180">
        <v>54</v>
      </c>
      <c r="F135" s="181">
        <v>716.77</v>
      </c>
      <c r="G135" s="504">
        <f t="shared" si="15"/>
        <v>4.4798124999999995</v>
      </c>
      <c r="H135" s="505">
        <f t="shared" ref="H135:H165" si="18">ROUND(E135*G135*2,2)</f>
        <v>483.82</v>
      </c>
      <c r="I135" s="505">
        <f>ROUND(H135*1.2359,2)</f>
        <v>597.95000000000005</v>
      </c>
      <c r="K135" s="159"/>
      <c r="L135" s="159"/>
      <c r="M135" s="159"/>
    </row>
    <row r="136" spans="1:13" s="161" customFormat="1" x14ac:dyDescent="0.25">
      <c r="A136" s="182" t="s">
        <v>22</v>
      </c>
      <c r="B136" s="183">
        <v>1</v>
      </c>
      <c r="C136" s="184">
        <f t="shared" ref="C136:C138" si="19">D136+E136</f>
        <v>116</v>
      </c>
      <c r="D136" s="180">
        <v>104</v>
      </c>
      <c r="E136" s="180">
        <v>12</v>
      </c>
      <c r="F136" s="181">
        <v>450.36</v>
      </c>
      <c r="G136" s="504">
        <f t="shared" si="15"/>
        <v>4.3303846153846157</v>
      </c>
      <c r="H136" s="505">
        <f t="shared" si="18"/>
        <v>103.93</v>
      </c>
      <c r="I136" s="505">
        <f>ROUND(H136*1.2359,2)</f>
        <v>128.44999999999999</v>
      </c>
      <c r="K136" s="159"/>
      <c r="L136" s="159"/>
      <c r="M136" s="159"/>
    </row>
    <row r="137" spans="1:13" s="161" customFormat="1" x14ac:dyDescent="0.25">
      <c r="A137" s="182" t="s">
        <v>22</v>
      </c>
      <c r="B137" s="183">
        <v>1</v>
      </c>
      <c r="C137" s="184">
        <f t="shared" si="19"/>
        <v>144</v>
      </c>
      <c r="D137" s="180">
        <v>120</v>
      </c>
      <c r="E137" s="180">
        <v>24</v>
      </c>
      <c r="F137" s="181">
        <v>519.65</v>
      </c>
      <c r="G137" s="504">
        <f t="shared" si="15"/>
        <v>4.3304166666666664</v>
      </c>
      <c r="H137" s="505">
        <f t="shared" si="18"/>
        <v>207.86</v>
      </c>
      <c r="I137" s="505">
        <f>ROUND(H137*1.2359,2)</f>
        <v>256.89</v>
      </c>
      <c r="K137" s="159"/>
      <c r="L137" s="159"/>
      <c r="M137" s="159"/>
    </row>
    <row r="138" spans="1:13" s="161" customFormat="1" x14ac:dyDescent="0.25">
      <c r="A138" s="182" t="s">
        <v>22</v>
      </c>
      <c r="B138" s="183">
        <v>1</v>
      </c>
      <c r="C138" s="184">
        <f t="shared" si="19"/>
        <v>208</v>
      </c>
      <c r="D138" s="180">
        <v>160</v>
      </c>
      <c r="E138" s="180">
        <v>48</v>
      </c>
      <c r="F138" s="181">
        <v>692.86</v>
      </c>
      <c r="G138" s="504">
        <f t="shared" si="15"/>
        <v>4.3303750000000001</v>
      </c>
      <c r="H138" s="505">
        <f t="shared" si="18"/>
        <v>415.72</v>
      </c>
      <c r="I138" s="505">
        <f>ROUND(H138*1.2359,2)</f>
        <v>513.79</v>
      </c>
      <c r="K138" s="159"/>
      <c r="L138" s="159"/>
      <c r="M138" s="159"/>
    </row>
    <row r="139" spans="1:13" s="161" customFormat="1" x14ac:dyDescent="0.25">
      <c r="A139" s="289" t="s">
        <v>456</v>
      </c>
      <c r="B139" s="285">
        <f t="shared" ref="B139:E139" si="20">B140+B153</f>
        <v>15</v>
      </c>
      <c r="C139" s="286"/>
      <c r="D139" s="286"/>
      <c r="E139" s="286">
        <f t="shared" si="20"/>
        <v>334</v>
      </c>
      <c r="F139" s="286"/>
      <c r="G139" s="286"/>
      <c r="H139" s="286">
        <f>H140+H153</f>
        <v>3707.88</v>
      </c>
      <c r="I139" s="286">
        <f>I140+I153</f>
        <v>4582.57</v>
      </c>
      <c r="K139" s="159"/>
      <c r="L139" s="159"/>
      <c r="M139" s="159"/>
    </row>
    <row r="140" spans="1:13" s="161" customFormat="1" ht="47.25" x14ac:dyDescent="0.25">
      <c r="A140" s="284" t="s">
        <v>17</v>
      </c>
      <c r="B140" s="290">
        <f t="shared" ref="B140" si="21">SUM(B141:B152)</f>
        <v>12</v>
      </c>
      <c r="C140" s="291"/>
      <c r="D140" s="291"/>
      <c r="E140" s="291">
        <f>SUM(E141:E152)</f>
        <v>288</v>
      </c>
      <c r="F140" s="291"/>
      <c r="G140" s="291"/>
      <c r="H140" s="291">
        <f>SUM(H141:H152)</f>
        <v>3333.59</v>
      </c>
      <c r="I140" s="291">
        <f>SUM(I141:I152)</f>
        <v>4119.99</v>
      </c>
      <c r="K140" s="159"/>
      <c r="L140" s="159"/>
      <c r="M140" s="159"/>
    </row>
    <row r="141" spans="1:13" s="161" customFormat="1" x14ac:dyDescent="0.25">
      <c r="A141" s="182" t="s">
        <v>448</v>
      </c>
      <c r="B141" s="183">
        <v>1</v>
      </c>
      <c r="C141" s="184">
        <f>D141+E141</f>
        <v>172</v>
      </c>
      <c r="D141" s="180">
        <v>160</v>
      </c>
      <c r="E141" s="180">
        <v>12</v>
      </c>
      <c r="F141" s="181">
        <v>1150</v>
      </c>
      <c r="G141" s="504">
        <f t="shared" ref="G141:G156" si="22">F141/D141</f>
        <v>7.1875</v>
      </c>
      <c r="H141" s="505">
        <f t="shared" si="18"/>
        <v>172.5</v>
      </c>
      <c r="I141" s="505">
        <f t="shared" ref="I141:I152" si="23">ROUND(H141*1.2359,2)</f>
        <v>213.19</v>
      </c>
      <c r="K141" s="159"/>
      <c r="L141" s="159"/>
      <c r="M141" s="159"/>
    </row>
    <row r="142" spans="1:13" s="161" customFormat="1" x14ac:dyDescent="0.25">
      <c r="A142" s="182" t="s">
        <v>449</v>
      </c>
      <c r="B142" s="183">
        <v>1</v>
      </c>
      <c r="C142" s="184">
        <f t="shared" ref="C142:C152" si="24">D142+E142</f>
        <v>92</v>
      </c>
      <c r="D142" s="180">
        <v>80</v>
      </c>
      <c r="E142" s="180">
        <v>12</v>
      </c>
      <c r="F142" s="181">
        <v>470.67</v>
      </c>
      <c r="G142" s="504">
        <f t="shared" si="22"/>
        <v>5.883375</v>
      </c>
      <c r="H142" s="505">
        <f t="shared" si="18"/>
        <v>141.19999999999999</v>
      </c>
      <c r="I142" s="505">
        <f t="shared" si="23"/>
        <v>174.51</v>
      </c>
      <c r="K142" s="159"/>
      <c r="L142" s="159"/>
      <c r="M142" s="159"/>
    </row>
    <row r="143" spans="1:13" x14ac:dyDescent="0.25">
      <c r="A143" s="182" t="s">
        <v>449</v>
      </c>
      <c r="B143" s="183">
        <v>1</v>
      </c>
      <c r="C143" s="184">
        <f t="shared" si="24"/>
        <v>165</v>
      </c>
      <c r="D143" s="180">
        <v>160</v>
      </c>
      <c r="E143" s="180">
        <v>5</v>
      </c>
      <c r="F143" s="181">
        <v>941.34</v>
      </c>
      <c r="G143" s="504">
        <f t="shared" si="22"/>
        <v>5.883375</v>
      </c>
      <c r="H143" s="505">
        <f t="shared" si="18"/>
        <v>58.83</v>
      </c>
      <c r="I143" s="505">
        <f t="shared" si="23"/>
        <v>72.709999999999994</v>
      </c>
    </row>
    <row r="144" spans="1:13" s="161" customFormat="1" x14ac:dyDescent="0.25">
      <c r="A144" s="174" t="s">
        <v>449</v>
      </c>
      <c r="B144" s="175">
        <v>1</v>
      </c>
      <c r="C144" s="176">
        <f t="shared" si="24"/>
        <v>184</v>
      </c>
      <c r="D144" s="177">
        <v>160</v>
      </c>
      <c r="E144" s="177">
        <v>24</v>
      </c>
      <c r="F144" s="178">
        <v>941.34</v>
      </c>
      <c r="G144" s="504">
        <f t="shared" si="22"/>
        <v>5.883375</v>
      </c>
      <c r="H144" s="505">
        <f t="shared" si="18"/>
        <v>282.39999999999998</v>
      </c>
      <c r="I144" s="505">
        <f t="shared" si="23"/>
        <v>349.02</v>
      </c>
    </row>
    <row r="145" spans="1:9" x14ac:dyDescent="0.25">
      <c r="A145" s="182" t="s">
        <v>449</v>
      </c>
      <c r="B145" s="183">
        <v>1</v>
      </c>
      <c r="C145" s="184">
        <f t="shared" si="24"/>
        <v>180</v>
      </c>
      <c r="D145" s="180">
        <v>160</v>
      </c>
      <c r="E145" s="180">
        <v>20</v>
      </c>
      <c r="F145" s="181">
        <v>941.34</v>
      </c>
      <c r="G145" s="504">
        <f t="shared" si="22"/>
        <v>5.883375</v>
      </c>
      <c r="H145" s="505">
        <f t="shared" si="18"/>
        <v>235.34</v>
      </c>
      <c r="I145" s="505">
        <f t="shared" si="23"/>
        <v>290.86</v>
      </c>
    </row>
    <row r="146" spans="1:9" s="161" customFormat="1" x14ac:dyDescent="0.25">
      <c r="A146" s="174" t="s">
        <v>449</v>
      </c>
      <c r="B146" s="175">
        <v>1</v>
      </c>
      <c r="C146" s="176">
        <f>D146+E146</f>
        <v>164</v>
      </c>
      <c r="D146" s="177">
        <v>160</v>
      </c>
      <c r="E146" s="177">
        <v>4</v>
      </c>
      <c r="F146" s="178">
        <v>941.34</v>
      </c>
      <c r="G146" s="504">
        <f t="shared" si="22"/>
        <v>5.883375</v>
      </c>
      <c r="H146" s="505">
        <f t="shared" si="18"/>
        <v>47.07</v>
      </c>
      <c r="I146" s="505">
        <f t="shared" si="23"/>
        <v>58.17</v>
      </c>
    </row>
    <row r="147" spans="1:9" x14ac:dyDescent="0.25">
      <c r="A147" s="182" t="s">
        <v>449</v>
      </c>
      <c r="B147" s="183">
        <v>1</v>
      </c>
      <c r="C147" s="184">
        <f t="shared" si="24"/>
        <v>192</v>
      </c>
      <c r="D147" s="180">
        <v>160</v>
      </c>
      <c r="E147" s="180">
        <v>32</v>
      </c>
      <c r="F147" s="181">
        <v>941.34</v>
      </c>
      <c r="G147" s="504">
        <f t="shared" si="22"/>
        <v>5.883375</v>
      </c>
      <c r="H147" s="505">
        <f t="shared" si="18"/>
        <v>376.54</v>
      </c>
      <c r="I147" s="505">
        <f t="shared" si="23"/>
        <v>465.37</v>
      </c>
    </row>
    <row r="148" spans="1:9" x14ac:dyDescent="0.25">
      <c r="A148" s="182" t="s">
        <v>449</v>
      </c>
      <c r="B148" s="183">
        <v>1</v>
      </c>
      <c r="C148" s="184">
        <f t="shared" si="24"/>
        <v>84</v>
      </c>
      <c r="D148" s="180">
        <v>64</v>
      </c>
      <c r="E148" s="180">
        <v>20</v>
      </c>
      <c r="F148" s="181">
        <v>376.54</v>
      </c>
      <c r="G148" s="504">
        <f t="shared" si="22"/>
        <v>5.8834375000000003</v>
      </c>
      <c r="H148" s="505">
        <f t="shared" si="18"/>
        <v>235.34</v>
      </c>
      <c r="I148" s="505">
        <f t="shared" si="23"/>
        <v>290.86</v>
      </c>
    </row>
    <row r="149" spans="1:9" x14ac:dyDescent="0.25">
      <c r="A149" s="182" t="s">
        <v>449</v>
      </c>
      <c r="B149" s="183">
        <v>1</v>
      </c>
      <c r="C149" s="184">
        <f t="shared" si="24"/>
        <v>226</v>
      </c>
      <c r="D149" s="180">
        <v>160</v>
      </c>
      <c r="E149" s="180">
        <v>66</v>
      </c>
      <c r="F149" s="181">
        <v>941.34</v>
      </c>
      <c r="G149" s="504">
        <f t="shared" si="22"/>
        <v>5.883375</v>
      </c>
      <c r="H149" s="505">
        <f t="shared" si="18"/>
        <v>776.61</v>
      </c>
      <c r="I149" s="505">
        <f t="shared" si="23"/>
        <v>959.81</v>
      </c>
    </row>
    <row r="150" spans="1:9" x14ac:dyDescent="0.25">
      <c r="A150" s="182" t="s">
        <v>451</v>
      </c>
      <c r="B150" s="183">
        <v>1</v>
      </c>
      <c r="C150" s="184">
        <f t="shared" si="24"/>
        <v>190</v>
      </c>
      <c r="D150" s="180">
        <v>160</v>
      </c>
      <c r="E150" s="180">
        <v>30</v>
      </c>
      <c r="F150" s="181">
        <v>941.34</v>
      </c>
      <c r="G150" s="504">
        <f t="shared" si="22"/>
        <v>5.883375</v>
      </c>
      <c r="H150" s="505">
        <f t="shared" si="18"/>
        <v>353</v>
      </c>
      <c r="I150" s="505">
        <f t="shared" si="23"/>
        <v>436.27</v>
      </c>
    </row>
    <row r="151" spans="1:9" x14ac:dyDescent="0.25">
      <c r="A151" s="182" t="s">
        <v>451</v>
      </c>
      <c r="B151" s="183">
        <v>1</v>
      </c>
      <c r="C151" s="184">
        <f t="shared" si="24"/>
        <v>187</v>
      </c>
      <c r="D151" s="180">
        <v>160</v>
      </c>
      <c r="E151" s="180">
        <v>27</v>
      </c>
      <c r="F151" s="181">
        <v>831.44</v>
      </c>
      <c r="G151" s="504">
        <f t="shared" si="22"/>
        <v>5.1965000000000003</v>
      </c>
      <c r="H151" s="505">
        <f t="shared" si="18"/>
        <v>280.61</v>
      </c>
      <c r="I151" s="505">
        <f t="shared" si="23"/>
        <v>346.81</v>
      </c>
    </row>
    <row r="152" spans="1:9" x14ac:dyDescent="0.25">
      <c r="A152" s="182" t="s">
        <v>451</v>
      </c>
      <c r="B152" s="183">
        <v>1</v>
      </c>
      <c r="C152" s="184">
        <f t="shared" si="24"/>
        <v>100</v>
      </c>
      <c r="D152" s="180">
        <v>64</v>
      </c>
      <c r="E152" s="180">
        <v>36</v>
      </c>
      <c r="F152" s="181">
        <v>332.58</v>
      </c>
      <c r="G152" s="504">
        <f t="shared" si="22"/>
        <v>5.1965624999999998</v>
      </c>
      <c r="H152" s="505">
        <f t="shared" si="18"/>
        <v>374.15</v>
      </c>
      <c r="I152" s="505">
        <f t="shared" si="23"/>
        <v>462.41</v>
      </c>
    </row>
    <row r="153" spans="1:9" ht="51" customHeight="1" x14ac:dyDescent="0.25">
      <c r="A153" s="284" t="s">
        <v>103</v>
      </c>
      <c r="B153" s="172">
        <f>SUM(B154:B156)</f>
        <v>3</v>
      </c>
      <c r="C153" s="173"/>
      <c r="D153" s="173"/>
      <c r="E153" s="173">
        <f>SUM(E154:E156)</f>
        <v>46</v>
      </c>
      <c r="F153" s="173"/>
      <c r="G153" s="291"/>
      <c r="H153" s="291">
        <f>SUM(H154:H156)</f>
        <v>374.29</v>
      </c>
      <c r="I153" s="291">
        <f>SUM(I154:I156)</f>
        <v>462.58</v>
      </c>
    </row>
    <row r="154" spans="1:9" x14ac:dyDescent="0.25">
      <c r="A154" s="182" t="s">
        <v>22</v>
      </c>
      <c r="B154" s="183">
        <v>1</v>
      </c>
      <c r="C154" s="184">
        <f t="shared" ref="C154:C156" si="25">D154+E154</f>
        <v>172</v>
      </c>
      <c r="D154" s="180">
        <v>160</v>
      </c>
      <c r="E154" s="180">
        <v>12</v>
      </c>
      <c r="F154" s="181">
        <v>692.86</v>
      </c>
      <c r="G154" s="504">
        <f t="shared" si="22"/>
        <v>4.3303750000000001</v>
      </c>
      <c r="H154" s="505">
        <f t="shared" si="18"/>
        <v>103.93</v>
      </c>
      <c r="I154" s="505">
        <f>ROUND(H154*1.2359,2)</f>
        <v>128.44999999999999</v>
      </c>
    </row>
    <row r="155" spans="1:9" x14ac:dyDescent="0.25">
      <c r="A155" s="182" t="s">
        <v>22</v>
      </c>
      <c r="B155" s="183">
        <v>1</v>
      </c>
      <c r="C155" s="184">
        <f t="shared" si="25"/>
        <v>184</v>
      </c>
      <c r="D155" s="180">
        <v>160</v>
      </c>
      <c r="E155" s="180">
        <v>24</v>
      </c>
      <c r="F155" s="181">
        <v>692.86</v>
      </c>
      <c r="G155" s="504">
        <f t="shared" si="22"/>
        <v>4.3303750000000001</v>
      </c>
      <c r="H155" s="505">
        <f t="shared" si="18"/>
        <v>207.86</v>
      </c>
      <c r="I155" s="505">
        <f>ROUND(H155*1.2359,2)</f>
        <v>256.89</v>
      </c>
    </row>
    <row r="156" spans="1:9" x14ac:dyDescent="0.25">
      <c r="A156" s="182" t="s">
        <v>22</v>
      </c>
      <c r="B156" s="183">
        <v>1</v>
      </c>
      <c r="C156" s="184">
        <f t="shared" si="25"/>
        <v>122</v>
      </c>
      <c r="D156" s="180">
        <v>112</v>
      </c>
      <c r="E156" s="180">
        <v>10</v>
      </c>
      <c r="F156" s="181">
        <v>350</v>
      </c>
      <c r="G156" s="504">
        <f t="shared" si="22"/>
        <v>3.125</v>
      </c>
      <c r="H156" s="505">
        <f t="shared" si="18"/>
        <v>62.5</v>
      </c>
      <c r="I156" s="505">
        <f>ROUND(H156*1.2359,2)</f>
        <v>77.239999999999995</v>
      </c>
    </row>
    <row r="157" spans="1:9" x14ac:dyDescent="0.25">
      <c r="A157" s="289" t="s">
        <v>457</v>
      </c>
      <c r="B157" s="285">
        <f t="shared" ref="B157:E157" si="26">B158</f>
        <v>3</v>
      </c>
      <c r="C157" s="286"/>
      <c r="D157" s="286"/>
      <c r="E157" s="286">
        <f t="shared" si="26"/>
        <v>56</v>
      </c>
      <c r="F157" s="286"/>
      <c r="G157" s="286"/>
      <c r="H157" s="286">
        <f>H158</f>
        <v>714.12</v>
      </c>
      <c r="I157" s="286">
        <f>I158</f>
        <v>882.57999999999993</v>
      </c>
    </row>
    <row r="158" spans="1:9" ht="47.25" x14ac:dyDescent="0.25">
      <c r="A158" s="284" t="s">
        <v>17</v>
      </c>
      <c r="B158" s="172">
        <f>SUM(B159:B161)</f>
        <v>3</v>
      </c>
      <c r="C158" s="173"/>
      <c r="D158" s="173"/>
      <c r="E158" s="173">
        <f>SUM(E159:E161)</f>
        <v>56</v>
      </c>
      <c r="F158" s="173"/>
      <c r="G158" s="291"/>
      <c r="H158" s="291">
        <f>SUM(H159:H161)</f>
        <v>714.12</v>
      </c>
      <c r="I158" s="291">
        <f>SUM(I159:I161)</f>
        <v>882.57999999999993</v>
      </c>
    </row>
    <row r="159" spans="1:9" x14ac:dyDescent="0.25">
      <c r="A159" s="182" t="s">
        <v>458</v>
      </c>
      <c r="B159" s="183">
        <v>1</v>
      </c>
      <c r="C159" s="184">
        <f>D159+E159</f>
        <v>108</v>
      </c>
      <c r="D159" s="180">
        <v>80</v>
      </c>
      <c r="E159" s="180">
        <v>28</v>
      </c>
      <c r="F159" s="181">
        <v>549.52</v>
      </c>
      <c r="G159" s="504">
        <f t="shared" ref="G159:G161" si="27">F159/D159</f>
        <v>6.8689999999999998</v>
      </c>
      <c r="H159" s="505">
        <f t="shared" si="18"/>
        <v>384.66</v>
      </c>
      <c r="I159" s="505">
        <f>ROUND(H159*1.2359,2)</f>
        <v>475.4</v>
      </c>
    </row>
    <row r="160" spans="1:9" x14ac:dyDescent="0.25">
      <c r="A160" s="182" t="s">
        <v>458</v>
      </c>
      <c r="B160" s="183">
        <v>1</v>
      </c>
      <c r="C160" s="184">
        <f t="shared" ref="C160:C161" si="28">D160+E160</f>
        <v>84</v>
      </c>
      <c r="D160" s="180">
        <v>80</v>
      </c>
      <c r="E160" s="180">
        <v>4</v>
      </c>
      <c r="F160" s="181">
        <v>470.67</v>
      </c>
      <c r="G160" s="504">
        <f t="shared" si="27"/>
        <v>5.883375</v>
      </c>
      <c r="H160" s="505">
        <f t="shared" si="18"/>
        <v>47.07</v>
      </c>
      <c r="I160" s="505">
        <f>ROUND(H160*1.2359,2)</f>
        <v>58.17</v>
      </c>
    </row>
    <row r="161" spans="1:9" x14ac:dyDescent="0.25">
      <c r="A161" s="182" t="s">
        <v>458</v>
      </c>
      <c r="B161" s="183">
        <v>1</v>
      </c>
      <c r="C161" s="184">
        <f t="shared" si="28"/>
        <v>40</v>
      </c>
      <c r="D161" s="180">
        <v>16</v>
      </c>
      <c r="E161" s="180">
        <v>24</v>
      </c>
      <c r="F161" s="181">
        <v>94.13</v>
      </c>
      <c r="G161" s="504">
        <f t="shared" si="27"/>
        <v>5.8831249999999997</v>
      </c>
      <c r="H161" s="505">
        <f t="shared" si="18"/>
        <v>282.39</v>
      </c>
      <c r="I161" s="505">
        <f>ROUND(H161*1.2359,2)</f>
        <v>349.01</v>
      </c>
    </row>
    <row r="162" spans="1:9" x14ac:dyDescent="0.25">
      <c r="A162" s="289" t="s">
        <v>459</v>
      </c>
      <c r="B162" s="285">
        <f>B163</f>
        <v>2</v>
      </c>
      <c r="C162" s="286"/>
      <c r="D162" s="286"/>
      <c r="E162" s="286">
        <f t="shared" ref="E162:I162" si="29">E163</f>
        <v>22.75</v>
      </c>
      <c r="F162" s="286"/>
      <c r="G162" s="286"/>
      <c r="H162" s="286">
        <f>H163</f>
        <v>337.64</v>
      </c>
      <c r="I162" s="286">
        <f t="shared" si="29"/>
        <v>417.29</v>
      </c>
    </row>
    <row r="163" spans="1:9" ht="47.25" x14ac:dyDescent="0.25">
      <c r="A163" s="284" t="s">
        <v>17</v>
      </c>
      <c r="B163" s="290">
        <f t="shared" ref="B163" si="30">SUM(B164:B165)</f>
        <v>2</v>
      </c>
      <c r="C163" s="291"/>
      <c r="D163" s="291"/>
      <c r="E163" s="291">
        <f>SUM(E164:E165)</f>
        <v>22.75</v>
      </c>
      <c r="F163" s="291"/>
      <c r="G163" s="291"/>
      <c r="H163" s="291">
        <f>SUM(H164:H165)</f>
        <v>337.64</v>
      </c>
      <c r="I163" s="291">
        <f>SUM(I164:I165)</f>
        <v>417.29</v>
      </c>
    </row>
    <row r="164" spans="1:9" x14ac:dyDescent="0.25">
      <c r="A164" s="182" t="s">
        <v>458</v>
      </c>
      <c r="B164" s="183">
        <v>1</v>
      </c>
      <c r="C164" s="184">
        <f>D164+E164</f>
        <v>148.75</v>
      </c>
      <c r="D164" s="180">
        <v>140</v>
      </c>
      <c r="E164" s="180">
        <v>8.75</v>
      </c>
      <c r="F164" s="181">
        <v>941.81</v>
      </c>
      <c r="G164" s="504">
        <f t="shared" ref="G164:G165" si="31">F164/D164</f>
        <v>6.7272142857142851</v>
      </c>
      <c r="H164" s="505">
        <f t="shared" ref="H164" si="32">ROUND(E164*G164*2,2)</f>
        <v>117.73</v>
      </c>
      <c r="I164" s="505">
        <f>ROUND(H164*1.2359,2)</f>
        <v>145.5</v>
      </c>
    </row>
    <row r="165" spans="1:9" x14ac:dyDescent="0.25">
      <c r="A165" s="182" t="s">
        <v>458</v>
      </c>
      <c r="B165" s="183">
        <v>1</v>
      </c>
      <c r="C165" s="184">
        <f>D165+E165</f>
        <v>119</v>
      </c>
      <c r="D165" s="180">
        <v>105</v>
      </c>
      <c r="E165" s="180">
        <v>14</v>
      </c>
      <c r="F165" s="181">
        <v>824.68</v>
      </c>
      <c r="G165" s="504">
        <f t="shared" si="31"/>
        <v>7.8540952380952378</v>
      </c>
      <c r="H165" s="505">
        <f t="shared" si="18"/>
        <v>219.91</v>
      </c>
      <c r="I165" s="505">
        <f>ROUND(H165*1.2359,2)</f>
        <v>271.79000000000002</v>
      </c>
    </row>
    <row r="166" spans="1:9" x14ac:dyDescent="0.25">
      <c r="A166" s="289" t="s">
        <v>460</v>
      </c>
      <c r="B166" s="285">
        <f t="shared" ref="B166" si="33">B167+B173+B205</f>
        <v>51</v>
      </c>
      <c r="C166" s="286"/>
      <c r="D166" s="286"/>
      <c r="E166" s="286">
        <f>E167+E173+E205</f>
        <v>1790</v>
      </c>
      <c r="F166" s="286"/>
      <c r="G166" s="286"/>
      <c r="H166" s="286">
        <f>H167+H173+H205</f>
        <v>24210.870000000003</v>
      </c>
      <c r="I166" s="286">
        <f>I167+I173+I205</f>
        <v>29922.22</v>
      </c>
    </row>
    <row r="167" spans="1:9" ht="31.5" x14ac:dyDescent="0.25">
      <c r="A167" s="284" t="s">
        <v>16</v>
      </c>
      <c r="B167" s="290">
        <f>SUM(B168:B172)</f>
        <v>5</v>
      </c>
      <c r="C167" s="291"/>
      <c r="D167" s="291"/>
      <c r="E167" s="291">
        <f>SUM(E168:E172)</f>
        <v>558</v>
      </c>
      <c r="F167" s="291"/>
      <c r="G167" s="291"/>
      <c r="H167" s="291">
        <f>SUM(H168:H172)</f>
        <v>10998.73</v>
      </c>
      <c r="I167" s="291">
        <f>SUM(I168:I172)</f>
        <v>13593.34</v>
      </c>
    </row>
    <row r="168" spans="1:9" x14ac:dyDescent="0.25">
      <c r="A168" s="182" t="s">
        <v>439</v>
      </c>
      <c r="B168" s="183">
        <v>1</v>
      </c>
      <c r="C168" s="184">
        <f>D168+E168</f>
        <v>208</v>
      </c>
      <c r="D168" s="180">
        <v>120</v>
      </c>
      <c r="E168" s="180">
        <v>88</v>
      </c>
      <c r="F168" s="181">
        <v>1182.6600000000001</v>
      </c>
      <c r="G168" s="504">
        <f t="shared" ref="G168:G220" si="34">F168/D168</f>
        <v>9.855500000000001</v>
      </c>
      <c r="H168" s="505">
        <f t="shared" ref="H168:H230" si="35">ROUND(E168*G168*2,2)</f>
        <v>1734.57</v>
      </c>
      <c r="I168" s="505">
        <f>ROUND(H168*1.2359,2)</f>
        <v>2143.7600000000002</v>
      </c>
    </row>
    <row r="169" spans="1:9" x14ac:dyDescent="0.25">
      <c r="A169" s="182" t="s">
        <v>439</v>
      </c>
      <c r="B169" s="183">
        <v>1</v>
      </c>
      <c r="C169" s="184">
        <f t="shared" ref="C169:C172" si="36">D169+E169</f>
        <v>200</v>
      </c>
      <c r="D169" s="180">
        <v>128</v>
      </c>
      <c r="E169" s="180">
        <v>72</v>
      </c>
      <c r="F169" s="181">
        <v>1261.5</v>
      </c>
      <c r="G169" s="504">
        <f t="shared" si="34"/>
        <v>9.85546875</v>
      </c>
      <c r="H169" s="505">
        <f t="shared" si="35"/>
        <v>1419.19</v>
      </c>
      <c r="I169" s="505">
        <f>ROUND(H169*1.2359,2)</f>
        <v>1753.98</v>
      </c>
    </row>
    <row r="170" spans="1:9" x14ac:dyDescent="0.25">
      <c r="A170" s="182" t="s">
        <v>461</v>
      </c>
      <c r="B170" s="183">
        <v>1</v>
      </c>
      <c r="C170" s="184">
        <f t="shared" si="36"/>
        <v>214</v>
      </c>
      <c r="D170" s="180">
        <v>160</v>
      </c>
      <c r="E170" s="180">
        <v>54</v>
      </c>
      <c r="F170" s="181">
        <v>1576.88</v>
      </c>
      <c r="G170" s="504">
        <f t="shared" si="34"/>
        <v>9.855500000000001</v>
      </c>
      <c r="H170" s="505">
        <f t="shared" si="35"/>
        <v>1064.3900000000001</v>
      </c>
      <c r="I170" s="505">
        <f>ROUND(H170*1.2359,2)</f>
        <v>1315.48</v>
      </c>
    </row>
    <row r="171" spans="1:9" x14ac:dyDescent="0.25">
      <c r="A171" s="182" t="s">
        <v>461</v>
      </c>
      <c r="B171" s="183">
        <v>1</v>
      </c>
      <c r="C171" s="184">
        <f t="shared" si="36"/>
        <v>312</v>
      </c>
      <c r="D171" s="180">
        <v>144</v>
      </c>
      <c r="E171" s="180">
        <v>168</v>
      </c>
      <c r="F171" s="181">
        <v>1419.19</v>
      </c>
      <c r="G171" s="504">
        <f t="shared" si="34"/>
        <v>9.8554861111111123</v>
      </c>
      <c r="H171" s="505">
        <f t="shared" si="35"/>
        <v>3311.44</v>
      </c>
      <c r="I171" s="505">
        <f>ROUND(H171*1.2359,2)</f>
        <v>4092.61</v>
      </c>
    </row>
    <row r="172" spans="1:9" x14ac:dyDescent="0.25">
      <c r="A172" s="182" t="s">
        <v>442</v>
      </c>
      <c r="B172" s="183">
        <v>1</v>
      </c>
      <c r="C172" s="184">
        <f t="shared" si="36"/>
        <v>336</v>
      </c>
      <c r="D172" s="180">
        <v>160</v>
      </c>
      <c r="E172" s="180">
        <v>176</v>
      </c>
      <c r="F172" s="181">
        <v>1576.88</v>
      </c>
      <c r="G172" s="504">
        <f t="shared" si="34"/>
        <v>9.855500000000001</v>
      </c>
      <c r="H172" s="505">
        <f>ROUND(E172*G172*2,2)</f>
        <v>3469.14</v>
      </c>
      <c r="I172" s="505">
        <f>ROUND(H172*1.2359,2)</f>
        <v>4287.51</v>
      </c>
    </row>
    <row r="173" spans="1:9" ht="47.25" x14ac:dyDescent="0.25">
      <c r="A173" s="284" t="s">
        <v>17</v>
      </c>
      <c r="B173" s="172">
        <f>SUM(B174:B204)</f>
        <v>31</v>
      </c>
      <c r="C173" s="173"/>
      <c r="D173" s="173"/>
      <c r="E173" s="173">
        <f>SUM(E174:E204)</f>
        <v>836</v>
      </c>
      <c r="F173" s="173"/>
      <c r="G173" s="291"/>
      <c r="H173" s="291">
        <f>SUM(H174:H204)</f>
        <v>9798.5600000000013</v>
      </c>
      <c r="I173" s="291">
        <f>SUM(I174:I204)</f>
        <v>12110.060000000003</v>
      </c>
    </row>
    <row r="174" spans="1:9" x14ac:dyDescent="0.25">
      <c r="A174" s="182" t="s">
        <v>462</v>
      </c>
      <c r="B174" s="183">
        <v>1</v>
      </c>
      <c r="C174" s="184">
        <f>D174+E174</f>
        <v>104</v>
      </c>
      <c r="D174" s="180">
        <v>96</v>
      </c>
      <c r="E174" s="180">
        <v>8</v>
      </c>
      <c r="F174" s="181">
        <v>564.80999999999995</v>
      </c>
      <c r="G174" s="504">
        <f t="shared" si="34"/>
        <v>5.8834374999999994</v>
      </c>
      <c r="H174" s="505">
        <f t="shared" si="35"/>
        <v>94.14</v>
      </c>
      <c r="I174" s="505">
        <f t="shared" ref="I174:I204" si="37">ROUND(H174*1.2359,2)</f>
        <v>116.35</v>
      </c>
    </row>
    <row r="175" spans="1:9" x14ac:dyDescent="0.25">
      <c r="A175" s="182" t="s">
        <v>462</v>
      </c>
      <c r="B175" s="183">
        <v>1</v>
      </c>
      <c r="C175" s="184">
        <f t="shared" ref="C175:C204" si="38">D175+E175</f>
        <v>192</v>
      </c>
      <c r="D175" s="180">
        <v>160</v>
      </c>
      <c r="E175" s="180">
        <v>32</v>
      </c>
      <c r="F175" s="181">
        <v>941.34</v>
      </c>
      <c r="G175" s="504">
        <f t="shared" si="34"/>
        <v>5.883375</v>
      </c>
      <c r="H175" s="505">
        <f t="shared" si="35"/>
        <v>376.54</v>
      </c>
      <c r="I175" s="505">
        <f t="shared" si="37"/>
        <v>465.37</v>
      </c>
    </row>
    <row r="176" spans="1:9" x14ac:dyDescent="0.25">
      <c r="A176" s="182" t="s">
        <v>462</v>
      </c>
      <c r="B176" s="183">
        <v>1</v>
      </c>
      <c r="C176" s="184">
        <f t="shared" si="38"/>
        <v>86</v>
      </c>
      <c r="D176" s="180">
        <v>64</v>
      </c>
      <c r="E176" s="180">
        <v>22</v>
      </c>
      <c r="F176" s="181">
        <v>376.54</v>
      </c>
      <c r="G176" s="504">
        <f t="shared" si="34"/>
        <v>5.8834375000000003</v>
      </c>
      <c r="H176" s="505">
        <f t="shared" si="35"/>
        <v>258.87</v>
      </c>
      <c r="I176" s="505">
        <f t="shared" si="37"/>
        <v>319.94</v>
      </c>
    </row>
    <row r="177" spans="1:9" x14ac:dyDescent="0.25">
      <c r="A177" s="182" t="s">
        <v>462</v>
      </c>
      <c r="B177" s="183">
        <v>1</v>
      </c>
      <c r="C177" s="184">
        <f t="shared" si="38"/>
        <v>98</v>
      </c>
      <c r="D177" s="180">
        <v>64</v>
      </c>
      <c r="E177" s="180">
        <v>34</v>
      </c>
      <c r="F177" s="181">
        <v>376.54</v>
      </c>
      <c r="G177" s="504">
        <f t="shared" si="34"/>
        <v>5.8834375000000003</v>
      </c>
      <c r="H177" s="505">
        <f t="shared" si="35"/>
        <v>400.07</v>
      </c>
      <c r="I177" s="505">
        <f t="shared" si="37"/>
        <v>494.45</v>
      </c>
    </row>
    <row r="178" spans="1:9" x14ac:dyDescent="0.25">
      <c r="A178" s="182" t="s">
        <v>462</v>
      </c>
      <c r="B178" s="183">
        <v>1</v>
      </c>
      <c r="C178" s="184">
        <f t="shared" si="38"/>
        <v>164</v>
      </c>
      <c r="D178" s="180">
        <v>136</v>
      </c>
      <c r="E178" s="180">
        <v>28</v>
      </c>
      <c r="F178" s="181">
        <v>800.14</v>
      </c>
      <c r="G178" s="504">
        <f t="shared" si="34"/>
        <v>5.883382352941176</v>
      </c>
      <c r="H178" s="505">
        <f t="shared" si="35"/>
        <v>329.47</v>
      </c>
      <c r="I178" s="505">
        <f t="shared" si="37"/>
        <v>407.19</v>
      </c>
    </row>
    <row r="179" spans="1:9" x14ac:dyDescent="0.25">
      <c r="A179" s="182" t="s">
        <v>462</v>
      </c>
      <c r="B179" s="183">
        <v>1</v>
      </c>
      <c r="C179" s="184">
        <f t="shared" si="38"/>
        <v>204</v>
      </c>
      <c r="D179" s="180">
        <v>160</v>
      </c>
      <c r="E179" s="180">
        <v>44</v>
      </c>
      <c r="F179" s="181">
        <v>941.34</v>
      </c>
      <c r="G179" s="504">
        <f t="shared" si="34"/>
        <v>5.883375</v>
      </c>
      <c r="H179" s="505">
        <f t="shared" si="35"/>
        <v>517.74</v>
      </c>
      <c r="I179" s="505">
        <f t="shared" si="37"/>
        <v>639.87</v>
      </c>
    </row>
    <row r="180" spans="1:9" x14ac:dyDescent="0.25">
      <c r="A180" s="182" t="s">
        <v>462</v>
      </c>
      <c r="B180" s="183">
        <v>1</v>
      </c>
      <c r="C180" s="184">
        <f t="shared" si="38"/>
        <v>184</v>
      </c>
      <c r="D180" s="180">
        <v>160</v>
      </c>
      <c r="E180" s="180">
        <v>24</v>
      </c>
      <c r="F180" s="181">
        <v>941.34</v>
      </c>
      <c r="G180" s="504">
        <f t="shared" si="34"/>
        <v>5.883375</v>
      </c>
      <c r="H180" s="505">
        <f t="shared" si="35"/>
        <v>282.39999999999998</v>
      </c>
      <c r="I180" s="505">
        <f t="shared" si="37"/>
        <v>349.02</v>
      </c>
    </row>
    <row r="181" spans="1:9" x14ac:dyDescent="0.25">
      <c r="A181" s="182" t="s">
        <v>462</v>
      </c>
      <c r="B181" s="183">
        <v>1</v>
      </c>
      <c r="C181" s="184">
        <f t="shared" si="38"/>
        <v>144</v>
      </c>
      <c r="D181" s="180">
        <v>120</v>
      </c>
      <c r="E181" s="180">
        <v>24</v>
      </c>
      <c r="F181" s="181">
        <v>706.01</v>
      </c>
      <c r="G181" s="504">
        <f t="shared" si="34"/>
        <v>5.8834166666666663</v>
      </c>
      <c r="H181" s="505">
        <f t="shared" si="35"/>
        <v>282.39999999999998</v>
      </c>
      <c r="I181" s="505">
        <f t="shared" si="37"/>
        <v>349.02</v>
      </c>
    </row>
    <row r="182" spans="1:9" x14ac:dyDescent="0.25">
      <c r="A182" s="182" t="s">
        <v>462</v>
      </c>
      <c r="B182" s="183">
        <v>1</v>
      </c>
      <c r="C182" s="184">
        <f t="shared" si="38"/>
        <v>184</v>
      </c>
      <c r="D182" s="180">
        <v>160</v>
      </c>
      <c r="E182" s="180">
        <v>24</v>
      </c>
      <c r="F182" s="181">
        <v>941.34</v>
      </c>
      <c r="G182" s="504">
        <f t="shared" si="34"/>
        <v>5.883375</v>
      </c>
      <c r="H182" s="505">
        <f t="shared" si="35"/>
        <v>282.39999999999998</v>
      </c>
      <c r="I182" s="505">
        <f t="shared" si="37"/>
        <v>349.02</v>
      </c>
    </row>
    <row r="183" spans="1:9" x14ac:dyDescent="0.25">
      <c r="A183" s="182" t="s">
        <v>450</v>
      </c>
      <c r="B183" s="183">
        <v>1</v>
      </c>
      <c r="C183" s="184">
        <f t="shared" si="38"/>
        <v>124</v>
      </c>
      <c r="D183" s="180">
        <v>120</v>
      </c>
      <c r="E183" s="180">
        <v>4</v>
      </c>
      <c r="F183" s="181">
        <v>706.01</v>
      </c>
      <c r="G183" s="504">
        <f t="shared" si="34"/>
        <v>5.8834166666666663</v>
      </c>
      <c r="H183" s="505">
        <f t="shared" si="35"/>
        <v>47.07</v>
      </c>
      <c r="I183" s="505">
        <f t="shared" si="37"/>
        <v>58.17</v>
      </c>
    </row>
    <row r="184" spans="1:9" x14ac:dyDescent="0.25">
      <c r="A184" s="182" t="s">
        <v>450</v>
      </c>
      <c r="B184" s="183">
        <v>1</v>
      </c>
      <c r="C184" s="184">
        <f t="shared" si="38"/>
        <v>196</v>
      </c>
      <c r="D184" s="180">
        <v>160</v>
      </c>
      <c r="E184" s="180">
        <v>36</v>
      </c>
      <c r="F184" s="181">
        <v>941.34</v>
      </c>
      <c r="G184" s="504">
        <f t="shared" si="34"/>
        <v>5.883375</v>
      </c>
      <c r="H184" s="505">
        <f t="shared" si="35"/>
        <v>423.6</v>
      </c>
      <c r="I184" s="505">
        <f t="shared" si="37"/>
        <v>523.53</v>
      </c>
    </row>
    <row r="185" spans="1:9" x14ac:dyDescent="0.25">
      <c r="A185" s="182" t="s">
        <v>450</v>
      </c>
      <c r="B185" s="183">
        <v>1</v>
      </c>
      <c r="C185" s="184">
        <f t="shared" si="38"/>
        <v>192</v>
      </c>
      <c r="D185" s="180">
        <v>160</v>
      </c>
      <c r="E185" s="180">
        <v>32</v>
      </c>
      <c r="F185" s="181">
        <v>941.34</v>
      </c>
      <c r="G185" s="504">
        <f t="shared" si="34"/>
        <v>5.883375</v>
      </c>
      <c r="H185" s="505">
        <f t="shared" si="35"/>
        <v>376.54</v>
      </c>
      <c r="I185" s="505">
        <f t="shared" si="37"/>
        <v>465.37</v>
      </c>
    </row>
    <row r="186" spans="1:9" x14ac:dyDescent="0.25">
      <c r="A186" s="182" t="s">
        <v>451</v>
      </c>
      <c r="B186" s="183">
        <v>1</v>
      </c>
      <c r="C186" s="184">
        <f t="shared" si="38"/>
        <v>192</v>
      </c>
      <c r="D186" s="180">
        <v>160</v>
      </c>
      <c r="E186" s="180">
        <v>32</v>
      </c>
      <c r="F186" s="181">
        <v>941.34</v>
      </c>
      <c r="G186" s="504">
        <f t="shared" si="34"/>
        <v>5.883375</v>
      </c>
      <c r="H186" s="505">
        <f t="shared" si="35"/>
        <v>376.54</v>
      </c>
      <c r="I186" s="505">
        <f t="shared" si="37"/>
        <v>465.37</v>
      </c>
    </row>
    <row r="187" spans="1:9" x14ac:dyDescent="0.25">
      <c r="A187" s="182" t="s">
        <v>463</v>
      </c>
      <c r="B187" s="183">
        <v>1</v>
      </c>
      <c r="C187" s="184">
        <f t="shared" si="38"/>
        <v>136</v>
      </c>
      <c r="D187" s="180">
        <v>120</v>
      </c>
      <c r="E187" s="180">
        <v>16</v>
      </c>
      <c r="F187" s="181">
        <v>706.01</v>
      </c>
      <c r="G187" s="504">
        <f t="shared" si="34"/>
        <v>5.8834166666666663</v>
      </c>
      <c r="H187" s="505">
        <f t="shared" si="35"/>
        <v>188.27</v>
      </c>
      <c r="I187" s="505">
        <f t="shared" si="37"/>
        <v>232.68</v>
      </c>
    </row>
    <row r="188" spans="1:9" x14ac:dyDescent="0.25">
      <c r="A188" s="182" t="s">
        <v>463</v>
      </c>
      <c r="B188" s="183">
        <v>1</v>
      </c>
      <c r="C188" s="184">
        <f t="shared" si="38"/>
        <v>210</v>
      </c>
      <c r="D188" s="180">
        <v>160</v>
      </c>
      <c r="E188" s="180">
        <v>50</v>
      </c>
      <c r="F188" s="181">
        <v>941.34</v>
      </c>
      <c r="G188" s="504">
        <f t="shared" si="34"/>
        <v>5.883375</v>
      </c>
      <c r="H188" s="505">
        <f t="shared" si="35"/>
        <v>588.34</v>
      </c>
      <c r="I188" s="505">
        <f t="shared" si="37"/>
        <v>727.13</v>
      </c>
    </row>
    <row r="189" spans="1:9" x14ac:dyDescent="0.25">
      <c r="A189" s="182" t="s">
        <v>463</v>
      </c>
      <c r="B189" s="183">
        <v>1</v>
      </c>
      <c r="C189" s="184">
        <f t="shared" si="38"/>
        <v>192</v>
      </c>
      <c r="D189" s="180">
        <v>160</v>
      </c>
      <c r="E189" s="180">
        <v>32</v>
      </c>
      <c r="F189" s="181">
        <v>941.34</v>
      </c>
      <c r="G189" s="504">
        <f t="shared" si="34"/>
        <v>5.883375</v>
      </c>
      <c r="H189" s="505">
        <f t="shared" si="35"/>
        <v>376.54</v>
      </c>
      <c r="I189" s="505">
        <f t="shared" si="37"/>
        <v>465.37</v>
      </c>
    </row>
    <row r="190" spans="1:9" x14ac:dyDescent="0.25">
      <c r="A190" s="182" t="s">
        <v>463</v>
      </c>
      <c r="B190" s="183">
        <v>1</v>
      </c>
      <c r="C190" s="184">
        <f t="shared" si="38"/>
        <v>216</v>
      </c>
      <c r="D190" s="180">
        <v>160</v>
      </c>
      <c r="E190" s="180">
        <v>56</v>
      </c>
      <c r="F190" s="181">
        <v>941.34</v>
      </c>
      <c r="G190" s="504">
        <f t="shared" si="34"/>
        <v>5.883375</v>
      </c>
      <c r="H190" s="505">
        <f t="shared" si="35"/>
        <v>658.94</v>
      </c>
      <c r="I190" s="505">
        <f t="shared" si="37"/>
        <v>814.38</v>
      </c>
    </row>
    <row r="191" spans="1:9" x14ac:dyDescent="0.25">
      <c r="A191" s="182" t="s">
        <v>463</v>
      </c>
      <c r="B191" s="183">
        <v>1</v>
      </c>
      <c r="C191" s="184">
        <f t="shared" si="38"/>
        <v>120</v>
      </c>
      <c r="D191" s="180">
        <v>112</v>
      </c>
      <c r="E191" s="180">
        <v>8</v>
      </c>
      <c r="F191" s="181">
        <v>658.94</v>
      </c>
      <c r="G191" s="504">
        <f t="shared" si="34"/>
        <v>5.8833928571428578</v>
      </c>
      <c r="H191" s="505">
        <f t="shared" si="35"/>
        <v>94.13</v>
      </c>
      <c r="I191" s="505">
        <f t="shared" si="37"/>
        <v>116.34</v>
      </c>
    </row>
    <row r="192" spans="1:9" x14ac:dyDescent="0.25">
      <c r="A192" s="182" t="s">
        <v>463</v>
      </c>
      <c r="B192" s="183">
        <v>1</v>
      </c>
      <c r="C192" s="184">
        <f t="shared" si="38"/>
        <v>188</v>
      </c>
      <c r="D192" s="180">
        <v>160</v>
      </c>
      <c r="E192" s="180">
        <v>28</v>
      </c>
      <c r="F192" s="181">
        <v>941.34</v>
      </c>
      <c r="G192" s="504">
        <f t="shared" si="34"/>
        <v>5.883375</v>
      </c>
      <c r="H192" s="505">
        <f t="shared" si="35"/>
        <v>329.47</v>
      </c>
      <c r="I192" s="505">
        <f t="shared" si="37"/>
        <v>407.19</v>
      </c>
    </row>
    <row r="193" spans="1:9" x14ac:dyDescent="0.25">
      <c r="A193" s="182" t="s">
        <v>463</v>
      </c>
      <c r="B193" s="183">
        <v>1</v>
      </c>
      <c r="C193" s="184">
        <f t="shared" si="38"/>
        <v>216</v>
      </c>
      <c r="D193" s="180">
        <v>160</v>
      </c>
      <c r="E193" s="180">
        <v>56</v>
      </c>
      <c r="F193" s="181">
        <v>941.34</v>
      </c>
      <c r="G193" s="504">
        <f t="shared" si="34"/>
        <v>5.883375</v>
      </c>
      <c r="H193" s="505">
        <f t="shared" si="35"/>
        <v>658.94</v>
      </c>
      <c r="I193" s="505">
        <f t="shared" si="37"/>
        <v>814.38</v>
      </c>
    </row>
    <row r="194" spans="1:9" x14ac:dyDescent="0.25">
      <c r="A194" s="182" t="s">
        <v>463</v>
      </c>
      <c r="B194" s="183">
        <v>1</v>
      </c>
      <c r="C194" s="184">
        <f t="shared" si="38"/>
        <v>112</v>
      </c>
      <c r="D194" s="180">
        <v>96</v>
      </c>
      <c r="E194" s="180">
        <v>16</v>
      </c>
      <c r="F194" s="181">
        <v>564.80999999999995</v>
      </c>
      <c r="G194" s="504">
        <f t="shared" si="34"/>
        <v>5.8834374999999994</v>
      </c>
      <c r="H194" s="505">
        <f t="shared" si="35"/>
        <v>188.27</v>
      </c>
      <c r="I194" s="505">
        <f t="shared" si="37"/>
        <v>232.68</v>
      </c>
    </row>
    <row r="195" spans="1:9" x14ac:dyDescent="0.25">
      <c r="A195" s="182" t="s">
        <v>463</v>
      </c>
      <c r="B195" s="183">
        <v>1</v>
      </c>
      <c r="C195" s="184">
        <f t="shared" si="38"/>
        <v>144</v>
      </c>
      <c r="D195" s="180">
        <v>136</v>
      </c>
      <c r="E195" s="180">
        <v>8</v>
      </c>
      <c r="F195" s="181">
        <v>800.14</v>
      </c>
      <c r="G195" s="504">
        <f t="shared" si="34"/>
        <v>5.883382352941176</v>
      </c>
      <c r="H195" s="505">
        <f t="shared" si="35"/>
        <v>94.13</v>
      </c>
      <c r="I195" s="505">
        <f t="shared" si="37"/>
        <v>116.34</v>
      </c>
    </row>
    <row r="196" spans="1:9" x14ac:dyDescent="0.25">
      <c r="A196" s="182" t="s">
        <v>463</v>
      </c>
      <c r="B196" s="183">
        <v>1</v>
      </c>
      <c r="C196" s="184">
        <f t="shared" si="38"/>
        <v>174</v>
      </c>
      <c r="D196" s="180">
        <v>152</v>
      </c>
      <c r="E196" s="180">
        <v>22</v>
      </c>
      <c r="F196" s="181">
        <v>894.28</v>
      </c>
      <c r="G196" s="504">
        <f t="shared" si="34"/>
        <v>5.8834210526315784</v>
      </c>
      <c r="H196" s="505">
        <f t="shared" si="35"/>
        <v>258.87</v>
      </c>
      <c r="I196" s="505">
        <f t="shared" si="37"/>
        <v>319.94</v>
      </c>
    </row>
    <row r="197" spans="1:9" x14ac:dyDescent="0.25">
      <c r="A197" s="182" t="s">
        <v>463</v>
      </c>
      <c r="B197" s="183">
        <v>1</v>
      </c>
      <c r="C197" s="184">
        <f t="shared" si="38"/>
        <v>192</v>
      </c>
      <c r="D197" s="180">
        <v>160</v>
      </c>
      <c r="E197" s="180">
        <v>32</v>
      </c>
      <c r="F197" s="181">
        <v>941.34</v>
      </c>
      <c r="G197" s="504">
        <f t="shared" si="34"/>
        <v>5.883375</v>
      </c>
      <c r="H197" s="505">
        <f t="shared" si="35"/>
        <v>376.54</v>
      </c>
      <c r="I197" s="505">
        <f t="shared" si="37"/>
        <v>465.37</v>
      </c>
    </row>
    <row r="198" spans="1:9" x14ac:dyDescent="0.25">
      <c r="A198" s="182" t="s">
        <v>463</v>
      </c>
      <c r="B198" s="183">
        <v>1</v>
      </c>
      <c r="C198" s="184">
        <f t="shared" si="38"/>
        <v>108</v>
      </c>
      <c r="D198" s="180">
        <v>80</v>
      </c>
      <c r="E198" s="180">
        <v>28</v>
      </c>
      <c r="F198" s="181">
        <v>470.67</v>
      </c>
      <c r="G198" s="504">
        <f t="shared" si="34"/>
        <v>5.883375</v>
      </c>
      <c r="H198" s="505">
        <f t="shared" si="35"/>
        <v>329.47</v>
      </c>
      <c r="I198" s="505">
        <f t="shared" si="37"/>
        <v>407.19</v>
      </c>
    </row>
    <row r="199" spans="1:9" x14ac:dyDescent="0.25">
      <c r="A199" s="182" t="s">
        <v>463</v>
      </c>
      <c r="B199" s="183">
        <v>1</v>
      </c>
      <c r="C199" s="184">
        <f t="shared" si="38"/>
        <v>184</v>
      </c>
      <c r="D199" s="180">
        <v>160</v>
      </c>
      <c r="E199" s="180">
        <v>24</v>
      </c>
      <c r="F199" s="181">
        <v>941.34</v>
      </c>
      <c r="G199" s="504">
        <f t="shared" si="34"/>
        <v>5.883375</v>
      </c>
      <c r="H199" s="505">
        <f t="shared" si="35"/>
        <v>282.39999999999998</v>
      </c>
      <c r="I199" s="505">
        <f t="shared" si="37"/>
        <v>349.02</v>
      </c>
    </row>
    <row r="200" spans="1:9" x14ac:dyDescent="0.25">
      <c r="A200" s="182" t="s">
        <v>463</v>
      </c>
      <c r="B200" s="183">
        <v>1</v>
      </c>
      <c r="C200" s="184">
        <f t="shared" si="38"/>
        <v>212</v>
      </c>
      <c r="D200" s="180">
        <v>160</v>
      </c>
      <c r="E200" s="180">
        <v>52</v>
      </c>
      <c r="F200" s="181">
        <v>941.34</v>
      </c>
      <c r="G200" s="504">
        <f t="shared" si="34"/>
        <v>5.883375</v>
      </c>
      <c r="H200" s="505">
        <f t="shared" si="35"/>
        <v>611.87</v>
      </c>
      <c r="I200" s="505">
        <f t="shared" si="37"/>
        <v>756.21</v>
      </c>
    </row>
    <row r="201" spans="1:9" x14ac:dyDescent="0.25">
      <c r="A201" s="182" t="s">
        <v>463</v>
      </c>
      <c r="B201" s="183">
        <v>1</v>
      </c>
      <c r="C201" s="184">
        <f t="shared" si="38"/>
        <v>120</v>
      </c>
      <c r="D201" s="180">
        <v>112</v>
      </c>
      <c r="E201" s="180">
        <v>8</v>
      </c>
      <c r="F201" s="181">
        <v>658.94</v>
      </c>
      <c r="G201" s="504">
        <f t="shared" si="34"/>
        <v>5.8833928571428578</v>
      </c>
      <c r="H201" s="505">
        <f t="shared" si="35"/>
        <v>94.13</v>
      </c>
      <c r="I201" s="505">
        <f t="shared" si="37"/>
        <v>116.34</v>
      </c>
    </row>
    <row r="202" spans="1:9" x14ac:dyDescent="0.25">
      <c r="A202" s="182" t="s">
        <v>463</v>
      </c>
      <c r="B202" s="183">
        <v>1</v>
      </c>
      <c r="C202" s="184">
        <f t="shared" si="38"/>
        <v>188</v>
      </c>
      <c r="D202" s="180">
        <v>160</v>
      </c>
      <c r="E202" s="180">
        <v>28</v>
      </c>
      <c r="F202" s="181">
        <v>941.34</v>
      </c>
      <c r="G202" s="504">
        <f t="shared" si="34"/>
        <v>5.883375</v>
      </c>
      <c r="H202" s="505">
        <f t="shared" si="35"/>
        <v>329.47</v>
      </c>
      <c r="I202" s="505">
        <f t="shared" si="37"/>
        <v>407.19</v>
      </c>
    </row>
    <row r="203" spans="1:9" x14ac:dyDescent="0.25">
      <c r="A203" s="182" t="s">
        <v>463</v>
      </c>
      <c r="B203" s="183">
        <v>1</v>
      </c>
      <c r="C203" s="184">
        <f t="shared" si="38"/>
        <v>84</v>
      </c>
      <c r="D203" s="180">
        <v>64</v>
      </c>
      <c r="E203" s="180">
        <v>20</v>
      </c>
      <c r="F203" s="181">
        <v>332.58</v>
      </c>
      <c r="G203" s="504">
        <f t="shared" si="34"/>
        <v>5.1965624999999998</v>
      </c>
      <c r="H203" s="505">
        <f t="shared" si="35"/>
        <v>207.86</v>
      </c>
      <c r="I203" s="505">
        <f t="shared" si="37"/>
        <v>256.89</v>
      </c>
    </row>
    <row r="204" spans="1:9" x14ac:dyDescent="0.25">
      <c r="A204" s="182" t="s">
        <v>463</v>
      </c>
      <c r="B204" s="183">
        <v>1</v>
      </c>
      <c r="C204" s="184">
        <f t="shared" si="38"/>
        <v>88</v>
      </c>
      <c r="D204" s="180">
        <v>80</v>
      </c>
      <c r="E204" s="180">
        <v>8</v>
      </c>
      <c r="F204" s="181">
        <v>415.72</v>
      </c>
      <c r="G204" s="504">
        <f t="shared" si="34"/>
        <v>5.1965000000000003</v>
      </c>
      <c r="H204" s="505">
        <f t="shared" si="35"/>
        <v>83.14</v>
      </c>
      <c r="I204" s="505">
        <f t="shared" si="37"/>
        <v>102.75</v>
      </c>
    </row>
    <row r="205" spans="1:9" ht="47.25" x14ac:dyDescent="0.25">
      <c r="A205" s="284" t="s">
        <v>103</v>
      </c>
      <c r="B205" s="290">
        <f>SUM(B206:B220)</f>
        <v>15</v>
      </c>
      <c r="C205" s="291"/>
      <c r="D205" s="291"/>
      <c r="E205" s="291">
        <f>SUM(E206:E220)</f>
        <v>396</v>
      </c>
      <c r="F205" s="291"/>
      <c r="G205" s="291"/>
      <c r="H205" s="291">
        <f>SUM(H206:H220)</f>
        <v>3413.58</v>
      </c>
      <c r="I205" s="291">
        <f>SUM(I206:I220)</f>
        <v>4218.82</v>
      </c>
    </row>
    <row r="206" spans="1:9" x14ac:dyDescent="0.25">
      <c r="A206" s="182" t="s">
        <v>22</v>
      </c>
      <c r="B206" s="183">
        <v>1</v>
      </c>
      <c r="C206" s="184">
        <f>D206+E206</f>
        <v>192</v>
      </c>
      <c r="D206" s="180">
        <v>160</v>
      </c>
      <c r="E206" s="180">
        <v>32</v>
      </c>
      <c r="F206" s="181">
        <v>725</v>
      </c>
      <c r="G206" s="504">
        <f t="shared" si="34"/>
        <v>4.53125</v>
      </c>
      <c r="H206" s="505">
        <f t="shared" si="35"/>
        <v>290</v>
      </c>
      <c r="I206" s="505">
        <f t="shared" ref="I206:I220" si="39">ROUND(H206*1.2359,2)</f>
        <v>358.41</v>
      </c>
    </row>
    <row r="207" spans="1:9" x14ac:dyDescent="0.25">
      <c r="A207" s="182" t="s">
        <v>22</v>
      </c>
      <c r="B207" s="183">
        <v>1</v>
      </c>
      <c r="C207" s="184">
        <f t="shared" ref="C207:C220" si="40">D207+E207</f>
        <v>20</v>
      </c>
      <c r="D207" s="180">
        <v>8</v>
      </c>
      <c r="E207" s="180">
        <v>12</v>
      </c>
      <c r="F207" s="181">
        <v>25</v>
      </c>
      <c r="G207" s="504">
        <f t="shared" si="34"/>
        <v>3.125</v>
      </c>
      <c r="H207" s="505">
        <f t="shared" si="35"/>
        <v>75</v>
      </c>
      <c r="I207" s="505">
        <f t="shared" si="39"/>
        <v>92.69</v>
      </c>
    </row>
    <row r="208" spans="1:9" x14ac:dyDescent="0.25">
      <c r="A208" s="182" t="s">
        <v>22</v>
      </c>
      <c r="B208" s="183">
        <v>1</v>
      </c>
      <c r="C208" s="184">
        <f t="shared" si="40"/>
        <v>204</v>
      </c>
      <c r="D208" s="180">
        <v>160</v>
      </c>
      <c r="E208" s="180">
        <v>44</v>
      </c>
      <c r="F208" s="181">
        <v>692.86</v>
      </c>
      <c r="G208" s="504">
        <f t="shared" si="34"/>
        <v>4.3303750000000001</v>
      </c>
      <c r="H208" s="505">
        <f t="shared" si="35"/>
        <v>381.07</v>
      </c>
      <c r="I208" s="505">
        <f t="shared" si="39"/>
        <v>470.96</v>
      </c>
    </row>
    <row r="209" spans="1:9" x14ac:dyDescent="0.25">
      <c r="A209" s="182" t="s">
        <v>22</v>
      </c>
      <c r="B209" s="183">
        <v>1</v>
      </c>
      <c r="C209" s="184">
        <f t="shared" si="40"/>
        <v>200</v>
      </c>
      <c r="D209" s="180">
        <v>160</v>
      </c>
      <c r="E209" s="180">
        <v>40</v>
      </c>
      <c r="F209" s="181">
        <v>692.86</v>
      </c>
      <c r="G209" s="504">
        <f t="shared" si="34"/>
        <v>4.3303750000000001</v>
      </c>
      <c r="H209" s="505">
        <f t="shared" si="35"/>
        <v>346.43</v>
      </c>
      <c r="I209" s="505">
        <f t="shared" si="39"/>
        <v>428.15</v>
      </c>
    </row>
    <row r="210" spans="1:9" x14ac:dyDescent="0.25">
      <c r="A210" s="182" t="s">
        <v>22</v>
      </c>
      <c r="B210" s="183">
        <v>1</v>
      </c>
      <c r="C210" s="184">
        <f t="shared" si="40"/>
        <v>108</v>
      </c>
      <c r="D210" s="180">
        <v>88</v>
      </c>
      <c r="E210" s="180">
        <v>20</v>
      </c>
      <c r="F210" s="181">
        <v>381.08</v>
      </c>
      <c r="G210" s="504">
        <f t="shared" si="34"/>
        <v>4.3304545454545451</v>
      </c>
      <c r="H210" s="505">
        <f t="shared" si="35"/>
        <v>173.22</v>
      </c>
      <c r="I210" s="505">
        <f t="shared" si="39"/>
        <v>214.08</v>
      </c>
    </row>
    <row r="211" spans="1:9" x14ac:dyDescent="0.25">
      <c r="A211" s="182" t="s">
        <v>22</v>
      </c>
      <c r="B211" s="183">
        <v>1</v>
      </c>
      <c r="C211" s="184">
        <f t="shared" si="40"/>
        <v>200</v>
      </c>
      <c r="D211" s="180">
        <v>160</v>
      </c>
      <c r="E211" s="180">
        <v>40</v>
      </c>
      <c r="F211" s="181">
        <v>692.86</v>
      </c>
      <c r="G211" s="504">
        <f t="shared" si="34"/>
        <v>4.3303750000000001</v>
      </c>
      <c r="H211" s="505">
        <f t="shared" si="35"/>
        <v>346.43</v>
      </c>
      <c r="I211" s="505">
        <f t="shared" si="39"/>
        <v>428.15</v>
      </c>
    </row>
    <row r="212" spans="1:9" x14ac:dyDescent="0.25">
      <c r="A212" s="182" t="s">
        <v>22</v>
      </c>
      <c r="B212" s="183">
        <v>1</v>
      </c>
      <c r="C212" s="184">
        <f t="shared" si="40"/>
        <v>152</v>
      </c>
      <c r="D212" s="180">
        <v>136</v>
      </c>
      <c r="E212" s="180">
        <v>16</v>
      </c>
      <c r="F212" s="181">
        <v>588.92999999999995</v>
      </c>
      <c r="G212" s="504">
        <f t="shared" si="34"/>
        <v>4.3303676470588233</v>
      </c>
      <c r="H212" s="505">
        <f t="shared" si="35"/>
        <v>138.57</v>
      </c>
      <c r="I212" s="505">
        <f t="shared" si="39"/>
        <v>171.26</v>
      </c>
    </row>
    <row r="213" spans="1:9" x14ac:dyDescent="0.25">
      <c r="A213" s="182" t="s">
        <v>22</v>
      </c>
      <c r="B213" s="183">
        <v>1</v>
      </c>
      <c r="C213" s="184">
        <f t="shared" si="40"/>
        <v>124</v>
      </c>
      <c r="D213" s="180">
        <v>120</v>
      </c>
      <c r="E213" s="180">
        <v>4</v>
      </c>
      <c r="F213" s="181">
        <v>519.65</v>
      </c>
      <c r="G213" s="504">
        <f t="shared" si="34"/>
        <v>4.3304166666666664</v>
      </c>
      <c r="H213" s="505">
        <f t="shared" si="35"/>
        <v>34.64</v>
      </c>
      <c r="I213" s="505">
        <f t="shared" si="39"/>
        <v>42.81</v>
      </c>
    </row>
    <row r="214" spans="1:9" x14ac:dyDescent="0.25">
      <c r="A214" s="182" t="s">
        <v>22</v>
      </c>
      <c r="B214" s="183">
        <v>1</v>
      </c>
      <c r="C214" s="184">
        <f t="shared" si="40"/>
        <v>140</v>
      </c>
      <c r="D214" s="180">
        <v>120</v>
      </c>
      <c r="E214" s="180">
        <v>20</v>
      </c>
      <c r="F214" s="181">
        <v>519.65</v>
      </c>
      <c r="G214" s="504">
        <f t="shared" si="34"/>
        <v>4.3304166666666664</v>
      </c>
      <c r="H214" s="505">
        <f t="shared" si="35"/>
        <v>173.22</v>
      </c>
      <c r="I214" s="505">
        <f t="shared" si="39"/>
        <v>214.08</v>
      </c>
    </row>
    <row r="215" spans="1:9" x14ac:dyDescent="0.25">
      <c r="A215" s="182" t="s">
        <v>22</v>
      </c>
      <c r="B215" s="183">
        <v>1</v>
      </c>
      <c r="C215" s="184">
        <f t="shared" si="40"/>
        <v>192</v>
      </c>
      <c r="D215" s="180">
        <v>160</v>
      </c>
      <c r="E215" s="180">
        <v>32</v>
      </c>
      <c r="F215" s="181">
        <v>692.86</v>
      </c>
      <c r="G215" s="504">
        <f t="shared" si="34"/>
        <v>4.3303750000000001</v>
      </c>
      <c r="H215" s="505">
        <f t="shared" si="35"/>
        <v>277.14</v>
      </c>
      <c r="I215" s="505">
        <f t="shared" si="39"/>
        <v>342.52</v>
      </c>
    </row>
    <row r="216" spans="1:9" x14ac:dyDescent="0.25">
      <c r="A216" s="182" t="s">
        <v>22</v>
      </c>
      <c r="B216" s="183">
        <v>1</v>
      </c>
      <c r="C216" s="184">
        <f t="shared" si="40"/>
        <v>184</v>
      </c>
      <c r="D216" s="180">
        <v>160</v>
      </c>
      <c r="E216" s="180">
        <v>24</v>
      </c>
      <c r="F216" s="181">
        <v>692.86</v>
      </c>
      <c r="G216" s="504">
        <f t="shared" si="34"/>
        <v>4.3303750000000001</v>
      </c>
      <c r="H216" s="505">
        <f t="shared" si="35"/>
        <v>207.86</v>
      </c>
      <c r="I216" s="505">
        <f t="shared" si="39"/>
        <v>256.89</v>
      </c>
    </row>
    <row r="217" spans="1:9" x14ac:dyDescent="0.25">
      <c r="A217" s="182" t="s">
        <v>22</v>
      </c>
      <c r="B217" s="183">
        <v>1</v>
      </c>
      <c r="C217" s="184">
        <f t="shared" si="40"/>
        <v>192</v>
      </c>
      <c r="D217" s="180">
        <v>160</v>
      </c>
      <c r="E217" s="180">
        <v>32</v>
      </c>
      <c r="F217" s="181">
        <v>692.86</v>
      </c>
      <c r="G217" s="504">
        <f t="shared" si="34"/>
        <v>4.3303750000000001</v>
      </c>
      <c r="H217" s="505">
        <f t="shared" si="35"/>
        <v>277.14</v>
      </c>
      <c r="I217" s="505">
        <f t="shared" si="39"/>
        <v>342.52</v>
      </c>
    </row>
    <row r="218" spans="1:9" x14ac:dyDescent="0.25">
      <c r="A218" s="182" t="s">
        <v>22</v>
      </c>
      <c r="B218" s="183">
        <v>1</v>
      </c>
      <c r="C218" s="184">
        <f t="shared" si="40"/>
        <v>180</v>
      </c>
      <c r="D218" s="180">
        <v>160</v>
      </c>
      <c r="E218" s="180">
        <v>20</v>
      </c>
      <c r="F218" s="181">
        <v>692.86</v>
      </c>
      <c r="G218" s="504">
        <f t="shared" si="34"/>
        <v>4.3303750000000001</v>
      </c>
      <c r="H218" s="505">
        <f t="shared" si="35"/>
        <v>173.22</v>
      </c>
      <c r="I218" s="505">
        <f t="shared" si="39"/>
        <v>214.08</v>
      </c>
    </row>
    <row r="219" spans="1:9" x14ac:dyDescent="0.25">
      <c r="A219" s="182" t="s">
        <v>22</v>
      </c>
      <c r="B219" s="183">
        <v>1</v>
      </c>
      <c r="C219" s="184">
        <f t="shared" si="40"/>
        <v>216</v>
      </c>
      <c r="D219" s="180">
        <v>160</v>
      </c>
      <c r="E219" s="180">
        <v>56</v>
      </c>
      <c r="F219" s="181">
        <v>692.86</v>
      </c>
      <c r="G219" s="504">
        <f t="shared" si="34"/>
        <v>4.3303750000000001</v>
      </c>
      <c r="H219" s="505">
        <f t="shared" si="35"/>
        <v>485</v>
      </c>
      <c r="I219" s="505">
        <f t="shared" si="39"/>
        <v>599.41</v>
      </c>
    </row>
    <row r="220" spans="1:9" x14ac:dyDescent="0.25">
      <c r="A220" s="182" t="s">
        <v>22</v>
      </c>
      <c r="B220" s="183">
        <v>1</v>
      </c>
      <c r="C220" s="184">
        <f t="shared" si="40"/>
        <v>76</v>
      </c>
      <c r="D220" s="180">
        <v>72</v>
      </c>
      <c r="E220" s="180">
        <v>4</v>
      </c>
      <c r="F220" s="181">
        <v>311.79000000000002</v>
      </c>
      <c r="G220" s="504">
        <f t="shared" si="34"/>
        <v>4.3304166666666672</v>
      </c>
      <c r="H220" s="505">
        <f t="shared" si="35"/>
        <v>34.64</v>
      </c>
      <c r="I220" s="505">
        <f t="shared" si="39"/>
        <v>42.81</v>
      </c>
    </row>
    <row r="221" spans="1:9" x14ac:dyDescent="0.25">
      <c r="A221" s="289" t="s">
        <v>464</v>
      </c>
      <c r="B221" s="285">
        <f t="shared" ref="B221:E221" si="41">B222+B225+B231</f>
        <v>9</v>
      </c>
      <c r="C221" s="286"/>
      <c r="D221" s="286"/>
      <c r="E221" s="286">
        <f t="shared" si="41"/>
        <v>300</v>
      </c>
      <c r="F221" s="286"/>
      <c r="G221" s="286"/>
      <c r="H221" s="286">
        <f>H222+H225+H231</f>
        <v>3931.1900000000005</v>
      </c>
      <c r="I221" s="286">
        <f>I222+I225+I231</f>
        <v>4858.5599999999995</v>
      </c>
    </row>
    <row r="222" spans="1:9" ht="31.5" x14ac:dyDescent="0.25">
      <c r="A222" s="284" t="s">
        <v>16</v>
      </c>
      <c r="B222" s="290">
        <f>SUM(B223:B224)</f>
        <v>2</v>
      </c>
      <c r="C222" s="291"/>
      <c r="D222" s="291"/>
      <c r="E222" s="291">
        <f>SUM(E223:E224)</f>
        <v>64</v>
      </c>
      <c r="F222" s="291"/>
      <c r="G222" s="291"/>
      <c r="H222" s="291">
        <f>SUM(H223:H224)</f>
        <v>1268.67</v>
      </c>
      <c r="I222" s="291">
        <f>SUM(I223:I224)</f>
        <v>1567.95</v>
      </c>
    </row>
    <row r="223" spans="1:9" x14ac:dyDescent="0.25">
      <c r="A223" s="182" t="s">
        <v>465</v>
      </c>
      <c r="B223" s="183">
        <v>1</v>
      </c>
      <c r="C223" s="184">
        <f>D223+E223</f>
        <v>140</v>
      </c>
      <c r="D223" s="180">
        <v>136</v>
      </c>
      <c r="E223" s="180">
        <v>4</v>
      </c>
      <c r="F223" s="181">
        <v>1462.19</v>
      </c>
      <c r="G223" s="504">
        <f t="shared" ref="G223:G233" si="42">F223/D223</f>
        <v>10.75139705882353</v>
      </c>
      <c r="H223" s="505">
        <f t="shared" si="35"/>
        <v>86.01</v>
      </c>
      <c r="I223" s="505">
        <f>ROUND(H223*1.2359,2)</f>
        <v>106.3</v>
      </c>
    </row>
    <row r="224" spans="1:9" x14ac:dyDescent="0.25">
      <c r="A224" s="182" t="s">
        <v>465</v>
      </c>
      <c r="B224" s="183">
        <v>1</v>
      </c>
      <c r="C224" s="184">
        <f>D224+E224</f>
        <v>220</v>
      </c>
      <c r="D224" s="180">
        <v>160</v>
      </c>
      <c r="E224" s="180">
        <v>60</v>
      </c>
      <c r="F224" s="181">
        <v>1576.88</v>
      </c>
      <c r="G224" s="504">
        <f t="shared" si="42"/>
        <v>9.855500000000001</v>
      </c>
      <c r="H224" s="505">
        <f t="shared" si="35"/>
        <v>1182.6600000000001</v>
      </c>
      <c r="I224" s="505">
        <f>ROUND(H224*1.2359,2)</f>
        <v>1461.65</v>
      </c>
    </row>
    <row r="225" spans="1:9" ht="47.25" x14ac:dyDescent="0.25">
      <c r="A225" s="284" t="s">
        <v>17</v>
      </c>
      <c r="B225" s="290">
        <f>SUM(B226:B230)</f>
        <v>5</v>
      </c>
      <c r="C225" s="291"/>
      <c r="D225" s="291"/>
      <c r="E225" s="291">
        <f>SUM(E226:E230)</f>
        <v>208</v>
      </c>
      <c r="F225" s="291"/>
      <c r="G225" s="291"/>
      <c r="H225" s="291">
        <f>SUM(H226:H230)</f>
        <v>2420.0100000000002</v>
      </c>
      <c r="I225" s="291">
        <f>SUM(I226:I230)</f>
        <v>2990.8899999999994</v>
      </c>
    </row>
    <row r="226" spans="1:9" x14ac:dyDescent="0.25">
      <c r="A226" s="182" t="s">
        <v>447</v>
      </c>
      <c r="B226" s="183">
        <v>1</v>
      </c>
      <c r="C226" s="184">
        <f t="shared" ref="C226:C230" si="43">D226+E226</f>
        <v>72</v>
      </c>
      <c r="D226" s="180">
        <v>48</v>
      </c>
      <c r="E226" s="180">
        <v>24</v>
      </c>
      <c r="F226" s="181">
        <v>282.39999999999998</v>
      </c>
      <c r="G226" s="504">
        <f t="shared" si="42"/>
        <v>5.8833333333333329</v>
      </c>
      <c r="H226" s="505">
        <f t="shared" si="35"/>
        <v>282.39999999999998</v>
      </c>
      <c r="I226" s="505">
        <f>ROUND(H226*1.2359,2)</f>
        <v>349.02</v>
      </c>
    </row>
    <row r="227" spans="1:9" x14ac:dyDescent="0.25">
      <c r="A227" s="182" t="s">
        <v>466</v>
      </c>
      <c r="B227" s="183">
        <v>1</v>
      </c>
      <c r="C227" s="184">
        <f t="shared" si="43"/>
        <v>228</v>
      </c>
      <c r="D227" s="180">
        <v>160</v>
      </c>
      <c r="E227" s="180">
        <v>68</v>
      </c>
      <c r="F227" s="181">
        <v>941.34</v>
      </c>
      <c r="G227" s="504">
        <f t="shared" si="42"/>
        <v>5.883375</v>
      </c>
      <c r="H227" s="505">
        <f t="shared" si="35"/>
        <v>800.14</v>
      </c>
      <c r="I227" s="505">
        <f>ROUND(H227*1.2359,2)</f>
        <v>988.89</v>
      </c>
    </row>
    <row r="228" spans="1:9" x14ac:dyDescent="0.25">
      <c r="A228" s="182" t="s">
        <v>466</v>
      </c>
      <c r="B228" s="183">
        <v>1</v>
      </c>
      <c r="C228" s="184">
        <f t="shared" si="43"/>
        <v>232</v>
      </c>
      <c r="D228" s="180">
        <v>160</v>
      </c>
      <c r="E228" s="180">
        <v>72</v>
      </c>
      <c r="F228" s="181">
        <v>941.34</v>
      </c>
      <c r="G228" s="504">
        <f t="shared" si="42"/>
        <v>5.883375</v>
      </c>
      <c r="H228" s="505">
        <f t="shared" si="35"/>
        <v>847.21</v>
      </c>
      <c r="I228" s="505">
        <f>ROUND(H228*1.2359,2)</f>
        <v>1047.07</v>
      </c>
    </row>
    <row r="229" spans="1:9" x14ac:dyDescent="0.25">
      <c r="A229" s="182" t="s">
        <v>451</v>
      </c>
      <c r="B229" s="183">
        <v>1</v>
      </c>
      <c r="C229" s="184">
        <f t="shared" si="43"/>
        <v>104</v>
      </c>
      <c r="D229" s="180">
        <v>80</v>
      </c>
      <c r="E229" s="180">
        <v>24</v>
      </c>
      <c r="F229" s="181">
        <v>470.67</v>
      </c>
      <c r="G229" s="504">
        <f t="shared" si="42"/>
        <v>5.883375</v>
      </c>
      <c r="H229" s="505">
        <f t="shared" si="35"/>
        <v>282.39999999999998</v>
      </c>
      <c r="I229" s="505">
        <f>ROUND(H229*1.2359,2)</f>
        <v>349.02</v>
      </c>
    </row>
    <row r="230" spans="1:9" x14ac:dyDescent="0.25">
      <c r="A230" s="182" t="s">
        <v>451</v>
      </c>
      <c r="B230" s="183">
        <v>1</v>
      </c>
      <c r="C230" s="184">
        <f t="shared" si="43"/>
        <v>180</v>
      </c>
      <c r="D230" s="180">
        <v>160</v>
      </c>
      <c r="E230" s="180">
        <v>20</v>
      </c>
      <c r="F230" s="181">
        <v>831.44</v>
      </c>
      <c r="G230" s="504">
        <f t="shared" si="42"/>
        <v>5.1965000000000003</v>
      </c>
      <c r="H230" s="505">
        <f t="shared" si="35"/>
        <v>207.86</v>
      </c>
      <c r="I230" s="505">
        <f>ROUND(H230*1.2359,2)</f>
        <v>256.89</v>
      </c>
    </row>
    <row r="231" spans="1:9" ht="44.25" customHeight="1" x14ac:dyDescent="0.25">
      <c r="A231" s="284" t="s">
        <v>103</v>
      </c>
      <c r="B231" s="290">
        <f>SUM(B232:B233)</f>
        <v>2</v>
      </c>
      <c r="C231" s="291"/>
      <c r="D231" s="291"/>
      <c r="E231" s="291">
        <f>SUM(E232:E233)</f>
        <v>28</v>
      </c>
      <c r="F231" s="291"/>
      <c r="G231" s="291"/>
      <c r="H231" s="291">
        <f>SUM(H232:H233)</f>
        <v>242.51</v>
      </c>
      <c r="I231" s="291">
        <f>SUM(I232:I233)</f>
        <v>299.72000000000003</v>
      </c>
    </row>
    <row r="232" spans="1:9" x14ac:dyDescent="0.25">
      <c r="A232" s="182" t="s">
        <v>22</v>
      </c>
      <c r="B232" s="183">
        <v>1</v>
      </c>
      <c r="C232" s="184">
        <f>D232+E232</f>
        <v>120</v>
      </c>
      <c r="D232" s="180">
        <v>112</v>
      </c>
      <c r="E232" s="180">
        <v>8</v>
      </c>
      <c r="F232" s="181">
        <v>485</v>
      </c>
      <c r="G232" s="504">
        <f t="shared" si="42"/>
        <v>4.3303571428571432</v>
      </c>
      <c r="H232" s="505">
        <f t="shared" ref="H232:H362" si="44">ROUND(E232*G232*2,2)</f>
        <v>69.290000000000006</v>
      </c>
      <c r="I232" s="505">
        <f>ROUND(H232*1.2359,2)</f>
        <v>85.64</v>
      </c>
    </row>
    <row r="233" spans="1:9" x14ac:dyDescent="0.25">
      <c r="A233" s="182" t="s">
        <v>22</v>
      </c>
      <c r="B233" s="183">
        <v>1</v>
      </c>
      <c r="C233" s="184">
        <f t="shared" ref="C233" si="45">D233+E233</f>
        <v>180</v>
      </c>
      <c r="D233" s="180">
        <v>160</v>
      </c>
      <c r="E233" s="180">
        <v>20</v>
      </c>
      <c r="F233" s="181">
        <v>692.86</v>
      </c>
      <c r="G233" s="504">
        <f t="shared" si="42"/>
        <v>4.3303750000000001</v>
      </c>
      <c r="H233" s="505">
        <f t="shared" si="44"/>
        <v>173.22</v>
      </c>
      <c r="I233" s="505">
        <f>ROUND(H233*1.2359,2)</f>
        <v>214.08</v>
      </c>
    </row>
    <row r="234" spans="1:9" ht="31.5" x14ac:dyDescent="0.25">
      <c r="A234" s="287" t="s">
        <v>467</v>
      </c>
      <c r="B234" s="285">
        <f>B235+B261</f>
        <v>39</v>
      </c>
      <c r="C234" s="286"/>
      <c r="D234" s="286"/>
      <c r="E234" s="286">
        <f>E235+E261</f>
        <v>1360</v>
      </c>
      <c r="F234" s="286"/>
      <c r="G234" s="286"/>
      <c r="H234" s="286">
        <f>H235+H261</f>
        <v>16173.440000000002</v>
      </c>
      <c r="I234" s="286">
        <f>I235+I261</f>
        <v>19988.71</v>
      </c>
    </row>
    <row r="235" spans="1:9" ht="47.25" x14ac:dyDescent="0.25">
      <c r="A235" s="284" t="s">
        <v>17</v>
      </c>
      <c r="B235" s="290">
        <f>SUM(B236:B260)</f>
        <v>25</v>
      </c>
      <c r="C235" s="291"/>
      <c r="D235" s="291"/>
      <c r="E235" s="291">
        <f>SUM(E236:E260)</f>
        <v>806</v>
      </c>
      <c r="F235" s="291"/>
      <c r="G235" s="291"/>
      <c r="H235" s="291">
        <f>SUM(H236:H260)</f>
        <v>10687.17</v>
      </c>
      <c r="I235" s="291">
        <f>SUM(I236:I260)</f>
        <v>13208.26</v>
      </c>
    </row>
    <row r="236" spans="1:9" x14ac:dyDescent="0.25">
      <c r="A236" s="185" t="s">
        <v>468</v>
      </c>
      <c r="B236" s="183">
        <v>1</v>
      </c>
      <c r="C236" s="184">
        <f>D236+E236</f>
        <v>96</v>
      </c>
      <c r="D236" s="180">
        <v>88</v>
      </c>
      <c r="E236" s="180">
        <v>8</v>
      </c>
      <c r="F236" s="181">
        <v>591.99</v>
      </c>
      <c r="G236" s="504">
        <f t="shared" ref="G236:G275" si="46">F236/D236</f>
        <v>6.7271590909090913</v>
      </c>
      <c r="H236" s="505">
        <f t="shared" si="44"/>
        <v>107.63</v>
      </c>
      <c r="I236" s="505">
        <f t="shared" ref="I236:I260" si="47">ROUND(H236*1.2359,2)</f>
        <v>133.02000000000001</v>
      </c>
    </row>
    <row r="237" spans="1:9" x14ac:dyDescent="0.25">
      <c r="A237" s="185" t="s">
        <v>449</v>
      </c>
      <c r="B237" s="183">
        <v>1</v>
      </c>
      <c r="C237" s="184">
        <f t="shared" ref="C237:C260" si="48">D237+E237</f>
        <v>152</v>
      </c>
      <c r="D237" s="180">
        <v>140</v>
      </c>
      <c r="E237" s="180">
        <v>12</v>
      </c>
      <c r="F237" s="181">
        <v>941.81</v>
      </c>
      <c r="G237" s="504">
        <f t="shared" si="46"/>
        <v>6.7272142857142851</v>
      </c>
      <c r="H237" s="505">
        <f t="shared" si="44"/>
        <v>161.44999999999999</v>
      </c>
      <c r="I237" s="505">
        <f t="shared" si="47"/>
        <v>199.54</v>
      </c>
    </row>
    <row r="238" spans="1:9" x14ac:dyDescent="0.25">
      <c r="A238" s="185" t="s">
        <v>451</v>
      </c>
      <c r="B238" s="183">
        <v>1</v>
      </c>
      <c r="C238" s="184">
        <f t="shared" si="48"/>
        <v>144</v>
      </c>
      <c r="D238" s="180">
        <v>140</v>
      </c>
      <c r="E238" s="180">
        <v>4</v>
      </c>
      <c r="F238" s="181">
        <v>831.85</v>
      </c>
      <c r="G238" s="504">
        <f t="shared" si="46"/>
        <v>5.9417857142857144</v>
      </c>
      <c r="H238" s="505">
        <f t="shared" si="44"/>
        <v>47.53</v>
      </c>
      <c r="I238" s="505">
        <f t="shared" si="47"/>
        <v>58.74</v>
      </c>
    </row>
    <row r="239" spans="1:9" x14ac:dyDescent="0.25">
      <c r="A239" s="185" t="s">
        <v>449</v>
      </c>
      <c r="B239" s="183">
        <v>1</v>
      </c>
      <c r="C239" s="184">
        <f t="shared" si="48"/>
        <v>148</v>
      </c>
      <c r="D239" s="180">
        <v>140</v>
      </c>
      <c r="E239" s="180">
        <v>8</v>
      </c>
      <c r="F239" s="181">
        <v>941.81</v>
      </c>
      <c r="G239" s="504">
        <f t="shared" si="46"/>
        <v>6.7272142857142851</v>
      </c>
      <c r="H239" s="505">
        <f t="shared" si="44"/>
        <v>107.64</v>
      </c>
      <c r="I239" s="505">
        <f t="shared" si="47"/>
        <v>133.03</v>
      </c>
    </row>
    <row r="240" spans="1:9" x14ac:dyDescent="0.25">
      <c r="A240" s="185" t="s">
        <v>449</v>
      </c>
      <c r="B240" s="183">
        <v>1</v>
      </c>
      <c r="C240" s="184">
        <f t="shared" si="48"/>
        <v>156</v>
      </c>
      <c r="D240" s="180">
        <v>140</v>
      </c>
      <c r="E240" s="180">
        <v>16</v>
      </c>
      <c r="F240" s="181">
        <v>941.81</v>
      </c>
      <c r="G240" s="504">
        <f t="shared" si="46"/>
        <v>6.7272142857142851</v>
      </c>
      <c r="H240" s="505">
        <f t="shared" si="44"/>
        <v>215.27</v>
      </c>
      <c r="I240" s="505">
        <f t="shared" si="47"/>
        <v>266.05</v>
      </c>
    </row>
    <row r="241" spans="1:9" x14ac:dyDescent="0.25">
      <c r="A241" s="185" t="s">
        <v>449</v>
      </c>
      <c r="B241" s="183">
        <v>1</v>
      </c>
      <c r="C241" s="184">
        <f t="shared" si="48"/>
        <v>152</v>
      </c>
      <c r="D241" s="180">
        <v>140</v>
      </c>
      <c r="E241" s="180">
        <v>12</v>
      </c>
      <c r="F241" s="181">
        <v>941.81</v>
      </c>
      <c r="G241" s="504">
        <f t="shared" si="46"/>
        <v>6.7272142857142851</v>
      </c>
      <c r="H241" s="505">
        <f t="shared" si="44"/>
        <v>161.44999999999999</v>
      </c>
      <c r="I241" s="505">
        <f t="shared" si="47"/>
        <v>199.54</v>
      </c>
    </row>
    <row r="242" spans="1:9" x14ac:dyDescent="0.25">
      <c r="A242" s="185" t="s">
        <v>449</v>
      </c>
      <c r="B242" s="183">
        <v>1</v>
      </c>
      <c r="C242" s="184">
        <f t="shared" si="48"/>
        <v>148</v>
      </c>
      <c r="D242" s="180">
        <v>140</v>
      </c>
      <c r="E242" s="180">
        <v>8</v>
      </c>
      <c r="F242" s="181">
        <v>941.81</v>
      </c>
      <c r="G242" s="504">
        <f t="shared" si="46"/>
        <v>6.7272142857142851</v>
      </c>
      <c r="H242" s="505">
        <f t="shared" si="44"/>
        <v>107.64</v>
      </c>
      <c r="I242" s="505">
        <f t="shared" si="47"/>
        <v>133.03</v>
      </c>
    </row>
    <row r="243" spans="1:9" x14ac:dyDescent="0.25">
      <c r="A243" s="185" t="s">
        <v>449</v>
      </c>
      <c r="B243" s="183">
        <v>1</v>
      </c>
      <c r="C243" s="184">
        <f t="shared" si="48"/>
        <v>228</v>
      </c>
      <c r="D243" s="180">
        <v>140</v>
      </c>
      <c r="E243" s="180">
        <v>88</v>
      </c>
      <c r="F243" s="181">
        <v>941.81</v>
      </c>
      <c r="G243" s="504">
        <f t="shared" si="46"/>
        <v>6.7272142857142851</v>
      </c>
      <c r="H243" s="505">
        <f t="shared" si="44"/>
        <v>1183.99</v>
      </c>
      <c r="I243" s="505">
        <f t="shared" si="47"/>
        <v>1463.29</v>
      </c>
    </row>
    <row r="244" spans="1:9" x14ac:dyDescent="0.25">
      <c r="A244" s="185" t="s">
        <v>449</v>
      </c>
      <c r="B244" s="183">
        <v>1</v>
      </c>
      <c r="C244" s="184">
        <f t="shared" si="48"/>
        <v>152</v>
      </c>
      <c r="D244" s="180">
        <v>140</v>
      </c>
      <c r="E244" s="180">
        <v>12</v>
      </c>
      <c r="F244" s="181">
        <v>941.81</v>
      </c>
      <c r="G244" s="504">
        <f t="shared" si="46"/>
        <v>6.7272142857142851</v>
      </c>
      <c r="H244" s="505">
        <f t="shared" si="44"/>
        <v>161.44999999999999</v>
      </c>
      <c r="I244" s="505">
        <f t="shared" si="47"/>
        <v>199.54</v>
      </c>
    </row>
    <row r="245" spans="1:9" x14ac:dyDescent="0.25">
      <c r="A245" s="185" t="s">
        <v>449</v>
      </c>
      <c r="B245" s="183">
        <v>1</v>
      </c>
      <c r="C245" s="184">
        <f t="shared" si="48"/>
        <v>176</v>
      </c>
      <c r="D245" s="180">
        <v>140</v>
      </c>
      <c r="E245" s="180">
        <v>36</v>
      </c>
      <c r="F245" s="181">
        <v>941.81</v>
      </c>
      <c r="G245" s="504">
        <f t="shared" si="46"/>
        <v>6.7272142857142851</v>
      </c>
      <c r="H245" s="505">
        <f t="shared" si="44"/>
        <v>484.36</v>
      </c>
      <c r="I245" s="505">
        <f t="shared" si="47"/>
        <v>598.62</v>
      </c>
    </row>
    <row r="246" spans="1:9" x14ac:dyDescent="0.25">
      <c r="A246" s="185" t="s">
        <v>449</v>
      </c>
      <c r="B246" s="183">
        <v>1</v>
      </c>
      <c r="C246" s="184">
        <f t="shared" si="48"/>
        <v>220</v>
      </c>
      <c r="D246" s="180">
        <v>140</v>
      </c>
      <c r="E246" s="180">
        <v>80</v>
      </c>
      <c r="F246" s="181">
        <v>941.81</v>
      </c>
      <c r="G246" s="504">
        <f t="shared" si="46"/>
        <v>6.7272142857142851</v>
      </c>
      <c r="H246" s="505">
        <f t="shared" si="44"/>
        <v>1076.3499999999999</v>
      </c>
      <c r="I246" s="505">
        <f t="shared" si="47"/>
        <v>1330.26</v>
      </c>
    </row>
    <row r="247" spans="1:9" x14ac:dyDescent="0.25">
      <c r="A247" s="185" t="s">
        <v>449</v>
      </c>
      <c r="B247" s="183">
        <v>1</v>
      </c>
      <c r="C247" s="184">
        <f t="shared" si="48"/>
        <v>62</v>
      </c>
      <c r="D247" s="180">
        <v>56</v>
      </c>
      <c r="E247" s="180">
        <v>6</v>
      </c>
      <c r="F247" s="181">
        <v>376.72</v>
      </c>
      <c r="G247" s="504">
        <f t="shared" si="46"/>
        <v>6.7271428571428578</v>
      </c>
      <c r="H247" s="505">
        <f t="shared" si="44"/>
        <v>80.73</v>
      </c>
      <c r="I247" s="505">
        <f t="shared" si="47"/>
        <v>99.77</v>
      </c>
    </row>
    <row r="248" spans="1:9" x14ac:dyDescent="0.25">
      <c r="A248" s="185" t="s">
        <v>449</v>
      </c>
      <c r="B248" s="183">
        <v>1</v>
      </c>
      <c r="C248" s="184">
        <f t="shared" si="48"/>
        <v>192</v>
      </c>
      <c r="D248" s="180">
        <v>140</v>
      </c>
      <c r="E248" s="180">
        <v>52</v>
      </c>
      <c r="F248" s="181">
        <v>941.81</v>
      </c>
      <c r="G248" s="504">
        <f t="shared" si="46"/>
        <v>6.7272142857142851</v>
      </c>
      <c r="H248" s="505">
        <f t="shared" si="44"/>
        <v>699.63</v>
      </c>
      <c r="I248" s="505">
        <f t="shared" si="47"/>
        <v>864.67</v>
      </c>
    </row>
    <row r="249" spans="1:9" x14ac:dyDescent="0.25">
      <c r="A249" s="185" t="s">
        <v>449</v>
      </c>
      <c r="B249" s="183">
        <v>1</v>
      </c>
      <c r="C249" s="184">
        <f t="shared" si="48"/>
        <v>148</v>
      </c>
      <c r="D249" s="180">
        <v>105</v>
      </c>
      <c r="E249" s="180">
        <v>43</v>
      </c>
      <c r="F249" s="181">
        <v>706.36</v>
      </c>
      <c r="G249" s="504">
        <f t="shared" si="46"/>
        <v>6.7272380952380955</v>
      </c>
      <c r="H249" s="505">
        <f t="shared" si="44"/>
        <v>578.54</v>
      </c>
      <c r="I249" s="505">
        <f t="shared" si="47"/>
        <v>715.02</v>
      </c>
    </row>
    <row r="250" spans="1:9" x14ac:dyDescent="0.25">
      <c r="A250" s="185" t="s">
        <v>449</v>
      </c>
      <c r="B250" s="183">
        <v>1</v>
      </c>
      <c r="C250" s="184">
        <f>D250+E250</f>
        <v>189</v>
      </c>
      <c r="D250" s="180">
        <v>119</v>
      </c>
      <c r="E250" s="180">
        <v>70</v>
      </c>
      <c r="F250" s="181">
        <v>800.54</v>
      </c>
      <c r="G250" s="504">
        <f t="shared" si="46"/>
        <v>6.7272268907563024</v>
      </c>
      <c r="H250" s="505">
        <f t="shared" si="44"/>
        <v>941.81</v>
      </c>
      <c r="I250" s="505">
        <f t="shared" si="47"/>
        <v>1163.98</v>
      </c>
    </row>
    <row r="251" spans="1:9" x14ac:dyDescent="0.25">
      <c r="A251" s="185" t="s">
        <v>449</v>
      </c>
      <c r="B251" s="183">
        <v>1</v>
      </c>
      <c r="C251" s="184">
        <f t="shared" si="48"/>
        <v>188</v>
      </c>
      <c r="D251" s="180">
        <v>140</v>
      </c>
      <c r="E251" s="180">
        <v>48</v>
      </c>
      <c r="F251" s="181">
        <v>941.81</v>
      </c>
      <c r="G251" s="504">
        <f t="shared" si="46"/>
        <v>6.7272142857142851</v>
      </c>
      <c r="H251" s="505">
        <f t="shared" si="44"/>
        <v>645.80999999999995</v>
      </c>
      <c r="I251" s="505">
        <f t="shared" si="47"/>
        <v>798.16</v>
      </c>
    </row>
    <row r="252" spans="1:9" x14ac:dyDescent="0.25">
      <c r="A252" s="185" t="s">
        <v>449</v>
      </c>
      <c r="B252" s="183">
        <v>1</v>
      </c>
      <c r="C252" s="184">
        <f t="shared" si="48"/>
        <v>112</v>
      </c>
      <c r="D252" s="180">
        <v>105</v>
      </c>
      <c r="E252" s="180">
        <v>7</v>
      </c>
      <c r="F252" s="181">
        <v>706.36</v>
      </c>
      <c r="G252" s="504">
        <f t="shared" si="46"/>
        <v>6.7272380952380955</v>
      </c>
      <c r="H252" s="505">
        <f t="shared" si="44"/>
        <v>94.18</v>
      </c>
      <c r="I252" s="505">
        <f t="shared" si="47"/>
        <v>116.4</v>
      </c>
    </row>
    <row r="253" spans="1:9" x14ac:dyDescent="0.25">
      <c r="A253" s="185" t="s">
        <v>449</v>
      </c>
      <c r="B253" s="183">
        <v>1</v>
      </c>
      <c r="C253" s="184">
        <f t="shared" si="48"/>
        <v>192</v>
      </c>
      <c r="D253" s="180">
        <v>140</v>
      </c>
      <c r="E253" s="180">
        <v>52</v>
      </c>
      <c r="F253" s="181">
        <v>941.81</v>
      </c>
      <c r="G253" s="504">
        <f t="shared" si="46"/>
        <v>6.7272142857142851</v>
      </c>
      <c r="H253" s="505">
        <f t="shared" si="44"/>
        <v>699.63</v>
      </c>
      <c r="I253" s="505">
        <f t="shared" si="47"/>
        <v>864.67</v>
      </c>
    </row>
    <row r="254" spans="1:9" x14ac:dyDescent="0.25">
      <c r="A254" s="185" t="s">
        <v>449</v>
      </c>
      <c r="B254" s="183">
        <v>1</v>
      </c>
      <c r="C254" s="184">
        <f t="shared" si="48"/>
        <v>172</v>
      </c>
      <c r="D254" s="180">
        <v>140</v>
      </c>
      <c r="E254" s="180">
        <v>32</v>
      </c>
      <c r="F254" s="181">
        <v>941.81</v>
      </c>
      <c r="G254" s="504">
        <f t="shared" si="46"/>
        <v>6.7272142857142851</v>
      </c>
      <c r="H254" s="505">
        <f t="shared" si="44"/>
        <v>430.54</v>
      </c>
      <c r="I254" s="505">
        <f t="shared" si="47"/>
        <v>532.1</v>
      </c>
    </row>
    <row r="255" spans="1:9" s="161" customFormat="1" x14ac:dyDescent="0.25">
      <c r="A255" s="186" t="s">
        <v>449</v>
      </c>
      <c r="B255" s="175">
        <v>1</v>
      </c>
      <c r="C255" s="176">
        <f t="shared" si="48"/>
        <v>164</v>
      </c>
      <c r="D255" s="177">
        <v>140</v>
      </c>
      <c r="E255" s="177">
        <v>24</v>
      </c>
      <c r="F255" s="178">
        <v>941.81</v>
      </c>
      <c r="G255" s="504">
        <f t="shared" si="46"/>
        <v>6.7272142857142851</v>
      </c>
      <c r="H255" s="506">
        <f t="shared" si="44"/>
        <v>322.91000000000003</v>
      </c>
      <c r="I255" s="506">
        <f t="shared" si="47"/>
        <v>399.08</v>
      </c>
    </row>
    <row r="256" spans="1:9" x14ac:dyDescent="0.25">
      <c r="A256" s="185" t="s">
        <v>449</v>
      </c>
      <c r="B256" s="183">
        <v>1</v>
      </c>
      <c r="C256" s="184">
        <f t="shared" si="48"/>
        <v>172</v>
      </c>
      <c r="D256" s="180">
        <v>140</v>
      </c>
      <c r="E256" s="180">
        <v>32</v>
      </c>
      <c r="F256" s="181">
        <v>941.81</v>
      </c>
      <c r="G256" s="504">
        <f t="shared" si="46"/>
        <v>6.7272142857142851</v>
      </c>
      <c r="H256" s="505">
        <f t="shared" si="44"/>
        <v>430.54</v>
      </c>
      <c r="I256" s="505">
        <f t="shared" si="47"/>
        <v>532.1</v>
      </c>
    </row>
    <row r="257" spans="1:9" x14ac:dyDescent="0.25">
      <c r="A257" s="185" t="s">
        <v>449</v>
      </c>
      <c r="B257" s="183">
        <v>1</v>
      </c>
      <c r="C257" s="184">
        <f t="shared" si="48"/>
        <v>188</v>
      </c>
      <c r="D257" s="180">
        <v>140</v>
      </c>
      <c r="E257" s="180">
        <v>48</v>
      </c>
      <c r="F257" s="181">
        <v>941.81</v>
      </c>
      <c r="G257" s="504">
        <f t="shared" si="46"/>
        <v>6.7272142857142851</v>
      </c>
      <c r="H257" s="505">
        <f t="shared" si="44"/>
        <v>645.80999999999995</v>
      </c>
      <c r="I257" s="505">
        <f t="shared" si="47"/>
        <v>798.16</v>
      </c>
    </row>
    <row r="258" spans="1:9" x14ac:dyDescent="0.25">
      <c r="A258" s="185" t="s">
        <v>451</v>
      </c>
      <c r="B258" s="183">
        <v>1</v>
      </c>
      <c r="C258" s="184">
        <f t="shared" si="48"/>
        <v>152</v>
      </c>
      <c r="D258" s="180">
        <v>140</v>
      </c>
      <c r="E258" s="180">
        <v>12</v>
      </c>
      <c r="F258" s="181">
        <v>941.81</v>
      </c>
      <c r="G258" s="504">
        <f t="shared" si="46"/>
        <v>6.7272142857142851</v>
      </c>
      <c r="H258" s="505">
        <f t="shared" si="44"/>
        <v>161.44999999999999</v>
      </c>
      <c r="I258" s="505">
        <f t="shared" si="47"/>
        <v>199.54</v>
      </c>
    </row>
    <row r="259" spans="1:9" x14ac:dyDescent="0.25">
      <c r="A259" s="185" t="s">
        <v>451</v>
      </c>
      <c r="B259" s="183">
        <v>1</v>
      </c>
      <c r="C259" s="184">
        <f t="shared" si="48"/>
        <v>212</v>
      </c>
      <c r="D259" s="180">
        <v>140</v>
      </c>
      <c r="E259" s="180">
        <v>72</v>
      </c>
      <c r="F259" s="181">
        <v>831.85</v>
      </c>
      <c r="G259" s="504">
        <f t="shared" si="46"/>
        <v>5.9417857142857144</v>
      </c>
      <c r="H259" s="505">
        <f t="shared" si="44"/>
        <v>855.62</v>
      </c>
      <c r="I259" s="505">
        <f t="shared" si="47"/>
        <v>1057.46</v>
      </c>
    </row>
    <row r="260" spans="1:9" x14ac:dyDescent="0.25">
      <c r="A260" s="185" t="s">
        <v>451</v>
      </c>
      <c r="B260" s="183">
        <v>1</v>
      </c>
      <c r="C260" s="184">
        <f t="shared" si="48"/>
        <v>164</v>
      </c>
      <c r="D260" s="180">
        <v>140</v>
      </c>
      <c r="E260" s="180">
        <v>24</v>
      </c>
      <c r="F260" s="181">
        <v>831.85</v>
      </c>
      <c r="G260" s="504">
        <f t="shared" si="46"/>
        <v>5.9417857142857144</v>
      </c>
      <c r="H260" s="505">
        <f t="shared" si="44"/>
        <v>285.20999999999998</v>
      </c>
      <c r="I260" s="505">
        <f t="shared" si="47"/>
        <v>352.49</v>
      </c>
    </row>
    <row r="261" spans="1:9" ht="52.5" customHeight="1" x14ac:dyDescent="0.25">
      <c r="A261" s="284" t="s">
        <v>103</v>
      </c>
      <c r="B261" s="291">
        <f>SUM(B262:B275)</f>
        <v>14</v>
      </c>
      <c r="C261" s="291"/>
      <c r="D261" s="291"/>
      <c r="E261" s="291">
        <f>SUM(E262:E275)</f>
        <v>554</v>
      </c>
      <c r="F261" s="291"/>
      <c r="G261" s="291"/>
      <c r="H261" s="291">
        <f>SUM(H262:H275)</f>
        <v>5486.2700000000013</v>
      </c>
      <c r="I261" s="291">
        <f>SUM(I262:I275)</f>
        <v>6780.4500000000007</v>
      </c>
    </row>
    <row r="262" spans="1:9" x14ac:dyDescent="0.25">
      <c r="A262" s="185" t="s">
        <v>22</v>
      </c>
      <c r="B262" s="183">
        <v>1</v>
      </c>
      <c r="C262" s="184">
        <f t="shared" ref="C262:C275" si="49">D262+E262</f>
        <v>144</v>
      </c>
      <c r="D262" s="180">
        <v>140</v>
      </c>
      <c r="E262" s="180">
        <v>4</v>
      </c>
      <c r="F262" s="181">
        <v>693.21</v>
      </c>
      <c r="G262" s="504">
        <f t="shared" si="46"/>
        <v>4.9515000000000002</v>
      </c>
      <c r="H262" s="505">
        <f t="shared" si="44"/>
        <v>39.61</v>
      </c>
      <c r="I262" s="505">
        <f t="shared" ref="I262:I275" si="50">ROUND(H262*1.2359,2)</f>
        <v>48.95</v>
      </c>
    </row>
    <row r="263" spans="1:9" x14ac:dyDescent="0.25">
      <c r="A263" s="185" t="s">
        <v>22</v>
      </c>
      <c r="B263" s="183">
        <v>1</v>
      </c>
      <c r="C263" s="184">
        <f t="shared" si="49"/>
        <v>232</v>
      </c>
      <c r="D263" s="180">
        <v>140</v>
      </c>
      <c r="E263" s="180">
        <v>92</v>
      </c>
      <c r="F263" s="181">
        <v>693.21</v>
      </c>
      <c r="G263" s="504">
        <f t="shared" si="46"/>
        <v>4.9515000000000002</v>
      </c>
      <c r="H263" s="505">
        <f t="shared" si="44"/>
        <v>911.08</v>
      </c>
      <c r="I263" s="505">
        <f t="shared" si="50"/>
        <v>1126</v>
      </c>
    </row>
    <row r="264" spans="1:9" x14ac:dyDescent="0.25">
      <c r="A264" s="185" t="s">
        <v>22</v>
      </c>
      <c r="B264" s="183">
        <v>1</v>
      </c>
      <c r="C264" s="184">
        <f t="shared" si="49"/>
        <v>136</v>
      </c>
      <c r="D264" s="180">
        <v>98</v>
      </c>
      <c r="E264" s="180">
        <v>38</v>
      </c>
      <c r="F264" s="181">
        <v>485.25</v>
      </c>
      <c r="G264" s="504">
        <f t="shared" si="46"/>
        <v>4.9515306122448983</v>
      </c>
      <c r="H264" s="505">
        <f t="shared" si="44"/>
        <v>376.32</v>
      </c>
      <c r="I264" s="505">
        <f t="shared" si="50"/>
        <v>465.09</v>
      </c>
    </row>
    <row r="265" spans="1:9" x14ac:dyDescent="0.25">
      <c r="A265" s="185" t="s">
        <v>22</v>
      </c>
      <c r="B265" s="183">
        <v>1</v>
      </c>
      <c r="C265" s="184">
        <f t="shared" si="49"/>
        <v>224</v>
      </c>
      <c r="D265" s="180">
        <v>140</v>
      </c>
      <c r="E265" s="180">
        <v>84</v>
      </c>
      <c r="F265" s="181">
        <v>693.21</v>
      </c>
      <c r="G265" s="504">
        <f t="shared" si="46"/>
        <v>4.9515000000000002</v>
      </c>
      <c r="H265" s="505">
        <f t="shared" si="44"/>
        <v>831.85</v>
      </c>
      <c r="I265" s="505">
        <f t="shared" si="50"/>
        <v>1028.08</v>
      </c>
    </row>
    <row r="266" spans="1:9" x14ac:dyDescent="0.25">
      <c r="A266" s="185" t="s">
        <v>22</v>
      </c>
      <c r="B266" s="183">
        <v>1</v>
      </c>
      <c r="C266" s="184">
        <f t="shared" si="49"/>
        <v>220</v>
      </c>
      <c r="D266" s="180">
        <v>140</v>
      </c>
      <c r="E266" s="180">
        <v>80</v>
      </c>
      <c r="F266" s="181">
        <v>693.21</v>
      </c>
      <c r="G266" s="504">
        <f t="shared" si="46"/>
        <v>4.9515000000000002</v>
      </c>
      <c r="H266" s="505">
        <f t="shared" si="44"/>
        <v>792.24</v>
      </c>
      <c r="I266" s="505">
        <f t="shared" si="50"/>
        <v>979.13</v>
      </c>
    </row>
    <row r="267" spans="1:9" x14ac:dyDescent="0.25">
      <c r="A267" s="185" t="s">
        <v>22</v>
      </c>
      <c r="B267" s="183">
        <v>1</v>
      </c>
      <c r="C267" s="184">
        <f t="shared" si="49"/>
        <v>120</v>
      </c>
      <c r="D267" s="180">
        <v>105</v>
      </c>
      <c r="E267" s="180">
        <v>15</v>
      </c>
      <c r="F267" s="181">
        <v>519.91</v>
      </c>
      <c r="G267" s="504">
        <f t="shared" si="46"/>
        <v>4.9515238095238097</v>
      </c>
      <c r="H267" s="505">
        <f t="shared" si="44"/>
        <v>148.55000000000001</v>
      </c>
      <c r="I267" s="505">
        <f t="shared" si="50"/>
        <v>183.59</v>
      </c>
    </row>
    <row r="268" spans="1:9" x14ac:dyDescent="0.25">
      <c r="A268" s="185" t="s">
        <v>22</v>
      </c>
      <c r="B268" s="183">
        <v>1</v>
      </c>
      <c r="C268" s="184">
        <f t="shared" si="49"/>
        <v>180</v>
      </c>
      <c r="D268" s="180">
        <v>140</v>
      </c>
      <c r="E268" s="180">
        <v>40</v>
      </c>
      <c r="F268" s="181">
        <v>693.21</v>
      </c>
      <c r="G268" s="504">
        <f t="shared" si="46"/>
        <v>4.9515000000000002</v>
      </c>
      <c r="H268" s="505">
        <f t="shared" si="44"/>
        <v>396.12</v>
      </c>
      <c r="I268" s="505">
        <f t="shared" si="50"/>
        <v>489.56</v>
      </c>
    </row>
    <row r="269" spans="1:9" x14ac:dyDescent="0.25">
      <c r="A269" s="185" t="s">
        <v>22</v>
      </c>
      <c r="B269" s="183">
        <v>1</v>
      </c>
      <c r="C269" s="184">
        <f t="shared" si="49"/>
        <v>152</v>
      </c>
      <c r="D269" s="180">
        <v>140</v>
      </c>
      <c r="E269" s="180">
        <v>12</v>
      </c>
      <c r="F269" s="181">
        <v>693.21</v>
      </c>
      <c r="G269" s="504">
        <f t="shared" si="46"/>
        <v>4.9515000000000002</v>
      </c>
      <c r="H269" s="505">
        <f t="shared" si="44"/>
        <v>118.84</v>
      </c>
      <c r="I269" s="505">
        <f t="shared" si="50"/>
        <v>146.87</v>
      </c>
    </row>
    <row r="270" spans="1:9" x14ac:dyDescent="0.25">
      <c r="A270" s="185" t="s">
        <v>22</v>
      </c>
      <c r="B270" s="183">
        <v>1</v>
      </c>
      <c r="C270" s="184">
        <f t="shared" si="49"/>
        <v>144</v>
      </c>
      <c r="D270" s="180">
        <v>140</v>
      </c>
      <c r="E270" s="180">
        <v>4</v>
      </c>
      <c r="F270" s="181">
        <v>693.21</v>
      </c>
      <c r="G270" s="504">
        <f t="shared" si="46"/>
        <v>4.9515000000000002</v>
      </c>
      <c r="H270" s="505">
        <f t="shared" si="44"/>
        <v>39.61</v>
      </c>
      <c r="I270" s="505">
        <f t="shared" si="50"/>
        <v>48.95</v>
      </c>
    </row>
    <row r="271" spans="1:9" x14ac:dyDescent="0.25">
      <c r="A271" s="185" t="s">
        <v>22</v>
      </c>
      <c r="B271" s="183">
        <v>1</v>
      </c>
      <c r="C271" s="184">
        <f t="shared" si="49"/>
        <v>168</v>
      </c>
      <c r="D271" s="180">
        <v>140</v>
      </c>
      <c r="E271" s="180">
        <v>28</v>
      </c>
      <c r="F271" s="181">
        <v>693.21</v>
      </c>
      <c r="G271" s="504">
        <f t="shared" si="46"/>
        <v>4.9515000000000002</v>
      </c>
      <c r="H271" s="505">
        <f t="shared" si="44"/>
        <v>277.27999999999997</v>
      </c>
      <c r="I271" s="505">
        <f t="shared" si="50"/>
        <v>342.69</v>
      </c>
    </row>
    <row r="272" spans="1:9" x14ac:dyDescent="0.25">
      <c r="A272" s="185" t="s">
        <v>22</v>
      </c>
      <c r="B272" s="183">
        <v>1</v>
      </c>
      <c r="C272" s="184">
        <f t="shared" si="49"/>
        <v>184</v>
      </c>
      <c r="D272" s="180">
        <v>140</v>
      </c>
      <c r="E272" s="180">
        <v>44</v>
      </c>
      <c r="F272" s="181">
        <v>693.21</v>
      </c>
      <c r="G272" s="504">
        <f t="shared" si="46"/>
        <v>4.9515000000000002</v>
      </c>
      <c r="H272" s="505">
        <f t="shared" si="44"/>
        <v>435.73</v>
      </c>
      <c r="I272" s="505">
        <f t="shared" si="50"/>
        <v>538.52</v>
      </c>
    </row>
    <row r="273" spans="1:9" x14ac:dyDescent="0.25">
      <c r="A273" s="185" t="s">
        <v>22</v>
      </c>
      <c r="B273" s="183">
        <v>1</v>
      </c>
      <c r="C273" s="184">
        <f t="shared" si="49"/>
        <v>48</v>
      </c>
      <c r="D273" s="180">
        <v>35</v>
      </c>
      <c r="E273" s="180">
        <v>13</v>
      </c>
      <c r="F273" s="181">
        <v>173.3</v>
      </c>
      <c r="G273" s="504">
        <f t="shared" si="46"/>
        <v>4.951428571428572</v>
      </c>
      <c r="H273" s="505">
        <f t="shared" si="44"/>
        <v>128.74</v>
      </c>
      <c r="I273" s="505">
        <f t="shared" si="50"/>
        <v>159.11000000000001</v>
      </c>
    </row>
    <row r="274" spans="1:9" x14ac:dyDescent="0.25">
      <c r="A274" s="185" t="s">
        <v>22</v>
      </c>
      <c r="B274" s="183">
        <v>1</v>
      </c>
      <c r="C274" s="184">
        <f t="shared" si="49"/>
        <v>180</v>
      </c>
      <c r="D274" s="180">
        <v>140</v>
      </c>
      <c r="E274" s="180">
        <v>40</v>
      </c>
      <c r="F274" s="181">
        <v>693.21</v>
      </c>
      <c r="G274" s="504">
        <f t="shared" si="46"/>
        <v>4.9515000000000002</v>
      </c>
      <c r="H274" s="505">
        <f t="shared" si="44"/>
        <v>396.12</v>
      </c>
      <c r="I274" s="505">
        <f t="shared" si="50"/>
        <v>489.56</v>
      </c>
    </row>
    <row r="275" spans="1:9" x14ac:dyDescent="0.25">
      <c r="A275" s="185" t="s">
        <v>22</v>
      </c>
      <c r="B275" s="183">
        <v>1</v>
      </c>
      <c r="C275" s="184">
        <f t="shared" si="49"/>
        <v>200</v>
      </c>
      <c r="D275" s="180">
        <v>140</v>
      </c>
      <c r="E275" s="180">
        <v>60</v>
      </c>
      <c r="F275" s="181">
        <v>693.21</v>
      </c>
      <c r="G275" s="504">
        <f t="shared" si="46"/>
        <v>4.9515000000000002</v>
      </c>
      <c r="H275" s="505">
        <f t="shared" si="44"/>
        <v>594.17999999999995</v>
      </c>
      <c r="I275" s="505">
        <f t="shared" si="50"/>
        <v>734.35</v>
      </c>
    </row>
    <row r="276" spans="1:9" ht="31.5" x14ac:dyDescent="0.25">
      <c r="A276" s="287" t="s">
        <v>469</v>
      </c>
      <c r="B276" s="286">
        <f>B277+B283+B307</f>
        <v>45</v>
      </c>
      <c r="C276" s="286"/>
      <c r="D276" s="286"/>
      <c r="E276" s="286">
        <f>E277+E283+E307</f>
        <v>1072</v>
      </c>
      <c r="F276" s="286"/>
      <c r="G276" s="286"/>
      <c r="H276" s="286">
        <f>H277+H283+H307</f>
        <v>14178.39</v>
      </c>
      <c r="I276" s="286">
        <f>I277+I283+I307</f>
        <v>17523.060000000001</v>
      </c>
    </row>
    <row r="277" spans="1:9" ht="31.5" x14ac:dyDescent="0.25">
      <c r="A277" s="284" t="s">
        <v>16</v>
      </c>
      <c r="B277" s="291">
        <f>SUM(B278:B282)</f>
        <v>5</v>
      </c>
      <c r="C277" s="291"/>
      <c r="D277" s="291"/>
      <c r="E277" s="291">
        <f>SUM(E278:E282)</f>
        <v>178</v>
      </c>
      <c r="F277" s="291"/>
      <c r="G277" s="291"/>
      <c r="H277" s="291">
        <f>SUM(H278:H282)</f>
        <v>3199.54</v>
      </c>
      <c r="I277" s="291">
        <f>SUM(I278:I282)</f>
        <v>3954.3100000000004</v>
      </c>
    </row>
    <row r="278" spans="1:9" x14ac:dyDescent="0.25">
      <c r="A278" s="185" t="s">
        <v>62</v>
      </c>
      <c r="B278" s="183">
        <v>1</v>
      </c>
      <c r="C278" s="184">
        <f t="shared" ref="C278:C324" si="51">D278+E278</f>
        <v>161</v>
      </c>
      <c r="D278" s="180">
        <v>140</v>
      </c>
      <c r="E278" s="180">
        <v>21</v>
      </c>
      <c r="F278" s="181">
        <v>1421.57</v>
      </c>
      <c r="G278" s="504">
        <f t="shared" ref="G278:G324" si="52">F278/D278</f>
        <v>10.154071428571427</v>
      </c>
      <c r="H278" s="505">
        <f t="shared" si="44"/>
        <v>426.47</v>
      </c>
      <c r="I278" s="505">
        <f>ROUND(H278*1.2359,2)</f>
        <v>527.07000000000005</v>
      </c>
    </row>
    <row r="279" spans="1:9" x14ac:dyDescent="0.25">
      <c r="A279" s="185" t="s">
        <v>470</v>
      </c>
      <c r="B279" s="183">
        <v>1</v>
      </c>
      <c r="C279" s="184">
        <f t="shared" si="51"/>
        <v>161</v>
      </c>
      <c r="D279" s="180">
        <v>140</v>
      </c>
      <c r="E279" s="180">
        <v>21</v>
      </c>
      <c r="F279" s="181">
        <v>1434.23</v>
      </c>
      <c r="G279" s="504">
        <f t="shared" si="52"/>
        <v>10.2445</v>
      </c>
      <c r="H279" s="505">
        <f t="shared" si="44"/>
        <v>430.27</v>
      </c>
      <c r="I279" s="505">
        <f>ROUND(H279*1.2359,2)</f>
        <v>531.77</v>
      </c>
    </row>
    <row r="280" spans="1:9" x14ac:dyDescent="0.25">
      <c r="A280" s="185" t="s">
        <v>470</v>
      </c>
      <c r="B280" s="183">
        <v>1</v>
      </c>
      <c r="C280" s="184">
        <f t="shared" si="51"/>
        <v>161</v>
      </c>
      <c r="D280" s="180">
        <v>140</v>
      </c>
      <c r="E280" s="180">
        <v>21</v>
      </c>
      <c r="F280" s="181">
        <v>1434.23</v>
      </c>
      <c r="G280" s="504">
        <f t="shared" si="52"/>
        <v>10.2445</v>
      </c>
      <c r="H280" s="505">
        <f t="shared" si="44"/>
        <v>430.27</v>
      </c>
      <c r="I280" s="505">
        <f>ROUND(H280*1.2359,2)</f>
        <v>531.77</v>
      </c>
    </row>
    <row r="281" spans="1:9" x14ac:dyDescent="0.25">
      <c r="A281" s="185" t="s">
        <v>442</v>
      </c>
      <c r="B281" s="183">
        <v>1</v>
      </c>
      <c r="C281" s="184">
        <f t="shared" si="51"/>
        <v>161</v>
      </c>
      <c r="D281" s="180">
        <v>140</v>
      </c>
      <c r="E281" s="180">
        <v>21</v>
      </c>
      <c r="F281" s="181">
        <v>1434.23</v>
      </c>
      <c r="G281" s="504">
        <f t="shared" si="52"/>
        <v>10.2445</v>
      </c>
      <c r="H281" s="505">
        <f t="shared" si="44"/>
        <v>430.27</v>
      </c>
      <c r="I281" s="505">
        <f>ROUND(H281*1.2359,2)</f>
        <v>531.77</v>
      </c>
    </row>
    <row r="282" spans="1:9" x14ac:dyDescent="0.25">
      <c r="A282" s="185" t="s">
        <v>445</v>
      </c>
      <c r="B282" s="183">
        <v>1</v>
      </c>
      <c r="C282" s="184">
        <f t="shared" si="51"/>
        <v>188</v>
      </c>
      <c r="D282" s="180">
        <v>94</v>
      </c>
      <c r="E282" s="180">
        <v>94</v>
      </c>
      <c r="F282" s="181">
        <v>741.13</v>
      </c>
      <c r="G282" s="504">
        <f t="shared" si="52"/>
        <v>7.8843617021276593</v>
      </c>
      <c r="H282" s="505">
        <f t="shared" si="44"/>
        <v>1482.26</v>
      </c>
      <c r="I282" s="505">
        <f>ROUND(H282*1.2359,2)</f>
        <v>1831.93</v>
      </c>
    </row>
    <row r="283" spans="1:9" ht="47.25" x14ac:dyDescent="0.25">
      <c r="A283" s="171" t="s">
        <v>17</v>
      </c>
      <c r="B283" s="173">
        <f>SUM(B284:B306)</f>
        <v>23</v>
      </c>
      <c r="C283" s="173"/>
      <c r="D283" s="173"/>
      <c r="E283" s="173">
        <f>SUM(E284:E306)</f>
        <v>643</v>
      </c>
      <c r="F283" s="173"/>
      <c r="G283" s="291"/>
      <c r="H283" s="291">
        <f>SUM(H284:H306)</f>
        <v>8673.85</v>
      </c>
      <c r="I283" s="291">
        <f>SUM(I284:I306)</f>
        <v>10720</v>
      </c>
    </row>
    <row r="284" spans="1:9" x14ac:dyDescent="0.25">
      <c r="A284" s="185" t="s">
        <v>449</v>
      </c>
      <c r="B284" s="183">
        <v>1</v>
      </c>
      <c r="C284" s="184">
        <f t="shared" si="51"/>
        <v>80</v>
      </c>
      <c r="D284" s="180">
        <v>56</v>
      </c>
      <c r="E284" s="180">
        <v>24</v>
      </c>
      <c r="F284" s="181">
        <v>376.72</v>
      </c>
      <c r="G284" s="504">
        <f t="shared" si="52"/>
        <v>6.7271428571428578</v>
      </c>
      <c r="H284" s="505">
        <f t="shared" si="44"/>
        <v>322.89999999999998</v>
      </c>
      <c r="I284" s="505">
        <f t="shared" ref="I284:I306" si="53">ROUND(H284*1.2359,2)</f>
        <v>399.07</v>
      </c>
    </row>
    <row r="285" spans="1:9" x14ac:dyDescent="0.25">
      <c r="A285" s="185" t="s">
        <v>449</v>
      </c>
      <c r="B285" s="183">
        <v>1</v>
      </c>
      <c r="C285" s="184">
        <f t="shared" si="51"/>
        <v>88</v>
      </c>
      <c r="D285" s="180">
        <v>77</v>
      </c>
      <c r="E285" s="180">
        <v>11</v>
      </c>
      <c r="F285" s="181">
        <v>517.99</v>
      </c>
      <c r="G285" s="504">
        <f t="shared" si="52"/>
        <v>6.7271428571428569</v>
      </c>
      <c r="H285" s="505">
        <f t="shared" si="44"/>
        <v>148</v>
      </c>
      <c r="I285" s="505">
        <f t="shared" si="53"/>
        <v>182.91</v>
      </c>
    </row>
    <row r="286" spans="1:9" x14ac:dyDescent="0.25">
      <c r="A286" s="185" t="s">
        <v>449</v>
      </c>
      <c r="B286" s="183">
        <v>1</v>
      </c>
      <c r="C286" s="184">
        <f t="shared" si="51"/>
        <v>164</v>
      </c>
      <c r="D286" s="180">
        <v>140</v>
      </c>
      <c r="E286" s="180">
        <v>24</v>
      </c>
      <c r="F286" s="181">
        <v>941.81</v>
      </c>
      <c r="G286" s="504">
        <f t="shared" si="52"/>
        <v>6.7272142857142851</v>
      </c>
      <c r="H286" s="505">
        <f t="shared" si="44"/>
        <v>322.91000000000003</v>
      </c>
      <c r="I286" s="505">
        <f t="shared" si="53"/>
        <v>399.08</v>
      </c>
    </row>
    <row r="287" spans="1:9" x14ac:dyDescent="0.25">
      <c r="A287" s="185" t="s">
        <v>449</v>
      </c>
      <c r="B287" s="183">
        <v>1</v>
      </c>
      <c r="C287" s="184">
        <f t="shared" si="51"/>
        <v>200</v>
      </c>
      <c r="D287" s="180">
        <v>140</v>
      </c>
      <c r="E287" s="180">
        <v>60</v>
      </c>
      <c r="F287" s="181">
        <v>941.81</v>
      </c>
      <c r="G287" s="504">
        <f t="shared" si="52"/>
        <v>6.7272142857142851</v>
      </c>
      <c r="H287" s="505">
        <f t="shared" si="44"/>
        <v>807.27</v>
      </c>
      <c r="I287" s="505">
        <f t="shared" si="53"/>
        <v>997.7</v>
      </c>
    </row>
    <row r="288" spans="1:9" x14ac:dyDescent="0.25">
      <c r="A288" s="185" t="s">
        <v>449</v>
      </c>
      <c r="B288" s="183">
        <v>1</v>
      </c>
      <c r="C288" s="184">
        <f t="shared" si="51"/>
        <v>152</v>
      </c>
      <c r="D288" s="180">
        <v>140</v>
      </c>
      <c r="E288" s="180">
        <v>12</v>
      </c>
      <c r="F288" s="181">
        <v>941.81</v>
      </c>
      <c r="G288" s="504">
        <f t="shared" si="52"/>
        <v>6.7272142857142851</v>
      </c>
      <c r="H288" s="505">
        <f t="shared" si="44"/>
        <v>161.44999999999999</v>
      </c>
      <c r="I288" s="505">
        <f t="shared" si="53"/>
        <v>199.54</v>
      </c>
    </row>
    <row r="289" spans="1:9" x14ac:dyDescent="0.25">
      <c r="A289" s="185" t="s">
        <v>449</v>
      </c>
      <c r="B289" s="183">
        <v>1</v>
      </c>
      <c r="C289" s="184">
        <f t="shared" si="51"/>
        <v>152</v>
      </c>
      <c r="D289" s="180">
        <v>140</v>
      </c>
      <c r="E289" s="180">
        <v>12</v>
      </c>
      <c r="F289" s="181">
        <v>941.81</v>
      </c>
      <c r="G289" s="504">
        <f t="shared" si="52"/>
        <v>6.7272142857142851</v>
      </c>
      <c r="H289" s="505">
        <f t="shared" si="44"/>
        <v>161.44999999999999</v>
      </c>
      <c r="I289" s="505">
        <f t="shared" si="53"/>
        <v>199.54</v>
      </c>
    </row>
    <row r="290" spans="1:9" x14ac:dyDescent="0.25">
      <c r="A290" s="185" t="s">
        <v>449</v>
      </c>
      <c r="B290" s="183">
        <v>1</v>
      </c>
      <c r="C290" s="184">
        <f t="shared" si="51"/>
        <v>176</v>
      </c>
      <c r="D290" s="180">
        <v>140</v>
      </c>
      <c r="E290" s="180">
        <v>36</v>
      </c>
      <c r="F290" s="181">
        <v>941.81</v>
      </c>
      <c r="G290" s="504">
        <f t="shared" si="52"/>
        <v>6.7272142857142851</v>
      </c>
      <c r="H290" s="505">
        <f t="shared" si="44"/>
        <v>484.36</v>
      </c>
      <c r="I290" s="505">
        <f t="shared" si="53"/>
        <v>598.62</v>
      </c>
    </row>
    <row r="291" spans="1:9" x14ac:dyDescent="0.25">
      <c r="A291" s="185" t="s">
        <v>449</v>
      </c>
      <c r="B291" s="183">
        <v>1</v>
      </c>
      <c r="C291" s="184">
        <f t="shared" si="51"/>
        <v>179</v>
      </c>
      <c r="D291" s="180">
        <v>140</v>
      </c>
      <c r="E291" s="180">
        <v>39</v>
      </c>
      <c r="F291" s="181">
        <v>941.81</v>
      </c>
      <c r="G291" s="504">
        <f t="shared" si="52"/>
        <v>6.7272142857142851</v>
      </c>
      <c r="H291" s="505">
        <f t="shared" si="44"/>
        <v>524.72</v>
      </c>
      <c r="I291" s="505">
        <f t="shared" si="53"/>
        <v>648.5</v>
      </c>
    </row>
    <row r="292" spans="1:9" s="161" customFormat="1" x14ac:dyDescent="0.25">
      <c r="A292" s="185" t="s">
        <v>449</v>
      </c>
      <c r="B292" s="175">
        <v>1</v>
      </c>
      <c r="C292" s="176">
        <f t="shared" si="51"/>
        <v>84</v>
      </c>
      <c r="D292" s="177">
        <v>63</v>
      </c>
      <c r="E292" s="177">
        <v>21</v>
      </c>
      <c r="F292" s="178">
        <v>423.81</v>
      </c>
      <c r="G292" s="504">
        <f t="shared" si="52"/>
        <v>6.7271428571428569</v>
      </c>
      <c r="H292" s="506">
        <f t="shared" si="44"/>
        <v>282.54000000000002</v>
      </c>
      <c r="I292" s="506">
        <f t="shared" si="53"/>
        <v>349.19</v>
      </c>
    </row>
    <row r="293" spans="1:9" x14ac:dyDescent="0.25">
      <c r="A293" s="185" t="s">
        <v>449</v>
      </c>
      <c r="B293" s="183">
        <v>1</v>
      </c>
      <c r="C293" s="184">
        <f t="shared" si="51"/>
        <v>108</v>
      </c>
      <c r="D293" s="180">
        <v>105</v>
      </c>
      <c r="E293" s="180">
        <v>3</v>
      </c>
      <c r="F293" s="181">
        <v>706.36</v>
      </c>
      <c r="G293" s="504">
        <f t="shared" si="52"/>
        <v>6.7272380952380955</v>
      </c>
      <c r="H293" s="505">
        <f t="shared" si="44"/>
        <v>40.36</v>
      </c>
      <c r="I293" s="505">
        <f t="shared" si="53"/>
        <v>49.88</v>
      </c>
    </row>
    <row r="294" spans="1:9" x14ac:dyDescent="0.25">
      <c r="A294" s="185" t="s">
        <v>449</v>
      </c>
      <c r="B294" s="183">
        <v>1</v>
      </c>
      <c r="C294" s="184">
        <f t="shared" si="51"/>
        <v>148</v>
      </c>
      <c r="D294" s="180">
        <v>140</v>
      </c>
      <c r="E294" s="180">
        <v>8</v>
      </c>
      <c r="F294" s="181">
        <v>941.81</v>
      </c>
      <c r="G294" s="504">
        <f t="shared" si="52"/>
        <v>6.7272142857142851</v>
      </c>
      <c r="H294" s="505">
        <f t="shared" si="44"/>
        <v>107.64</v>
      </c>
      <c r="I294" s="505">
        <f t="shared" si="53"/>
        <v>133.03</v>
      </c>
    </row>
    <row r="295" spans="1:9" x14ac:dyDescent="0.25">
      <c r="A295" s="185" t="s">
        <v>449</v>
      </c>
      <c r="B295" s="183">
        <v>1</v>
      </c>
      <c r="C295" s="184">
        <f t="shared" si="51"/>
        <v>84</v>
      </c>
      <c r="D295" s="180">
        <v>56</v>
      </c>
      <c r="E295" s="180">
        <v>28</v>
      </c>
      <c r="F295" s="181">
        <v>376.72</v>
      </c>
      <c r="G295" s="504">
        <f t="shared" si="52"/>
        <v>6.7271428571428578</v>
      </c>
      <c r="H295" s="505">
        <f t="shared" si="44"/>
        <v>376.72</v>
      </c>
      <c r="I295" s="505">
        <f t="shared" si="53"/>
        <v>465.59</v>
      </c>
    </row>
    <row r="296" spans="1:9" x14ac:dyDescent="0.25">
      <c r="A296" s="185" t="s">
        <v>449</v>
      </c>
      <c r="B296" s="183">
        <v>1</v>
      </c>
      <c r="C296" s="184">
        <f t="shared" si="51"/>
        <v>127</v>
      </c>
      <c r="D296" s="180">
        <v>126</v>
      </c>
      <c r="E296" s="180">
        <v>1</v>
      </c>
      <c r="F296" s="181">
        <v>847.63</v>
      </c>
      <c r="G296" s="504">
        <f t="shared" si="52"/>
        <v>6.7272222222222222</v>
      </c>
      <c r="H296" s="505">
        <f t="shared" si="44"/>
        <v>13.45</v>
      </c>
      <c r="I296" s="505">
        <f t="shared" si="53"/>
        <v>16.62</v>
      </c>
    </row>
    <row r="297" spans="1:9" x14ac:dyDescent="0.25">
      <c r="A297" s="185" t="s">
        <v>449</v>
      </c>
      <c r="B297" s="183">
        <v>1</v>
      </c>
      <c r="C297" s="184">
        <f t="shared" si="51"/>
        <v>168</v>
      </c>
      <c r="D297" s="180">
        <v>140</v>
      </c>
      <c r="E297" s="180">
        <v>28</v>
      </c>
      <c r="F297" s="181">
        <v>941.81</v>
      </c>
      <c r="G297" s="504">
        <f t="shared" si="52"/>
        <v>6.7272142857142851</v>
      </c>
      <c r="H297" s="505">
        <f t="shared" si="44"/>
        <v>376.72</v>
      </c>
      <c r="I297" s="505">
        <f t="shared" si="53"/>
        <v>465.59</v>
      </c>
    </row>
    <row r="298" spans="1:9" x14ac:dyDescent="0.25">
      <c r="A298" s="185" t="s">
        <v>449</v>
      </c>
      <c r="B298" s="183">
        <v>1</v>
      </c>
      <c r="C298" s="184">
        <f t="shared" si="51"/>
        <v>60</v>
      </c>
      <c r="D298" s="180">
        <v>49</v>
      </c>
      <c r="E298" s="180">
        <v>11</v>
      </c>
      <c r="F298" s="181">
        <v>329.63</v>
      </c>
      <c r="G298" s="504">
        <f t="shared" si="52"/>
        <v>6.7271428571428569</v>
      </c>
      <c r="H298" s="505">
        <f t="shared" si="44"/>
        <v>148</v>
      </c>
      <c r="I298" s="505">
        <f t="shared" si="53"/>
        <v>182.91</v>
      </c>
    </row>
    <row r="299" spans="1:9" x14ac:dyDescent="0.25">
      <c r="A299" s="185" t="s">
        <v>449</v>
      </c>
      <c r="B299" s="183">
        <v>1</v>
      </c>
      <c r="C299" s="184">
        <f t="shared" si="51"/>
        <v>12</v>
      </c>
      <c r="D299" s="180">
        <v>7</v>
      </c>
      <c r="E299" s="180">
        <v>5</v>
      </c>
      <c r="F299" s="181">
        <v>47.09</v>
      </c>
      <c r="G299" s="504">
        <f t="shared" si="52"/>
        <v>6.7271428571428578</v>
      </c>
      <c r="H299" s="505">
        <f t="shared" si="44"/>
        <v>67.27</v>
      </c>
      <c r="I299" s="505">
        <f t="shared" si="53"/>
        <v>83.14</v>
      </c>
    </row>
    <row r="300" spans="1:9" x14ac:dyDescent="0.25">
      <c r="A300" s="185" t="s">
        <v>449</v>
      </c>
      <c r="B300" s="183">
        <v>1</v>
      </c>
      <c r="C300" s="184">
        <f t="shared" si="51"/>
        <v>80</v>
      </c>
      <c r="D300" s="180">
        <v>63</v>
      </c>
      <c r="E300" s="180">
        <v>17</v>
      </c>
      <c r="F300" s="181">
        <v>423.81</v>
      </c>
      <c r="G300" s="504">
        <f t="shared" si="52"/>
        <v>6.7271428571428569</v>
      </c>
      <c r="H300" s="505">
        <f t="shared" si="44"/>
        <v>228.72</v>
      </c>
      <c r="I300" s="505">
        <f t="shared" si="53"/>
        <v>282.68</v>
      </c>
    </row>
    <row r="301" spans="1:9" x14ac:dyDescent="0.25">
      <c r="A301" s="185" t="s">
        <v>451</v>
      </c>
      <c r="B301" s="183">
        <v>1</v>
      </c>
      <c r="C301" s="184">
        <f t="shared" si="51"/>
        <v>176</v>
      </c>
      <c r="D301" s="180">
        <v>140</v>
      </c>
      <c r="E301" s="180">
        <v>36</v>
      </c>
      <c r="F301" s="181">
        <v>941.81</v>
      </c>
      <c r="G301" s="504">
        <f t="shared" si="52"/>
        <v>6.7272142857142851</v>
      </c>
      <c r="H301" s="505">
        <f t="shared" si="44"/>
        <v>484.36</v>
      </c>
      <c r="I301" s="505">
        <f t="shared" si="53"/>
        <v>598.62</v>
      </c>
    </row>
    <row r="302" spans="1:9" x14ac:dyDescent="0.25">
      <c r="A302" s="185" t="s">
        <v>451</v>
      </c>
      <c r="B302" s="183">
        <v>1</v>
      </c>
      <c r="C302" s="184">
        <f t="shared" si="51"/>
        <v>284</v>
      </c>
      <c r="D302" s="180">
        <v>140</v>
      </c>
      <c r="E302" s="180">
        <v>144</v>
      </c>
      <c r="F302" s="181">
        <v>941.81</v>
      </c>
      <c r="G302" s="504">
        <f t="shared" si="52"/>
        <v>6.7272142857142851</v>
      </c>
      <c r="H302" s="505">
        <f t="shared" si="44"/>
        <v>1937.44</v>
      </c>
      <c r="I302" s="505">
        <f t="shared" si="53"/>
        <v>2394.48</v>
      </c>
    </row>
    <row r="303" spans="1:9" x14ac:dyDescent="0.25">
      <c r="A303" s="185" t="s">
        <v>451</v>
      </c>
      <c r="B303" s="183">
        <v>1</v>
      </c>
      <c r="C303" s="184">
        <f t="shared" si="51"/>
        <v>156</v>
      </c>
      <c r="D303" s="180">
        <v>140</v>
      </c>
      <c r="E303" s="180">
        <v>16</v>
      </c>
      <c r="F303" s="181">
        <v>941.81</v>
      </c>
      <c r="G303" s="504">
        <f t="shared" si="52"/>
        <v>6.7272142857142851</v>
      </c>
      <c r="H303" s="505">
        <f t="shared" si="44"/>
        <v>215.27</v>
      </c>
      <c r="I303" s="505">
        <f t="shared" si="53"/>
        <v>266.05</v>
      </c>
    </row>
    <row r="304" spans="1:9" x14ac:dyDescent="0.25">
      <c r="A304" s="185" t="s">
        <v>450</v>
      </c>
      <c r="B304" s="183">
        <v>1</v>
      </c>
      <c r="C304" s="184">
        <f t="shared" si="51"/>
        <v>184</v>
      </c>
      <c r="D304" s="180">
        <v>160</v>
      </c>
      <c r="E304" s="180">
        <v>24</v>
      </c>
      <c r="F304" s="181">
        <v>1256.6600000000001</v>
      </c>
      <c r="G304" s="504">
        <f t="shared" si="52"/>
        <v>7.8541250000000007</v>
      </c>
      <c r="H304" s="505">
        <f t="shared" si="44"/>
        <v>377</v>
      </c>
      <c r="I304" s="505">
        <f t="shared" si="53"/>
        <v>465.93</v>
      </c>
    </row>
    <row r="305" spans="1:9" x14ac:dyDescent="0.25">
      <c r="A305" s="185" t="s">
        <v>451</v>
      </c>
      <c r="B305" s="183">
        <v>1</v>
      </c>
      <c r="C305" s="184">
        <f t="shared" si="51"/>
        <v>168</v>
      </c>
      <c r="D305" s="180">
        <v>105</v>
      </c>
      <c r="E305" s="180">
        <v>63</v>
      </c>
      <c r="F305" s="181">
        <v>706.36</v>
      </c>
      <c r="G305" s="504">
        <f t="shared" si="52"/>
        <v>6.7272380952380955</v>
      </c>
      <c r="H305" s="505">
        <f t="shared" si="44"/>
        <v>847.63</v>
      </c>
      <c r="I305" s="505">
        <f t="shared" si="53"/>
        <v>1047.5899999999999</v>
      </c>
    </row>
    <row r="306" spans="1:9" x14ac:dyDescent="0.25">
      <c r="A306" s="185" t="s">
        <v>451</v>
      </c>
      <c r="B306" s="183">
        <v>1</v>
      </c>
      <c r="C306" s="184">
        <f t="shared" si="51"/>
        <v>160</v>
      </c>
      <c r="D306" s="180">
        <v>140</v>
      </c>
      <c r="E306" s="180">
        <v>20</v>
      </c>
      <c r="F306" s="181">
        <v>831.85</v>
      </c>
      <c r="G306" s="504">
        <f t="shared" si="52"/>
        <v>5.9417857142857144</v>
      </c>
      <c r="H306" s="505">
        <f t="shared" si="44"/>
        <v>237.67</v>
      </c>
      <c r="I306" s="505">
        <f t="shared" si="53"/>
        <v>293.74</v>
      </c>
    </row>
    <row r="307" spans="1:9" ht="47.25" x14ac:dyDescent="0.25">
      <c r="A307" s="292" t="s">
        <v>103</v>
      </c>
      <c r="B307" s="173">
        <f>SUM(B308:B324)</f>
        <v>17</v>
      </c>
      <c r="C307" s="173"/>
      <c r="D307" s="173"/>
      <c r="E307" s="173">
        <f>SUM(E308:E324)</f>
        <v>251</v>
      </c>
      <c r="F307" s="173"/>
      <c r="G307" s="291"/>
      <c r="H307" s="291">
        <f>SUM(H308:H324)</f>
        <v>2305</v>
      </c>
      <c r="I307" s="291">
        <f>SUM(I308:I324)</f>
        <v>2848.75</v>
      </c>
    </row>
    <row r="308" spans="1:9" x14ac:dyDescent="0.25">
      <c r="A308" s="185" t="s">
        <v>22</v>
      </c>
      <c r="B308" s="183">
        <v>1</v>
      </c>
      <c r="C308" s="184">
        <f t="shared" si="51"/>
        <v>108</v>
      </c>
      <c r="D308" s="180">
        <v>105</v>
      </c>
      <c r="E308" s="180">
        <v>3</v>
      </c>
      <c r="F308" s="181">
        <v>519.9</v>
      </c>
      <c r="G308" s="504">
        <f t="shared" si="52"/>
        <v>4.9514285714285711</v>
      </c>
      <c r="H308" s="505">
        <f t="shared" si="44"/>
        <v>29.71</v>
      </c>
      <c r="I308" s="505">
        <f t="shared" ref="I308:I324" si="54">ROUND(H308*1.2359,2)</f>
        <v>36.72</v>
      </c>
    </row>
    <row r="309" spans="1:9" x14ac:dyDescent="0.25">
      <c r="A309" s="185" t="s">
        <v>22</v>
      </c>
      <c r="B309" s="183">
        <v>1</v>
      </c>
      <c r="C309" s="184">
        <f t="shared" si="51"/>
        <v>148</v>
      </c>
      <c r="D309" s="180">
        <v>140</v>
      </c>
      <c r="E309" s="180">
        <v>8</v>
      </c>
      <c r="F309" s="181">
        <v>693.21</v>
      </c>
      <c r="G309" s="504">
        <f t="shared" si="52"/>
        <v>4.9515000000000002</v>
      </c>
      <c r="H309" s="505">
        <f t="shared" si="44"/>
        <v>79.22</v>
      </c>
      <c r="I309" s="505">
        <f t="shared" si="54"/>
        <v>97.91</v>
      </c>
    </row>
    <row r="310" spans="1:9" x14ac:dyDescent="0.25">
      <c r="A310" s="185" t="s">
        <v>22</v>
      </c>
      <c r="B310" s="183">
        <v>1</v>
      </c>
      <c r="C310" s="184">
        <f t="shared" si="51"/>
        <v>152</v>
      </c>
      <c r="D310" s="180">
        <v>140</v>
      </c>
      <c r="E310" s="180">
        <v>12</v>
      </c>
      <c r="F310" s="181">
        <v>693.21</v>
      </c>
      <c r="G310" s="504">
        <f t="shared" si="52"/>
        <v>4.9515000000000002</v>
      </c>
      <c r="H310" s="505">
        <f t="shared" si="44"/>
        <v>118.84</v>
      </c>
      <c r="I310" s="505">
        <f t="shared" si="54"/>
        <v>146.87</v>
      </c>
    </row>
    <row r="311" spans="1:9" x14ac:dyDescent="0.25">
      <c r="A311" s="185" t="s">
        <v>22</v>
      </c>
      <c r="B311" s="183">
        <v>1</v>
      </c>
      <c r="C311" s="184">
        <f t="shared" si="51"/>
        <v>152</v>
      </c>
      <c r="D311" s="180">
        <v>140</v>
      </c>
      <c r="E311" s="180">
        <v>12</v>
      </c>
      <c r="F311" s="181">
        <v>693.21</v>
      </c>
      <c r="G311" s="504">
        <f t="shared" si="52"/>
        <v>4.9515000000000002</v>
      </c>
      <c r="H311" s="505">
        <f t="shared" si="44"/>
        <v>118.84</v>
      </c>
      <c r="I311" s="505">
        <f t="shared" si="54"/>
        <v>146.87</v>
      </c>
    </row>
    <row r="312" spans="1:9" x14ac:dyDescent="0.25">
      <c r="A312" s="185" t="s">
        <v>22</v>
      </c>
      <c r="B312" s="183">
        <v>1</v>
      </c>
      <c r="C312" s="184">
        <f t="shared" si="51"/>
        <v>164</v>
      </c>
      <c r="D312" s="180">
        <v>140</v>
      </c>
      <c r="E312" s="180">
        <v>24</v>
      </c>
      <c r="F312" s="181">
        <v>693.21</v>
      </c>
      <c r="G312" s="504">
        <f t="shared" si="52"/>
        <v>4.9515000000000002</v>
      </c>
      <c r="H312" s="505">
        <f t="shared" si="44"/>
        <v>237.67</v>
      </c>
      <c r="I312" s="505">
        <f t="shared" si="54"/>
        <v>293.74</v>
      </c>
    </row>
    <row r="313" spans="1:9" x14ac:dyDescent="0.25">
      <c r="A313" s="185" t="s">
        <v>22</v>
      </c>
      <c r="B313" s="183">
        <v>1</v>
      </c>
      <c r="C313" s="184">
        <f t="shared" si="51"/>
        <v>12</v>
      </c>
      <c r="D313" s="180">
        <v>7</v>
      </c>
      <c r="E313" s="180">
        <v>5</v>
      </c>
      <c r="F313" s="181">
        <v>34.659999999999997</v>
      </c>
      <c r="G313" s="504">
        <f t="shared" si="52"/>
        <v>4.9514285714285711</v>
      </c>
      <c r="H313" s="505">
        <f t="shared" si="44"/>
        <v>49.51</v>
      </c>
      <c r="I313" s="505">
        <f t="shared" si="54"/>
        <v>61.19</v>
      </c>
    </row>
    <row r="314" spans="1:9" x14ac:dyDescent="0.25">
      <c r="A314" s="185" t="s">
        <v>22</v>
      </c>
      <c r="B314" s="183">
        <v>1</v>
      </c>
      <c r="C314" s="184">
        <f t="shared" si="51"/>
        <v>164</v>
      </c>
      <c r="D314" s="180">
        <v>140</v>
      </c>
      <c r="E314" s="180">
        <v>24</v>
      </c>
      <c r="F314" s="181">
        <v>693.21</v>
      </c>
      <c r="G314" s="504">
        <f t="shared" si="52"/>
        <v>4.9515000000000002</v>
      </c>
      <c r="H314" s="505">
        <f t="shared" si="44"/>
        <v>237.67</v>
      </c>
      <c r="I314" s="505">
        <f t="shared" si="54"/>
        <v>293.74</v>
      </c>
    </row>
    <row r="315" spans="1:9" x14ac:dyDescent="0.25">
      <c r="A315" s="185" t="s">
        <v>22</v>
      </c>
      <c r="B315" s="183">
        <v>1</v>
      </c>
      <c r="C315" s="184">
        <f t="shared" si="51"/>
        <v>164</v>
      </c>
      <c r="D315" s="180">
        <v>140</v>
      </c>
      <c r="E315" s="180">
        <v>24</v>
      </c>
      <c r="F315" s="181">
        <v>693.21</v>
      </c>
      <c r="G315" s="504">
        <f t="shared" si="52"/>
        <v>4.9515000000000002</v>
      </c>
      <c r="H315" s="505">
        <f t="shared" si="44"/>
        <v>237.67</v>
      </c>
      <c r="I315" s="505">
        <f t="shared" si="54"/>
        <v>293.74</v>
      </c>
    </row>
    <row r="316" spans="1:9" x14ac:dyDescent="0.25">
      <c r="A316" s="185" t="s">
        <v>22</v>
      </c>
      <c r="B316" s="183">
        <v>1</v>
      </c>
      <c r="C316" s="184">
        <f t="shared" si="51"/>
        <v>148</v>
      </c>
      <c r="D316" s="180">
        <v>140</v>
      </c>
      <c r="E316" s="180">
        <v>8</v>
      </c>
      <c r="F316" s="181">
        <v>693.21</v>
      </c>
      <c r="G316" s="504">
        <f t="shared" si="52"/>
        <v>4.9515000000000002</v>
      </c>
      <c r="H316" s="505">
        <f t="shared" si="44"/>
        <v>79.22</v>
      </c>
      <c r="I316" s="505">
        <f t="shared" si="54"/>
        <v>97.91</v>
      </c>
    </row>
    <row r="317" spans="1:9" x14ac:dyDescent="0.25">
      <c r="A317" s="185" t="s">
        <v>22</v>
      </c>
      <c r="B317" s="183">
        <v>1</v>
      </c>
      <c r="C317" s="184">
        <f t="shared" si="51"/>
        <v>168</v>
      </c>
      <c r="D317" s="180">
        <v>140</v>
      </c>
      <c r="E317" s="180">
        <v>28</v>
      </c>
      <c r="F317" s="181">
        <v>693.21</v>
      </c>
      <c r="G317" s="504">
        <f t="shared" si="52"/>
        <v>4.9515000000000002</v>
      </c>
      <c r="H317" s="505">
        <f t="shared" si="44"/>
        <v>277.27999999999997</v>
      </c>
      <c r="I317" s="505">
        <f t="shared" si="54"/>
        <v>342.69</v>
      </c>
    </row>
    <row r="318" spans="1:9" x14ac:dyDescent="0.25">
      <c r="A318" s="185" t="s">
        <v>22</v>
      </c>
      <c r="B318" s="183">
        <v>1</v>
      </c>
      <c r="C318" s="184">
        <f t="shared" si="51"/>
        <v>60</v>
      </c>
      <c r="D318" s="180">
        <v>56</v>
      </c>
      <c r="E318" s="180">
        <v>4</v>
      </c>
      <c r="F318" s="181">
        <v>277.27999999999997</v>
      </c>
      <c r="G318" s="504">
        <f t="shared" si="52"/>
        <v>4.9514285714285711</v>
      </c>
      <c r="H318" s="505">
        <f t="shared" si="44"/>
        <v>39.61</v>
      </c>
      <c r="I318" s="505">
        <f t="shared" si="54"/>
        <v>48.95</v>
      </c>
    </row>
    <row r="319" spans="1:9" x14ac:dyDescent="0.25">
      <c r="A319" s="185" t="s">
        <v>22</v>
      </c>
      <c r="B319" s="183">
        <v>1</v>
      </c>
      <c r="C319" s="184">
        <f t="shared" si="51"/>
        <v>152</v>
      </c>
      <c r="D319" s="180">
        <v>140</v>
      </c>
      <c r="E319" s="180">
        <v>12</v>
      </c>
      <c r="F319" s="181">
        <v>693.21</v>
      </c>
      <c r="G319" s="504">
        <f t="shared" si="52"/>
        <v>4.9515000000000002</v>
      </c>
      <c r="H319" s="505">
        <f t="shared" si="44"/>
        <v>118.84</v>
      </c>
      <c r="I319" s="505">
        <f t="shared" si="54"/>
        <v>146.87</v>
      </c>
    </row>
    <row r="320" spans="1:9" x14ac:dyDescent="0.25">
      <c r="A320" s="185" t="s">
        <v>22</v>
      </c>
      <c r="B320" s="183">
        <v>1</v>
      </c>
      <c r="C320" s="184">
        <f t="shared" si="51"/>
        <v>96</v>
      </c>
      <c r="D320" s="180">
        <v>84</v>
      </c>
      <c r="E320" s="180">
        <v>12</v>
      </c>
      <c r="F320" s="181">
        <v>415.93</v>
      </c>
      <c r="G320" s="504">
        <f t="shared" si="52"/>
        <v>4.9515476190476191</v>
      </c>
      <c r="H320" s="505">
        <f t="shared" si="44"/>
        <v>118.84</v>
      </c>
      <c r="I320" s="505">
        <f t="shared" si="54"/>
        <v>146.87</v>
      </c>
    </row>
    <row r="321" spans="1:9" x14ac:dyDescent="0.25">
      <c r="A321" s="185" t="s">
        <v>22</v>
      </c>
      <c r="B321" s="183">
        <v>1</v>
      </c>
      <c r="C321" s="184">
        <f t="shared" si="51"/>
        <v>72</v>
      </c>
      <c r="D321" s="180">
        <v>63</v>
      </c>
      <c r="E321" s="180">
        <v>9</v>
      </c>
      <c r="F321" s="181">
        <v>311.94</v>
      </c>
      <c r="G321" s="504">
        <f t="shared" si="52"/>
        <v>4.9514285714285711</v>
      </c>
      <c r="H321" s="505">
        <f t="shared" si="44"/>
        <v>89.13</v>
      </c>
      <c r="I321" s="505">
        <f t="shared" si="54"/>
        <v>110.16</v>
      </c>
    </row>
    <row r="322" spans="1:9" x14ac:dyDescent="0.25">
      <c r="A322" s="185" t="s">
        <v>22</v>
      </c>
      <c r="B322" s="183">
        <v>1</v>
      </c>
      <c r="C322" s="184">
        <f t="shared" si="51"/>
        <v>132</v>
      </c>
      <c r="D322" s="180">
        <v>126</v>
      </c>
      <c r="E322" s="180">
        <v>6</v>
      </c>
      <c r="F322" s="181">
        <v>623.89</v>
      </c>
      <c r="G322" s="504">
        <f t="shared" si="52"/>
        <v>4.9515079365079364</v>
      </c>
      <c r="H322" s="505">
        <f t="shared" si="44"/>
        <v>59.42</v>
      </c>
      <c r="I322" s="505">
        <f t="shared" si="54"/>
        <v>73.44</v>
      </c>
    </row>
    <row r="323" spans="1:9" x14ac:dyDescent="0.25">
      <c r="A323" s="185" t="s">
        <v>22</v>
      </c>
      <c r="B323" s="183">
        <v>1</v>
      </c>
      <c r="C323" s="184">
        <f t="shared" si="51"/>
        <v>188</v>
      </c>
      <c r="D323" s="180">
        <v>140</v>
      </c>
      <c r="E323" s="180">
        <v>48</v>
      </c>
      <c r="F323" s="181">
        <v>478.07670000000002</v>
      </c>
      <c r="G323" s="504">
        <f t="shared" si="52"/>
        <v>3.4148335714285714</v>
      </c>
      <c r="H323" s="505">
        <f t="shared" si="44"/>
        <v>327.82</v>
      </c>
      <c r="I323" s="505">
        <f t="shared" si="54"/>
        <v>405.15</v>
      </c>
    </row>
    <row r="324" spans="1:9" x14ac:dyDescent="0.25">
      <c r="A324" s="185" t="s">
        <v>22</v>
      </c>
      <c r="B324" s="183">
        <v>1</v>
      </c>
      <c r="C324" s="184">
        <f t="shared" si="51"/>
        <v>152</v>
      </c>
      <c r="D324" s="180">
        <v>140</v>
      </c>
      <c r="E324" s="180">
        <v>12</v>
      </c>
      <c r="F324" s="181">
        <v>500</v>
      </c>
      <c r="G324" s="504">
        <f t="shared" si="52"/>
        <v>3.5714285714285716</v>
      </c>
      <c r="H324" s="505">
        <f t="shared" si="44"/>
        <v>85.71</v>
      </c>
      <c r="I324" s="505">
        <f t="shared" si="54"/>
        <v>105.93</v>
      </c>
    </row>
    <row r="325" spans="1:9" ht="31.5" x14ac:dyDescent="0.25">
      <c r="A325" s="287" t="s">
        <v>471</v>
      </c>
      <c r="B325" s="286">
        <f t="shared" ref="B325:E325" si="55">B326</f>
        <v>21</v>
      </c>
      <c r="C325" s="286"/>
      <c r="D325" s="286"/>
      <c r="E325" s="286">
        <f t="shared" si="55"/>
        <v>788</v>
      </c>
      <c r="F325" s="286"/>
      <c r="G325" s="286"/>
      <c r="H325" s="286">
        <f>H326</f>
        <v>8975.4500000000007</v>
      </c>
      <c r="I325" s="286">
        <f>I326</f>
        <v>11092.769999999999</v>
      </c>
    </row>
    <row r="326" spans="1:9" ht="47.25" x14ac:dyDescent="0.25">
      <c r="A326" s="284" t="s">
        <v>17</v>
      </c>
      <c r="B326" s="291">
        <f>SUM(B327:B347)</f>
        <v>21</v>
      </c>
      <c r="C326" s="291"/>
      <c r="D326" s="291"/>
      <c r="E326" s="291">
        <f>SUM(E327:E347)</f>
        <v>788</v>
      </c>
      <c r="F326" s="291"/>
      <c r="G326" s="291"/>
      <c r="H326" s="291">
        <f>SUM(H327:H347)</f>
        <v>8975.4500000000007</v>
      </c>
      <c r="I326" s="291">
        <f>SUM(I327:I347)</f>
        <v>11092.769999999999</v>
      </c>
    </row>
    <row r="327" spans="1:9" x14ac:dyDescent="0.25">
      <c r="A327" s="185" t="s">
        <v>451</v>
      </c>
      <c r="B327" s="183">
        <v>1</v>
      </c>
      <c r="C327" s="184">
        <f t="shared" ref="C327:C347" si="56">D327+E327</f>
        <v>176</v>
      </c>
      <c r="D327" s="180">
        <v>160</v>
      </c>
      <c r="E327" s="180">
        <v>16</v>
      </c>
      <c r="F327" s="181">
        <v>831.44</v>
      </c>
      <c r="G327" s="504">
        <f t="shared" ref="G327:G347" si="57">F327/D327</f>
        <v>5.1965000000000003</v>
      </c>
      <c r="H327" s="505">
        <f t="shared" si="44"/>
        <v>166.29</v>
      </c>
      <c r="I327" s="505">
        <f t="shared" ref="I327:I347" si="58">ROUND(H327*1.2359,2)</f>
        <v>205.52</v>
      </c>
    </row>
    <row r="328" spans="1:9" x14ac:dyDescent="0.25">
      <c r="A328" s="185" t="s">
        <v>451</v>
      </c>
      <c r="B328" s="183">
        <v>1</v>
      </c>
      <c r="C328" s="184">
        <f t="shared" si="56"/>
        <v>208</v>
      </c>
      <c r="D328" s="180">
        <v>160</v>
      </c>
      <c r="E328" s="180">
        <v>48</v>
      </c>
      <c r="F328" s="181">
        <v>831.44</v>
      </c>
      <c r="G328" s="504">
        <f t="shared" si="57"/>
        <v>5.1965000000000003</v>
      </c>
      <c r="H328" s="505">
        <f t="shared" si="44"/>
        <v>498.86</v>
      </c>
      <c r="I328" s="505">
        <f t="shared" si="58"/>
        <v>616.54</v>
      </c>
    </row>
    <row r="329" spans="1:9" x14ac:dyDescent="0.25">
      <c r="A329" s="185" t="s">
        <v>451</v>
      </c>
      <c r="B329" s="183">
        <v>1</v>
      </c>
      <c r="C329" s="184">
        <f t="shared" si="56"/>
        <v>168</v>
      </c>
      <c r="D329" s="180">
        <v>160</v>
      </c>
      <c r="E329" s="180">
        <v>8</v>
      </c>
      <c r="F329" s="181">
        <v>831.44</v>
      </c>
      <c r="G329" s="504">
        <f t="shared" si="57"/>
        <v>5.1965000000000003</v>
      </c>
      <c r="H329" s="505">
        <f t="shared" si="44"/>
        <v>83.14</v>
      </c>
      <c r="I329" s="505">
        <f t="shared" si="58"/>
        <v>102.75</v>
      </c>
    </row>
    <row r="330" spans="1:9" x14ac:dyDescent="0.25">
      <c r="A330" s="185" t="s">
        <v>451</v>
      </c>
      <c r="B330" s="183">
        <v>1</v>
      </c>
      <c r="C330" s="184">
        <f t="shared" si="56"/>
        <v>256</v>
      </c>
      <c r="D330" s="180">
        <v>160</v>
      </c>
      <c r="E330" s="180">
        <v>96</v>
      </c>
      <c r="F330" s="181">
        <v>831.44</v>
      </c>
      <c r="G330" s="504">
        <f t="shared" si="57"/>
        <v>5.1965000000000003</v>
      </c>
      <c r="H330" s="505">
        <f t="shared" si="44"/>
        <v>997.73</v>
      </c>
      <c r="I330" s="505">
        <f t="shared" si="58"/>
        <v>1233.0899999999999</v>
      </c>
    </row>
    <row r="331" spans="1:9" x14ac:dyDescent="0.25">
      <c r="A331" s="185" t="s">
        <v>451</v>
      </c>
      <c r="B331" s="183">
        <v>1</v>
      </c>
      <c r="C331" s="184">
        <f t="shared" si="56"/>
        <v>208</v>
      </c>
      <c r="D331" s="180">
        <v>160</v>
      </c>
      <c r="E331" s="180">
        <v>48</v>
      </c>
      <c r="F331" s="181">
        <v>831.44</v>
      </c>
      <c r="G331" s="504">
        <f t="shared" si="57"/>
        <v>5.1965000000000003</v>
      </c>
      <c r="H331" s="505">
        <f t="shared" si="44"/>
        <v>498.86</v>
      </c>
      <c r="I331" s="505">
        <f t="shared" si="58"/>
        <v>616.54</v>
      </c>
    </row>
    <row r="332" spans="1:9" x14ac:dyDescent="0.25">
      <c r="A332" s="185" t="s">
        <v>455</v>
      </c>
      <c r="B332" s="183">
        <v>1</v>
      </c>
      <c r="C332" s="184">
        <f t="shared" si="56"/>
        <v>232</v>
      </c>
      <c r="D332" s="180">
        <v>160</v>
      </c>
      <c r="E332" s="180">
        <v>72</v>
      </c>
      <c r="F332" s="181">
        <v>941.34</v>
      </c>
      <c r="G332" s="504">
        <f t="shared" si="57"/>
        <v>5.883375</v>
      </c>
      <c r="H332" s="505">
        <f t="shared" si="44"/>
        <v>847.21</v>
      </c>
      <c r="I332" s="505">
        <f t="shared" si="58"/>
        <v>1047.07</v>
      </c>
    </row>
    <row r="333" spans="1:9" x14ac:dyDescent="0.25">
      <c r="A333" s="185" t="s">
        <v>455</v>
      </c>
      <c r="B333" s="183">
        <v>1</v>
      </c>
      <c r="C333" s="184">
        <f t="shared" si="56"/>
        <v>232</v>
      </c>
      <c r="D333" s="180">
        <v>160</v>
      </c>
      <c r="E333" s="180">
        <v>72</v>
      </c>
      <c r="F333" s="181">
        <v>941.34</v>
      </c>
      <c r="G333" s="504">
        <f t="shared" si="57"/>
        <v>5.883375</v>
      </c>
      <c r="H333" s="505">
        <f t="shared" si="44"/>
        <v>847.21</v>
      </c>
      <c r="I333" s="505">
        <f t="shared" si="58"/>
        <v>1047.07</v>
      </c>
    </row>
    <row r="334" spans="1:9" x14ac:dyDescent="0.25">
      <c r="A334" s="185" t="s">
        <v>455</v>
      </c>
      <c r="B334" s="183">
        <v>1</v>
      </c>
      <c r="C334" s="184">
        <f t="shared" si="56"/>
        <v>124</v>
      </c>
      <c r="D334" s="180">
        <v>104</v>
      </c>
      <c r="E334" s="180">
        <v>20</v>
      </c>
      <c r="F334" s="181">
        <v>611.87</v>
      </c>
      <c r="G334" s="504">
        <f t="shared" si="57"/>
        <v>5.8833653846153844</v>
      </c>
      <c r="H334" s="505">
        <f t="shared" si="44"/>
        <v>235.33</v>
      </c>
      <c r="I334" s="505">
        <f t="shared" si="58"/>
        <v>290.83999999999997</v>
      </c>
    </row>
    <row r="335" spans="1:9" x14ac:dyDescent="0.25">
      <c r="A335" s="185" t="s">
        <v>455</v>
      </c>
      <c r="B335" s="183">
        <v>1</v>
      </c>
      <c r="C335" s="184">
        <f t="shared" si="56"/>
        <v>208</v>
      </c>
      <c r="D335" s="180">
        <v>160</v>
      </c>
      <c r="E335" s="180">
        <v>48</v>
      </c>
      <c r="F335" s="181">
        <v>941.34</v>
      </c>
      <c r="G335" s="504">
        <f t="shared" si="57"/>
        <v>5.883375</v>
      </c>
      <c r="H335" s="505">
        <f t="shared" si="44"/>
        <v>564.79999999999995</v>
      </c>
      <c r="I335" s="505">
        <f t="shared" si="58"/>
        <v>698.04</v>
      </c>
    </row>
    <row r="336" spans="1:9" x14ac:dyDescent="0.25">
      <c r="A336" s="185" t="s">
        <v>455</v>
      </c>
      <c r="B336" s="183">
        <v>1</v>
      </c>
      <c r="C336" s="184">
        <f t="shared" si="56"/>
        <v>208</v>
      </c>
      <c r="D336" s="180">
        <v>160</v>
      </c>
      <c r="E336" s="180">
        <v>48</v>
      </c>
      <c r="F336" s="181">
        <v>941.34</v>
      </c>
      <c r="G336" s="504">
        <f t="shared" si="57"/>
        <v>5.883375</v>
      </c>
      <c r="H336" s="505">
        <f t="shared" si="44"/>
        <v>564.79999999999995</v>
      </c>
      <c r="I336" s="505">
        <f t="shared" si="58"/>
        <v>698.04</v>
      </c>
    </row>
    <row r="337" spans="1:9" x14ac:dyDescent="0.25">
      <c r="A337" s="185" t="s">
        <v>455</v>
      </c>
      <c r="B337" s="183">
        <v>1</v>
      </c>
      <c r="C337" s="184">
        <f t="shared" si="56"/>
        <v>168</v>
      </c>
      <c r="D337" s="180">
        <v>160</v>
      </c>
      <c r="E337" s="180">
        <v>8</v>
      </c>
      <c r="F337" s="181">
        <v>941.34</v>
      </c>
      <c r="G337" s="504">
        <f t="shared" si="57"/>
        <v>5.883375</v>
      </c>
      <c r="H337" s="505">
        <f t="shared" si="44"/>
        <v>94.13</v>
      </c>
      <c r="I337" s="505">
        <f t="shared" si="58"/>
        <v>116.34</v>
      </c>
    </row>
    <row r="338" spans="1:9" x14ac:dyDescent="0.25">
      <c r="A338" s="185" t="s">
        <v>455</v>
      </c>
      <c r="B338" s="183">
        <v>1</v>
      </c>
      <c r="C338" s="184">
        <f t="shared" si="56"/>
        <v>208</v>
      </c>
      <c r="D338" s="180">
        <v>160</v>
      </c>
      <c r="E338" s="180">
        <v>48</v>
      </c>
      <c r="F338" s="181">
        <v>941.34</v>
      </c>
      <c r="G338" s="504">
        <f t="shared" si="57"/>
        <v>5.883375</v>
      </c>
      <c r="H338" s="505">
        <f t="shared" si="44"/>
        <v>564.79999999999995</v>
      </c>
      <c r="I338" s="505">
        <f t="shared" si="58"/>
        <v>698.04</v>
      </c>
    </row>
    <row r="339" spans="1:9" x14ac:dyDescent="0.25">
      <c r="A339" s="185" t="s">
        <v>455</v>
      </c>
      <c r="B339" s="183">
        <v>1</v>
      </c>
      <c r="C339" s="184">
        <f t="shared" si="56"/>
        <v>208</v>
      </c>
      <c r="D339" s="180">
        <v>160</v>
      </c>
      <c r="E339" s="180">
        <v>48</v>
      </c>
      <c r="F339" s="181">
        <v>941.34</v>
      </c>
      <c r="G339" s="504">
        <f t="shared" si="57"/>
        <v>5.883375</v>
      </c>
      <c r="H339" s="505">
        <f t="shared" si="44"/>
        <v>564.79999999999995</v>
      </c>
      <c r="I339" s="505">
        <f t="shared" si="58"/>
        <v>698.04</v>
      </c>
    </row>
    <row r="340" spans="1:9" x14ac:dyDescent="0.25">
      <c r="A340" s="185" t="s">
        <v>455</v>
      </c>
      <c r="B340" s="183">
        <v>1</v>
      </c>
      <c r="C340" s="184">
        <f t="shared" si="56"/>
        <v>112</v>
      </c>
      <c r="D340" s="180">
        <v>88</v>
      </c>
      <c r="E340" s="180">
        <v>24</v>
      </c>
      <c r="F340" s="181">
        <v>517.74</v>
      </c>
      <c r="G340" s="504">
        <f t="shared" si="57"/>
        <v>5.8834090909090913</v>
      </c>
      <c r="H340" s="505">
        <f t="shared" si="44"/>
        <v>282.39999999999998</v>
      </c>
      <c r="I340" s="505">
        <f t="shared" si="58"/>
        <v>349.02</v>
      </c>
    </row>
    <row r="341" spans="1:9" x14ac:dyDescent="0.25">
      <c r="A341" s="185" t="s">
        <v>455</v>
      </c>
      <c r="B341" s="183">
        <v>1</v>
      </c>
      <c r="C341" s="184">
        <f t="shared" si="56"/>
        <v>216</v>
      </c>
      <c r="D341" s="180">
        <v>160</v>
      </c>
      <c r="E341" s="180">
        <v>56</v>
      </c>
      <c r="F341" s="181">
        <v>941.34</v>
      </c>
      <c r="G341" s="504">
        <f t="shared" si="57"/>
        <v>5.883375</v>
      </c>
      <c r="H341" s="505">
        <f t="shared" si="44"/>
        <v>658.94</v>
      </c>
      <c r="I341" s="505">
        <f t="shared" si="58"/>
        <v>814.38</v>
      </c>
    </row>
    <row r="342" spans="1:9" x14ac:dyDescent="0.25">
      <c r="A342" s="185" t="s">
        <v>455</v>
      </c>
      <c r="B342" s="183">
        <v>1</v>
      </c>
      <c r="C342" s="184">
        <f t="shared" si="56"/>
        <v>192</v>
      </c>
      <c r="D342" s="180">
        <v>128</v>
      </c>
      <c r="E342" s="180">
        <v>64</v>
      </c>
      <c r="F342" s="181">
        <v>753.08</v>
      </c>
      <c r="G342" s="504">
        <f t="shared" si="57"/>
        <v>5.8834375000000003</v>
      </c>
      <c r="H342" s="505">
        <f t="shared" si="44"/>
        <v>753.08</v>
      </c>
      <c r="I342" s="505">
        <f t="shared" si="58"/>
        <v>930.73</v>
      </c>
    </row>
    <row r="343" spans="1:9" x14ac:dyDescent="0.25">
      <c r="A343" s="185" t="s">
        <v>449</v>
      </c>
      <c r="B343" s="183">
        <v>1</v>
      </c>
      <c r="C343" s="184">
        <f t="shared" si="56"/>
        <v>88</v>
      </c>
      <c r="D343" s="180">
        <v>80</v>
      </c>
      <c r="E343" s="180">
        <v>8</v>
      </c>
      <c r="F343" s="181">
        <v>470.67</v>
      </c>
      <c r="G343" s="504">
        <f t="shared" si="57"/>
        <v>5.883375</v>
      </c>
      <c r="H343" s="505">
        <f t="shared" si="44"/>
        <v>94.13</v>
      </c>
      <c r="I343" s="505">
        <f t="shared" si="58"/>
        <v>116.34</v>
      </c>
    </row>
    <row r="344" spans="1:9" x14ac:dyDescent="0.25">
      <c r="A344" s="185" t="s">
        <v>449</v>
      </c>
      <c r="B344" s="183">
        <v>1</v>
      </c>
      <c r="C344" s="184">
        <f t="shared" si="56"/>
        <v>176</v>
      </c>
      <c r="D344" s="180">
        <v>160</v>
      </c>
      <c r="E344" s="180">
        <v>16</v>
      </c>
      <c r="F344" s="181">
        <v>941.34</v>
      </c>
      <c r="G344" s="504">
        <f t="shared" si="57"/>
        <v>5.883375</v>
      </c>
      <c r="H344" s="505">
        <f t="shared" si="44"/>
        <v>188.27</v>
      </c>
      <c r="I344" s="505">
        <f t="shared" si="58"/>
        <v>232.68</v>
      </c>
    </row>
    <row r="345" spans="1:9" x14ac:dyDescent="0.25">
      <c r="A345" s="185" t="s">
        <v>449</v>
      </c>
      <c r="B345" s="183">
        <v>1</v>
      </c>
      <c r="C345" s="184">
        <f t="shared" si="56"/>
        <v>88</v>
      </c>
      <c r="D345" s="180">
        <v>72</v>
      </c>
      <c r="E345" s="180">
        <v>16</v>
      </c>
      <c r="F345" s="181">
        <v>423.6</v>
      </c>
      <c r="G345" s="504">
        <f t="shared" si="57"/>
        <v>5.8833333333333337</v>
      </c>
      <c r="H345" s="505">
        <f t="shared" si="44"/>
        <v>188.27</v>
      </c>
      <c r="I345" s="505">
        <f t="shared" si="58"/>
        <v>232.68</v>
      </c>
    </row>
    <row r="346" spans="1:9" s="161" customFormat="1" x14ac:dyDescent="0.25">
      <c r="A346" s="186" t="s">
        <v>449</v>
      </c>
      <c r="B346" s="175">
        <v>1</v>
      </c>
      <c r="C346" s="176">
        <f t="shared" si="56"/>
        <v>176</v>
      </c>
      <c r="D346" s="177">
        <v>160</v>
      </c>
      <c r="E346" s="177">
        <v>16</v>
      </c>
      <c r="F346" s="178">
        <v>941.34</v>
      </c>
      <c r="G346" s="504">
        <f t="shared" si="57"/>
        <v>5.883375</v>
      </c>
      <c r="H346" s="506">
        <f t="shared" si="44"/>
        <v>188.27</v>
      </c>
      <c r="I346" s="506">
        <f t="shared" si="58"/>
        <v>232.68</v>
      </c>
    </row>
    <row r="347" spans="1:9" x14ac:dyDescent="0.25">
      <c r="A347" s="185" t="s">
        <v>472</v>
      </c>
      <c r="B347" s="183">
        <v>1</v>
      </c>
      <c r="C347" s="184">
        <f t="shared" si="56"/>
        <v>64</v>
      </c>
      <c r="D347" s="180">
        <v>56</v>
      </c>
      <c r="E347" s="180">
        <v>8</v>
      </c>
      <c r="F347" s="181">
        <v>329.47</v>
      </c>
      <c r="G347" s="504">
        <f t="shared" si="57"/>
        <v>5.8833928571428578</v>
      </c>
      <c r="H347" s="505">
        <f t="shared" si="44"/>
        <v>94.13</v>
      </c>
      <c r="I347" s="505">
        <f t="shared" si="58"/>
        <v>116.34</v>
      </c>
    </row>
    <row r="348" spans="1:9" ht="31.5" x14ac:dyDescent="0.25">
      <c r="A348" s="287" t="s">
        <v>473</v>
      </c>
      <c r="B348" s="286">
        <f>B349+B351+B357</f>
        <v>11</v>
      </c>
      <c r="C348" s="286"/>
      <c r="D348" s="286"/>
      <c r="E348" s="286">
        <f>E349+E351+E357</f>
        <v>417</v>
      </c>
      <c r="F348" s="286"/>
      <c r="G348" s="286"/>
      <c r="H348" s="286">
        <f>H349+H351+H357</f>
        <v>6517.42</v>
      </c>
      <c r="I348" s="286">
        <f>I349+I351+I357</f>
        <v>8054.88</v>
      </c>
    </row>
    <row r="349" spans="1:9" ht="31.5" x14ac:dyDescent="0.25">
      <c r="A349" s="284" t="s">
        <v>16</v>
      </c>
      <c r="B349" s="291">
        <f>SUM(B350:B350)</f>
        <v>1</v>
      </c>
      <c r="C349" s="291"/>
      <c r="D349" s="291"/>
      <c r="E349" s="291">
        <f>SUM(E350:E350)</f>
        <v>160</v>
      </c>
      <c r="F349" s="291"/>
      <c r="G349" s="291"/>
      <c r="H349" s="291">
        <f>SUM(H350:H350)</f>
        <v>3606.08</v>
      </c>
      <c r="I349" s="291">
        <f>SUM(I350:I350)</f>
        <v>4456.75</v>
      </c>
    </row>
    <row r="350" spans="1:9" x14ac:dyDescent="0.25">
      <c r="A350" s="185" t="s">
        <v>62</v>
      </c>
      <c r="B350" s="183">
        <v>1</v>
      </c>
      <c r="C350" s="184">
        <f>D350+E350</f>
        <v>300</v>
      </c>
      <c r="D350" s="180">
        <v>140</v>
      </c>
      <c r="E350" s="180">
        <v>160</v>
      </c>
      <c r="F350" s="181">
        <v>1577.66</v>
      </c>
      <c r="G350" s="504">
        <f t="shared" ref="G350" si="59">F350/D350</f>
        <v>11.269</v>
      </c>
      <c r="H350" s="505">
        <f t="shared" si="44"/>
        <v>3606.08</v>
      </c>
      <c r="I350" s="505">
        <f>ROUND(H350*1.2359,2)</f>
        <v>4456.75</v>
      </c>
    </row>
    <row r="351" spans="1:9" ht="47.25" x14ac:dyDescent="0.25">
      <c r="A351" s="284" t="s">
        <v>17</v>
      </c>
      <c r="B351" s="173">
        <f>SUM(B352:B356)</f>
        <v>5</v>
      </c>
      <c r="C351" s="173"/>
      <c r="D351" s="173"/>
      <c r="E351" s="173">
        <f>SUM(E352:E356)</f>
        <v>108</v>
      </c>
      <c r="F351" s="173"/>
      <c r="G351" s="291"/>
      <c r="H351" s="291">
        <f>SUM(H352:H356)</f>
        <v>1435.8</v>
      </c>
      <c r="I351" s="291">
        <f>SUM(I352:I356)</f>
        <v>1774.51</v>
      </c>
    </row>
    <row r="352" spans="1:9" x14ac:dyDescent="0.25">
      <c r="A352" s="185" t="s">
        <v>451</v>
      </c>
      <c r="B352" s="183">
        <v>1</v>
      </c>
      <c r="C352" s="184">
        <f>D352+E352</f>
        <v>151</v>
      </c>
      <c r="D352" s="180">
        <v>140</v>
      </c>
      <c r="E352" s="180">
        <v>11</v>
      </c>
      <c r="F352" s="181">
        <v>831.85</v>
      </c>
      <c r="G352" s="504">
        <f t="shared" ref="G352:G362" si="60">F352/D352</f>
        <v>5.9417857142857144</v>
      </c>
      <c r="H352" s="505">
        <f t="shared" si="44"/>
        <v>130.72</v>
      </c>
      <c r="I352" s="505">
        <f>ROUND(H352*1.2359,2)</f>
        <v>161.56</v>
      </c>
    </row>
    <row r="353" spans="1:9" x14ac:dyDescent="0.25">
      <c r="A353" s="185" t="s">
        <v>449</v>
      </c>
      <c r="B353" s="183">
        <v>1</v>
      </c>
      <c r="C353" s="184">
        <f t="shared" ref="C353:C362" si="61">D353+E353</f>
        <v>168</v>
      </c>
      <c r="D353" s="180">
        <v>140</v>
      </c>
      <c r="E353" s="180">
        <v>28</v>
      </c>
      <c r="F353" s="181">
        <v>941.81</v>
      </c>
      <c r="G353" s="504">
        <f t="shared" si="60"/>
        <v>6.7272142857142851</v>
      </c>
      <c r="H353" s="505">
        <f t="shared" si="44"/>
        <v>376.72</v>
      </c>
      <c r="I353" s="505">
        <f>ROUND(H353*1.2359,2)</f>
        <v>465.59</v>
      </c>
    </row>
    <row r="354" spans="1:9" x14ac:dyDescent="0.25">
      <c r="A354" s="185" t="s">
        <v>449</v>
      </c>
      <c r="B354" s="183">
        <v>1</v>
      </c>
      <c r="C354" s="184">
        <f t="shared" si="61"/>
        <v>176</v>
      </c>
      <c r="D354" s="180">
        <v>140</v>
      </c>
      <c r="E354" s="180">
        <v>36</v>
      </c>
      <c r="F354" s="181">
        <v>941.81</v>
      </c>
      <c r="G354" s="504">
        <f t="shared" si="60"/>
        <v>6.7272142857142851</v>
      </c>
      <c r="H354" s="505">
        <f t="shared" si="44"/>
        <v>484.36</v>
      </c>
      <c r="I354" s="505">
        <f>ROUND(H354*1.2359,2)</f>
        <v>598.62</v>
      </c>
    </row>
    <row r="355" spans="1:9" x14ac:dyDescent="0.25">
      <c r="A355" s="185" t="s">
        <v>449</v>
      </c>
      <c r="B355" s="183">
        <v>1</v>
      </c>
      <c r="C355" s="184">
        <f t="shared" si="61"/>
        <v>144</v>
      </c>
      <c r="D355" s="180">
        <v>126</v>
      </c>
      <c r="E355" s="180">
        <v>18</v>
      </c>
      <c r="F355" s="181">
        <v>847.63</v>
      </c>
      <c r="G355" s="504">
        <f t="shared" si="60"/>
        <v>6.7272222222222222</v>
      </c>
      <c r="H355" s="505">
        <f t="shared" si="44"/>
        <v>242.18</v>
      </c>
      <c r="I355" s="505">
        <f>ROUND(H355*1.2359,2)</f>
        <v>299.31</v>
      </c>
    </row>
    <row r="356" spans="1:9" x14ac:dyDescent="0.25">
      <c r="A356" s="185" t="s">
        <v>449</v>
      </c>
      <c r="B356" s="183">
        <v>1</v>
      </c>
      <c r="C356" s="184">
        <f t="shared" si="61"/>
        <v>120</v>
      </c>
      <c r="D356" s="180">
        <v>105</v>
      </c>
      <c r="E356" s="180">
        <v>15</v>
      </c>
      <c r="F356" s="181">
        <v>706.36</v>
      </c>
      <c r="G356" s="504">
        <f t="shared" si="60"/>
        <v>6.7272380952380955</v>
      </c>
      <c r="H356" s="505">
        <f t="shared" si="44"/>
        <v>201.82</v>
      </c>
      <c r="I356" s="505">
        <f>ROUND(H356*1.2359,2)</f>
        <v>249.43</v>
      </c>
    </row>
    <row r="357" spans="1:9" ht="47.25" x14ac:dyDescent="0.25">
      <c r="A357" s="284" t="s">
        <v>103</v>
      </c>
      <c r="B357" s="173">
        <f>SUM(B358:B362)</f>
        <v>5</v>
      </c>
      <c r="C357" s="173"/>
      <c r="D357" s="173"/>
      <c r="E357" s="173">
        <f>SUM(E358:E362)</f>
        <v>149</v>
      </c>
      <c r="F357" s="173"/>
      <c r="G357" s="291"/>
      <c r="H357" s="291">
        <f>SUM(H358:H362)</f>
        <v>1475.54</v>
      </c>
      <c r="I357" s="291">
        <f>SUM(I358:I362)</f>
        <v>1823.6200000000001</v>
      </c>
    </row>
    <row r="358" spans="1:9" x14ac:dyDescent="0.25">
      <c r="A358" s="185" t="s">
        <v>22</v>
      </c>
      <c r="B358" s="183">
        <v>1</v>
      </c>
      <c r="C358" s="184">
        <f t="shared" si="61"/>
        <v>184</v>
      </c>
      <c r="D358" s="180">
        <v>140</v>
      </c>
      <c r="E358" s="180">
        <v>44</v>
      </c>
      <c r="F358" s="181">
        <v>693.21</v>
      </c>
      <c r="G358" s="504">
        <f t="shared" si="60"/>
        <v>4.9515000000000002</v>
      </c>
      <c r="H358" s="505">
        <f t="shared" si="44"/>
        <v>435.73</v>
      </c>
      <c r="I358" s="505">
        <f>ROUND(H358*1.2359,2)</f>
        <v>538.52</v>
      </c>
    </row>
    <row r="359" spans="1:9" x14ac:dyDescent="0.25">
      <c r="A359" s="185" t="s">
        <v>22</v>
      </c>
      <c r="B359" s="183">
        <v>1</v>
      </c>
      <c r="C359" s="184">
        <f t="shared" si="61"/>
        <v>168</v>
      </c>
      <c r="D359" s="180">
        <v>140</v>
      </c>
      <c r="E359" s="180">
        <v>28</v>
      </c>
      <c r="F359" s="181">
        <v>693.21</v>
      </c>
      <c r="G359" s="504">
        <f t="shared" si="60"/>
        <v>4.9515000000000002</v>
      </c>
      <c r="H359" s="505">
        <f t="shared" si="44"/>
        <v>277.27999999999997</v>
      </c>
      <c r="I359" s="505">
        <f>ROUND(H359*1.2359,2)</f>
        <v>342.69</v>
      </c>
    </row>
    <row r="360" spans="1:9" x14ac:dyDescent="0.25">
      <c r="A360" s="185" t="s">
        <v>22</v>
      </c>
      <c r="B360" s="183">
        <v>1</v>
      </c>
      <c r="C360" s="184">
        <f t="shared" si="61"/>
        <v>80</v>
      </c>
      <c r="D360" s="180">
        <v>70</v>
      </c>
      <c r="E360" s="180">
        <v>10</v>
      </c>
      <c r="F360" s="181">
        <v>346.61</v>
      </c>
      <c r="G360" s="504">
        <f t="shared" si="60"/>
        <v>4.9515714285714285</v>
      </c>
      <c r="H360" s="505">
        <f t="shared" si="44"/>
        <v>99.03</v>
      </c>
      <c r="I360" s="505">
        <f>ROUND(H360*1.2359,2)</f>
        <v>122.39</v>
      </c>
    </row>
    <row r="361" spans="1:9" x14ac:dyDescent="0.25">
      <c r="A361" s="185" t="s">
        <v>22</v>
      </c>
      <c r="B361" s="183">
        <v>1</v>
      </c>
      <c r="C361" s="184">
        <f t="shared" si="61"/>
        <v>144</v>
      </c>
      <c r="D361" s="180">
        <v>105</v>
      </c>
      <c r="E361" s="180">
        <v>39</v>
      </c>
      <c r="F361" s="181">
        <v>519.91</v>
      </c>
      <c r="G361" s="504">
        <f t="shared" si="60"/>
        <v>4.9515238095238097</v>
      </c>
      <c r="H361" s="505">
        <f t="shared" si="44"/>
        <v>386.22</v>
      </c>
      <c r="I361" s="505">
        <f>ROUND(H361*1.2359,2)</f>
        <v>477.33</v>
      </c>
    </row>
    <row r="362" spans="1:9" x14ac:dyDescent="0.25">
      <c r="A362" s="185" t="s">
        <v>22</v>
      </c>
      <c r="B362" s="183">
        <v>1</v>
      </c>
      <c r="C362" s="184">
        <f t="shared" si="61"/>
        <v>168</v>
      </c>
      <c r="D362" s="180">
        <v>140</v>
      </c>
      <c r="E362" s="180">
        <v>28</v>
      </c>
      <c r="F362" s="181">
        <v>693.21</v>
      </c>
      <c r="G362" s="504">
        <f t="shared" si="60"/>
        <v>4.9515000000000002</v>
      </c>
      <c r="H362" s="505">
        <f t="shared" si="44"/>
        <v>277.27999999999997</v>
      </c>
      <c r="I362" s="505">
        <f>ROUND(H362*1.2359,2)</f>
        <v>342.69</v>
      </c>
    </row>
    <row r="363" spans="1:9" s="161" customFormat="1" x14ac:dyDescent="0.25">
      <c r="A363" s="510" t="s">
        <v>491</v>
      </c>
      <c r="B363" s="286">
        <f>B364+B368</f>
        <v>8</v>
      </c>
      <c r="C363" s="286">
        <f>C364+C368</f>
        <v>1428</v>
      </c>
      <c r="D363" s="286">
        <f>D364+D368</f>
        <v>1228</v>
      </c>
      <c r="E363" s="286">
        <f>E364+E368</f>
        <v>200</v>
      </c>
      <c r="F363" s="286"/>
      <c r="G363" s="286"/>
      <c r="H363" s="286">
        <f>H364+H368</f>
        <v>3176.57</v>
      </c>
      <c r="I363" s="286">
        <f>I364+I368</f>
        <v>3925.9300000000003</v>
      </c>
    </row>
    <row r="364" spans="1:9" s="161" customFormat="1" ht="31.5" x14ac:dyDescent="0.25">
      <c r="A364" s="503" t="s">
        <v>16</v>
      </c>
      <c r="B364" s="188">
        <f>SUM(B365:B367)</f>
        <v>3</v>
      </c>
      <c r="C364" s="188">
        <f>SUM(C365:C367)</f>
        <v>551</v>
      </c>
      <c r="D364" s="188">
        <f>SUM(D365:D367)</f>
        <v>448</v>
      </c>
      <c r="E364" s="188">
        <f>SUM(E365:E367)</f>
        <v>103</v>
      </c>
      <c r="F364" s="188"/>
      <c r="G364" s="508"/>
      <c r="H364" s="508">
        <f>SUM(H365:H367)</f>
        <v>1910.16</v>
      </c>
      <c r="I364" s="508">
        <f>SUM(I365:I367)</f>
        <v>2360.77</v>
      </c>
    </row>
    <row r="365" spans="1:9" s="161" customFormat="1" x14ac:dyDescent="0.25">
      <c r="A365" s="174" t="s">
        <v>62</v>
      </c>
      <c r="B365" s="175">
        <v>1</v>
      </c>
      <c r="C365" s="176">
        <f>D365+E365</f>
        <v>155</v>
      </c>
      <c r="D365" s="177">
        <v>128</v>
      </c>
      <c r="E365" s="177">
        <v>27</v>
      </c>
      <c r="F365" s="178">
        <v>1299.72</v>
      </c>
      <c r="G365" s="509">
        <f t="shared" ref="G365:G373" si="62">F365/D365</f>
        <v>10.1540625</v>
      </c>
      <c r="H365" s="506">
        <f t="shared" ref="H365:H373" si="63">ROUND(E365*G365*2,2)</f>
        <v>548.32000000000005</v>
      </c>
      <c r="I365" s="506">
        <f>ROUND(H365*1.2359,2)</f>
        <v>677.67</v>
      </c>
    </row>
    <row r="366" spans="1:9" s="161" customFormat="1" x14ac:dyDescent="0.25">
      <c r="A366" s="174" t="s">
        <v>439</v>
      </c>
      <c r="B366" s="175">
        <v>1</v>
      </c>
      <c r="C366" s="176">
        <f t="shared" ref="C366:C367" si="64">D366+E366</f>
        <v>176</v>
      </c>
      <c r="D366" s="177">
        <v>160</v>
      </c>
      <c r="E366" s="177">
        <v>16</v>
      </c>
      <c r="F366" s="178">
        <v>1433.52</v>
      </c>
      <c r="G366" s="509">
        <f t="shared" si="62"/>
        <v>8.9595000000000002</v>
      </c>
      <c r="H366" s="506">
        <f t="shared" si="63"/>
        <v>286.7</v>
      </c>
      <c r="I366" s="506">
        <f>ROUND(H366*1.2359,2)</f>
        <v>354.33</v>
      </c>
    </row>
    <row r="367" spans="1:9" s="161" customFormat="1" x14ac:dyDescent="0.25">
      <c r="A367" s="174" t="s">
        <v>443</v>
      </c>
      <c r="B367" s="175">
        <v>1</v>
      </c>
      <c r="C367" s="176">
        <f t="shared" si="64"/>
        <v>220</v>
      </c>
      <c r="D367" s="177">
        <v>160</v>
      </c>
      <c r="E367" s="177">
        <v>60</v>
      </c>
      <c r="F367" s="178">
        <v>1433.52</v>
      </c>
      <c r="G367" s="509">
        <f t="shared" si="62"/>
        <v>8.9595000000000002</v>
      </c>
      <c r="H367" s="506">
        <f t="shared" si="63"/>
        <v>1075.1400000000001</v>
      </c>
      <c r="I367" s="506">
        <f>ROUND(H367*1.2359,2)</f>
        <v>1328.77</v>
      </c>
    </row>
    <row r="368" spans="1:9" s="161" customFormat="1" ht="47.25" x14ac:dyDescent="0.25">
      <c r="A368" s="503" t="s">
        <v>17</v>
      </c>
      <c r="B368" s="188">
        <f>SUM(B369:B373)</f>
        <v>5</v>
      </c>
      <c r="C368" s="188">
        <f>SUM(C369:C373)</f>
        <v>877</v>
      </c>
      <c r="D368" s="188">
        <f>SUM(D369:D373)</f>
        <v>780</v>
      </c>
      <c r="E368" s="188">
        <f>SUM(E369:E373)</f>
        <v>97</v>
      </c>
      <c r="F368" s="188"/>
      <c r="G368" s="508"/>
      <c r="H368" s="508">
        <f>SUM(H369:H373)</f>
        <v>1266.4100000000001</v>
      </c>
      <c r="I368" s="508">
        <f>SUM(I369:I373)</f>
        <v>1565.16</v>
      </c>
    </row>
    <row r="369" spans="1:9" s="161" customFormat="1" x14ac:dyDescent="0.25">
      <c r="A369" s="174" t="s">
        <v>448</v>
      </c>
      <c r="B369" s="175">
        <v>1</v>
      </c>
      <c r="C369" s="176">
        <f>D369+E369</f>
        <v>220</v>
      </c>
      <c r="D369" s="177">
        <v>160</v>
      </c>
      <c r="E369" s="177">
        <v>60</v>
      </c>
      <c r="F369" s="178">
        <v>1099.04</v>
      </c>
      <c r="G369" s="509">
        <f t="shared" si="62"/>
        <v>6.8689999999999998</v>
      </c>
      <c r="H369" s="506">
        <f>ROUND(E369*G369*2,2)</f>
        <v>824.28</v>
      </c>
      <c r="I369" s="506">
        <f>ROUND(H369*1.2359,2)</f>
        <v>1018.73</v>
      </c>
    </row>
    <row r="370" spans="1:9" s="161" customFormat="1" x14ac:dyDescent="0.25">
      <c r="A370" s="174" t="s">
        <v>486</v>
      </c>
      <c r="B370" s="175">
        <v>1</v>
      </c>
      <c r="C370" s="176">
        <f t="shared" ref="C370:C373" si="65">D370+E370</f>
        <v>144</v>
      </c>
      <c r="D370" s="177">
        <v>140</v>
      </c>
      <c r="E370" s="177">
        <v>4</v>
      </c>
      <c r="F370" s="178">
        <v>941.81</v>
      </c>
      <c r="G370" s="509">
        <f>F370/D370</f>
        <v>6.7272142857142851</v>
      </c>
      <c r="H370" s="506">
        <f t="shared" si="63"/>
        <v>53.82</v>
      </c>
      <c r="I370" s="506">
        <f>ROUND(H370*1.2359,2)</f>
        <v>66.52</v>
      </c>
    </row>
    <row r="371" spans="1:9" s="161" customFormat="1" x14ac:dyDescent="0.25">
      <c r="A371" s="174" t="s">
        <v>492</v>
      </c>
      <c r="B371" s="175">
        <v>1</v>
      </c>
      <c r="C371" s="176">
        <f t="shared" si="65"/>
        <v>171.5</v>
      </c>
      <c r="D371" s="177">
        <v>160</v>
      </c>
      <c r="E371" s="177">
        <v>11.5</v>
      </c>
      <c r="F371" s="178">
        <v>941.34</v>
      </c>
      <c r="G371" s="509">
        <f t="shared" si="62"/>
        <v>5.883375</v>
      </c>
      <c r="H371" s="506">
        <f t="shared" si="63"/>
        <v>135.32</v>
      </c>
      <c r="I371" s="506">
        <f>ROUND(H371*1.2359,2)</f>
        <v>167.24</v>
      </c>
    </row>
    <row r="372" spans="1:9" s="161" customFormat="1" x14ac:dyDescent="0.25">
      <c r="A372" s="174" t="s">
        <v>492</v>
      </c>
      <c r="B372" s="175">
        <v>1</v>
      </c>
      <c r="C372" s="176">
        <f t="shared" si="65"/>
        <v>170</v>
      </c>
      <c r="D372" s="177">
        <v>160</v>
      </c>
      <c r="E372" s="177">
        <v>10</v>
      </c>
      <c r="F372" s="178">
        <v>941.34</v>
      </c>
      <c r="G372" s="509">
        <f t="shared" si="62"/>
        <v>5.883375</v>
      </c>
      <c r="H372" s="506">
        <f t="shared" si="63"/>
        <v>117.67</v>
      </c>
      <c r="I372" s="506">
        <f>ROUND(H372*1.2359,2)</f>
        <v>145.43</v>
      </c>
    </row>
    <row r="373" spans="1:9" s="161" customFormat="1" x14ac:dyDescent="0.25">
      <c r="A373" s="174" t="s">
        <v>492</v>
      </c>
      <c r="B373" s="175">
        <v>1</v>
      </c>
      <c r="C373" s="176">
        <f t="shared" si="65"/>
        <v>171.5</v>
      </c>
      <c r="D373" s="177">
        <v>160</v>
      </c>
      <c r="E373" s="177">
        <v>11.5</v>
      </c>
      <c r="F373" s="178">
        <v>941.34</v>
      </c>
      <c r="G373" s="509">
        <f t="shared" si="62"/>
        <v>5.883375</v>
      </c>
      <c r="H373" s="506">
        <f t="shared" si="63"/>
        <v>135.32</v>
      </c>
      <c r="I373" s="506">
        <f>ROUND(H373*1.2359,2)</f>
        <v>167.24</v>
      </c>
    </row>
    <row r="374" spans="1:9" x14ac:dyDescent="0.25">
      <c r="A374" s="289" t="s">
        <v>474</v>
      </c>
      <c r="B374" s="286">
        <f>B375+B392</f>
        <v>28</v>
      </c>
      <c r="C374" s="286"/>
      <c r="D374" s="286"/>
      <c r="E374" s="286">
        <f t="shared" ref="E374:I374" si="66">E375+E392</f>
        <v>1015</v>
      </c>
      <c r="F374" s="286"/>
      <c r="G374" s="286"/>
      <c r="H374" s="286">
        <f>H375+H392</f>
        <v>10725.47</v>
      </c>
      <c r="I374" s="286">
        <f t="shared" si="66"/>
        <v>13255.629999999997</v>
      </c>
    </row>
    <row r="375" spans="1:9" ht="47.25" x14ac:dyDescent="0.25">
      <c r="A375" s="284" t="s">
        <v>17</v>
      </c>
      <c r="B375" s="291">
        <f>SUM(B376:B391)</f>
        <v>16</v>
      </c>
      <c r="C375" s="291"/>
      <c r="D375" s="291"/>
      <c r="E375" s="291">
        <f t="shared" ref="E375:I375" si="67">SUM(E376:E391)</f>
        <v>692</v>
      </c>
      <c r="F375" s="291"/>
      <c r="G375" s="291"/>
      <c r="H375" s="291">
        <f>SUM(H376:H391)</f>
        <v>7919.4599999999991</v>
      </c>
      <c r="I375" s="291">
        <f t="shared" si="67"/>
        <v>9787.6799999999985</v>
      </c>
    </row>
    <row r="376" spans="1:9" x14ac:dyDescent="0.25">
      <c r="A376" s="185" t="s">
        <v>451</v>
      </c>
      <c r="B376" s="183">
        <v>1</v>
      </c>
      <c r="C376" s="184">
        <f>D376+E376</f>
        <v>60</v>
      </c>
      <c r="D376" s="180">
        <v>24</v>
      </c>
      <c r="E376" s="180">
        <v>36</v>
      </c>
      <c r="F376" s="181">
        <v>124.72</v>
      </c>
      <c r="G376" s="504">
        <f t="shared" ref="G376:G404" si="68">F376/D376</f>
        <v>5.1966666666666663</v>
      </c>
      <c r="H376" s="505">
        <f t="shared" ref="H376:H447" si="69">ROUND(E376*G376*2,2)</f>
        <v>374.16</v>
      </c>
      <c r="I376" s="505">
        <f t="shared" ref="I376:I391" si="70">ROUND(H376*1.2359,2)</f>
        <v>462.42</v>
      </c>
    </row>
    <row r="377" spans="1:9" x14ac:dyDescent="0.25">
      <c r="A377" s="185" t="s">
        <v>451</v>
      </c>
      <c r="B377" s="183">
        <v>1</v>
      </c>
      <c r="C377" s="184">
        <f t="shared" ref="C377:C391" si="71">D377+E377</f>
        <v>228</v>
      </c>
      <c r="D377" s="180">
        <v>160</v>
      </c>
      <c r="E377" s="180">
        <v>68</v>
      </c>
      <c r="F377" s="181">
        <v>831.44</v>
      </c>
      <c r="G377" s="504">
        <f t="shared" si="68"/>
        <v>5.1965000000000003</v>
      </c>
      <c r="H377" s="505">
        <f t="shared" si="69"/>
        <v>706.72</v>
      </c>
      <c r="I377" s="505">
        <f t="shared" si="70"/>
        <v>873.44</v>
      </c>
    </row>
    <row r="378" spans="1:9" x14ac:dyDescent="0.25">
      <c r="A378" s="185" t="s">
        <v>451</v>
      </c>
      <c r="B378" s="183">
        <v>1</v>
      </c>
      <c r="C378" s="184">
        <f t="shared" si="71"/>
        <v>216</v>
      </c>
      <c r="D378" s="180">
        <v>160</v>
      </c>
      <c r="E378" s="180">
        <v>56</v>
      </c>
      <c r="F378" s="181">
        <v>831.44</v>
      </c>
      <c r="G378" s="504">
        <f t="shared" si="68"/>
        <v>5.1965000000000003</v>
      </c>
      <c r="H378" s="505">
        <f t="shared" si="69"/>
        <v>582.01</v>
      </c>
      <c r="I378" s="505">
        <f t="shared" si="70"/>
        <v>719.31</v>
      </c>
    </row>
    <row r="379" spans="1:9" x14ac:dyDescent="0.25">
      <c r="A379" s="185" t="s">
        <v>449</v>
      </c>
      <c r="B379" s="183">
        <v>1</v>
      </c>
      <c r="C379" s="184">
        <f t="shared" si="71"/>
        <v>192</v>
      </c>
      <c r="D379" s="180">
        <v>160</v>
      </c>
      <c r="E379" s="180">
        <v>32</v>
      </c>
      <c r="F379" s="181">
        <v>941.34</v>
      </c>
      <c r="G379" s="504">
        <f t="shared" si="68"/>
        <v>5.883375</v>
      </c>
      <c r="H379" s="505">
        <f t="shared" si="69"/>
        <v>376.54</v>
      </c>
      <c r="I379" s="505">
        <f t="shared" si="70"/>
        <v>465.37</v>
      </c>
    </row>
    <row r="380" spans="1:9" x14ac:dyDescent="0.25">
      <c r="A380" s="185" t="s">
        <v>449</v>
      </c>
      <c r="B380" s="183">
        <v>1</v>
      </c>
      <c r="C380" s="184">
        <f t="shared" si="71"/>
        <v>184</v>
      </c>
      <c r="D380" s="180">
        <v>160</v>
      </c>
      <c r="E380" s="180">
        <v>24</v>
      </c>
      <c r="F380" s="181">
        <v>941.34</v>
      </c>
      <c r="G380" s="504">
        <f t="shared" si="68"/>
        <v>5.883375</v>
      </c>
      <c r="H380" s="505">
        <f t="shared" si="69"/>
        <v>282.39999999999998</v>
      </c>
      <c r="I380" s="505">
        <f t="shared" si="70"/>
        <v>349.02</v>
      </c>
    </row>
    <row r="381" spans="1:9" x14ac:dyDescent="0.25">
      <c r="A381" s="185" t="s">
        <v>449</v>
      </c>
      <c r="B381" s="183">
        <v>1</v>
      </c>
      <c r="C381" s="184">
        <f t="shared" si="71"/>
        <v>244</v>
      </c>
      <c r="D381" s="180">
        <v>160</v>
      </c>
      <c r="E381" s="180">
        <v>84</v>
      </c>
      <c r="F381" s="181">
        <v>941.34</v>
      </c>
      <c r="G381" s="504">
        <f t="shared" si="68"/>
        <v>5.883375</v>
      </c>
      <c r="H381" s="505">
        <f t="shared" si="69"/>
        <v>988.41</v>
      </c>
      <c r="I381" s="505">
        <f t="shared" si="70"/>
        <v>1221.58</v>
      </c>
    </row>
    <row r="382" spans="1:9" x14ac:dyDescent="0.25">
      <c r="A382" s="185" t="s">
        <v>449</v>
      </c>
      <c r="B382" s="183">
        <v>1</v>
      </c>
      <c r="C382" s="184">
        <f t="shared" si="71"/>
        <v>248</v>
      </c>
      <c r="D382" s="180">
        <v>160</v>
      </c>
      <c r="E382" s="180">
        <v>88</v>
      </c>
      <c r="F382" s="181">
        <v>941.34</v>
      </c>
      <c r="G382" s="504">
        <f t="shared" si="68"/>
        <v>5.883375</v>
      </c>
      <c r="H382" s="505">
        <f t="shared" si="69"/>
        <v>1035.47</v>
      </c>
      <c r="I382" s="505">
        <f t="shared" si="70"/>
        <v>1279.74</v>
      </c>
    </row>
    <row r="383" spans="1:9" x14ac:dyDescent="0.25">
      <c r="A383" s="185" t="s">
        <v>449</v>
      </c>
      <c r="B383" s="183">
        <v>1</v>
      </c>
      <c r="C383" s="184">
        <f t="shared" si="71"/>
        <v>140</v>
      </c>
      <c r="D383" s="180">
        <v>120</v>
      </c>
      <c r="E383" s="180">
        <v>20</v>
      </c>
      <c r="F383" s="181">
        <v>706.01</v>
      </c>
      <c r="G383" s="504">
        <f t="shared" si="68"/>
        <v>5.8834166666666663</v>
      </c>
      <c r="H383" s="505">
        <f t="shared" si="69"/>
        <v>235.34</v>
      </c>
      <c r="I383" s="505">
        <f t="shared" si="70"/>
        <v>290.86</v>
      </c>
    </row>
    <row r="384" spans="1:9" x14ac:dyDescent="0.25">
      <c r="A384" s="185" t="s">
        <v>449</v>
      </c>
      <c r="B384" s="183">
        <v>1</v>
      </c>
      <c r="C384" s="184">
        <f t="shared" si="71"/>
        <v>204</v>
      </c>
      <c r="D384" s="180">
        <v>160</v>
      </c>
      <c r="E384" s="180">
        <v>44</v>
      </c>
      <c r="F384" s="181">
        <v>941.34</v>
      </c>
      <c r="G384" s="504">
        <f t="shared" si="68"/>
        <v>5.883375</v>
      </c>
      <c r="H384" s="505">
        <f t="shared" si="69"/>
        <v>517.74</v>
      </c>
      <c r="I384" s="505">
        <f t="shared" si="70"/>
        <v>639.87</v>
      </c>
    </row>
    <row r="385" spans="1:9" x14ac:dyDescent="0.25">
      <c r="A385" s="185" t="s">
        <v>449</v>
      </c>
      <c r="B385" s="183">
        <v>1</v>
      </c>
      <c r="C385" s="184">
        <f t="shared" si="71"/>
        <v>16</v>
      </c>
      <c r="D385" s="180">
        <v>12</v>
      </c>
      <c r="E385" s="180">
        <v>4</v>
      </c>
      <c r="F385" s="181">
        <v>70.599999999999994</v>
      </c>
      <c r="G385" s="504">
        <f t="shared" si="68"/>
        <v>5.8833333333333329</v>
      </c>
      <c r="H385" s="505">
        <f t="shared" si="69"/>
        <v>47.07</v>
      </c>
      <c r="I385" s="505">
        <f t="shared" si="70"/>
        <v>58.17</v>
      </c>
    </row>
    <row r="386" spans="1:9" x14ac:dyDescent="0.25">
      <c r="A386" s="185" t="s">
        <v>449</v>
      </c>
      <c r="B386" s="183">
        <v>1</v>
      </c>
      <c r="C386" s="184">
        <f t="shared" si="71"/>
        <v>108</v>
      </c>
      <c r="D386" s="180">
        <v>80</v>
      </c>
      <c r="E386" s="180">
        <v>28</v>
      </c>
      <c r="F386" s="181">
        <v>470.67</v>
      </c>
      <c r="G386" s="504">
        <f t="shared" si="68"/>
        <v>5.883375</v>
      </c>
      <c r="H386" s="505">
        <f t="shared" si="69"/>
        <v>329.47</v>
      </c>
      <c r="I386" s="505">
        <f t="shared" si="70"/>
        <v>407.19</v>
      </c>
    </row>
    <row r="387" spans="1:9" x14ac:dyDescent="0.25">
      <c r="A387" s="185" t="s">
        <v>449</v>
      </c>
      <c r="B387" s="183">
        <v>1</v>
      </c>
      <c r="C387" s="184">
        <f t="shared" si="71"/>
        <v>224</v>
      </c>
      <c r="D387" s="180">
        <v>160</v>
      </c>
      <c r="E387" s="180">
        <v>64</v>
      </c>
      <c r="F387" s="181">
        <v>941.34</v>
      </c>
      <c r="G387" s="504">
        <f t="shared" si="68"/>
        <v>5.883375</v>
      </c>
      <c r="H387" s="505">
        <f t="shared" si="69"/>
        <v>753.07</v>
      </c>
      <c r="I387" s="505">
        <f t="shared" si="70"/>
        <v>930.72</v>
      </c>
    </row>
    <row r="388" spans="1:9" x14ac:dyDescent="0.25">
      <c r="A388" s="185" t="s">
        <v>449</v>
      </c>
      <c r="B388" s="183">
        <v>1</v>
      </c>
      <c r="C388" s="184">
        <f t="shared" si="71"/>
        <v>152</v>
      </c>
      <c r="D388" s="180">
        <v>120</v>
      </c>
      <c r="E388" s="180">
        <v>32</v>
      </c>
      <c r="F388" s="181">
        <v>706.01</v>
      </c>
      <c r="G388" s="504">
        <f t="shared" si="68"/>
        <v>5.8834166666666663</v>
      </c>
      <c r="H388" s="505">
        <f t="shared" si="69"/>
        <v>376.54</v>
      </c>
      <c r="I388" s="505">
        <f t="shared" si="70"/>
        <v>465.37</v>
      </c>
    </row>
    <row r="389" spans="1:9" x14ac:dyDescent="0.25">
      <c r="A389" s="185" t="s">
        <v>451</v>
      </c>
      <c r="B389" s="183">
        <v>1</v>
      </c>
      <c r="C389" s="184">
        <f t="shared" si="71"/>
        <v>236</v>
      </c>
      <c r="D389" s="180">
        <v>160</v>
      </c>
      <c r="E389" s="180">
        <v>76</v>
      </c>
      <c r="F389" s="181">
        <v>941.34</v>
      </c>
      <c r="G389" s="504">
        <f t="shared" si="68"/>
        <v>5.883375</v>
      </c>
      <c r="H389" s="505">
        <f t="shared" si="69"/>
        <v>894.27</v>
      </c>
      <c r="I389" s="505">
        <f t="shared" si="70"/>
        <v>1105.23</v>
      </c>
    </row>
    <row r="390" spans="1:9" x14ac:dyDescent="0.25">
      <c r="A390" s="185" t="s">
        <v>451</v>
      </c>
      <c r="B390" s="183">
        <v>1</v>
      </c>
      <c r="C390" s="184">
        <f t="shared" si="71"/>
        <v>176</v>
      </c>
      <c r="D390" s="180">
        <v>160</v>
      </c>
      <c r="E390" s="180">
        <v>16</v>
      </c>
      <c r="F390" s="181">
        <v>870</v>
      </c>
      <c r="G390" s="504">
        <f t="shared" si="68"/>
        <v>5.4375</v>
      </c>
      <c r="H390" s="505">
        <f t="shared" si="69"/>
        <v>174</v>
      </c>
      <c r="I390" s="505">
        <f t="shared" si="70"/>
        <v>215.05</v>
      </c>
    </row>
    <row r="391" spans="1:9" x14ac:dyDescent="0.25">
      <c r="A391" s="185" t="s">
        <v>449</v>
      </c>
      <c r="B391" s="183">
        <v>1</v>
      </c>
      <c r="C391" s="184">
        <f t="shared" si="71"/>
        <v>156</v>
      </c>
      <c r="D391" s="180">
        <v>136</v>
      </c>
      <c r="E391" s="180">
        <v>20</v>
      </c>
      <c r="F391" s="181">
        <v>837.25</v>
      </c>
      <c r="G391" s="504">
        <f t="shared" si="68"/>
        <v>6.15625</v>
      </c>
      <c r="H391" s="505">
        <f t="shared" si="69"/>
        <v>246.25</v>
      </c>
      <c r="I391" s="505">
        <f t="shared" si="70"/>
        <v>304.33999999999997</v>
      </c>
    </row>
    <row r="392" spans="1:9" ht="47.25" x14ac:dyDescent="0.25">
      <c r="A392" s="284" t="s">
        <v>103</v>
      </c>
      <c r="B392" s="173">
        <f>SUM(B393:B404)</f>
        <v>12</v>
      </c>
      <c r="C392" s="173"/>
      <c r="D392" s="173"/>
      <c r="E392" s="173">
        <f t="shared" ref="E392:I392" si="72">SUM(E393:E404)</f>
        <v>323</v>
      </c>
      <c r="F392" s="173"/>
      <c r="G392" s="291"/>
      <c r="H392" s="291">
        <f>SUM(H393:H404)</f>
        <v>2806.0099999999998</v>
      </c>
      <c r="I392" s="291">
        <f t="shared" si="72"/>
        <v>3467.9499999999994</v>
      </c>
    </row>
    <row r="393" spans="1:9" x14ac:dyDescent="0.25">
      <c r="A393" s="185" t="s">
        <v>22</v>
      </c>
      <c r="B393" s="183">
        <v>1</v>
      </c>
      <c r="C393" s="184">
        <f>D393+E393</f>
        <v>196</v>
      </c>
      <c r="D393" s="180">
        <v>160</v>
      </c>
      <c r="E393" s="180">
        <v>36</v>
      </c>
      <c r="F393" s="181">
        <v>692.86</v>
      </c>
      <c r="G393" s="504">
        <f t="shared" si="68"/>
        <v>4.3303750000000001</v>
      </c>
      <c r="H393" s="505">
        <f t="shared" si="69"/>
        <v>311.79000000000002</v>
      </c>
      <c r="I393" s="505">
        <f t="shared" ref="I393:I404" si="73">ROUND(H393*1.2359,2)</f>
        <v>385.34</v>
      </c>
    </row>
    <row r="394" spans="1:9" x14ac:dyDescent="0.25">
      <c r="A394" s="185" t="s">
        <v>22</v>
      </c>
      <c r="B394" s="183">
        <v>1</v>
      </c>
      <c r="C394" s="184">
        <f t="shared" ref="C394:C404" si="74">D394+E394</f>
        <v>123</v>
      </c>
      <c r="D394" s="180">
        <v>96</v>
      </c>
      <c r="E394" s="180">
        <v>27</v>
      </c>
      <c r="F394" s="181">
        <v>415.72</v>
      </c>
      <c r="G394" s="504">
        <f t="shared" si="68"/>
        <v>4.3304166666666672</v>
      </c>
      <c r="H394" s="505">
        <f t="shared" si="69"/>
        <v>233.84</v>
      </c>
      <c r="I394" s="505">
        <f t="shared" si="73"/>
        <v>289</v>
      </c>
    </row>
    <row r="395" spans="1:9" x14ac:dyDescent="0.25">
      <c r="A395" s="185" t="s">
        <v>22</v>
      </c>
      <c r="B395" s="183">
        <v>1</v>
      </c>
      <c r="C395" s="184">
        <f t="shared" si="74"/>
        <v>176</v>
      </c>
      <c r="D395" s="180">
        <v>144</v>
      </c>
      <c r="E395" s="180">
        <v>32</v>
      </c>
      <c r="F395" s="181">
        <v>623.58000000000004</v>
      </c>
      <c r="G395" s="504">
        <f t="shared" si="68"/>
        <v>4.3304166666666672</v>
      </c>
      <c r="H395" s="505">
        <f t="shared" si="69"/>
        <v>277.14999999999998</v>
      </c>
      <c r="I395" s="505">
        <f t="shared" si="73"/>
        <v>342.53</v>
      </c>
    </row>
    <row r="396" spans="1:9" x14ac:dyDescent="0.25">
      <c r="A396" s="185" t="s">
        <v>22</v>
      </c>
      <c r="B396" s="183">
        <v>1</v>
      </c>
      <c r="C396" s="184">
        <f t="shared" si="74"/>
        <v>120</v>
      </c>
      <c r="D396" s="180">
        <v>80</v>
      </c>
      <c r="E396" s="180">
        <v>40</v>
      </c>
      <c r="F396" s="181">
        <v>346.43</v>
      </c>
      <c r="G396" s="504">
        <f t="shared" si="68"/>
        <v>4.3303750000000001</v>
      </c>
      <c r="H396" s="505">
        <f t="shared" si="69"/>
        <v>346.43</v>
      </c>
      <c r="I396" s="505">
        <f t="shared" si="73"/>
        <v>428.15</v>
      </c>
    </row>
    <row r="397" spans="1:9" x14ac:dyDescent="0.25">
      <c r="A397" s="185" t="s">
        <v>22</v>
      </c>
      <c r="B397" s="183">
        <v>1</v>
      </c>
      <c r="C397" s="184">
        <f t="shared" si="74"/>
        <v>196</v>
      </c>
      <c r="D397" s="180">
        <v>160</v>
      </c>
      <c r="E397" s="180">
        <v>36</v>
      </c>
      <c r="F397" s="181">
        <v>692.86</v>
      </c>
      <c r="G397" s="504">
        <f t="shared" si="68"/>
        <v>4.3303750000000001</v>
      </c>
      <c r="H397" s="505">
        <f t="shared" si="69"/>
        <v>311.79000000000002</v>
      </c>
      <c r="I397" s="505">
        <f t="shared" si="73"/>
        <v>385.34</v>
      </c>
    </row>
    <row r="398" spans="1:9" x14ac:dyDescent="0.25">
      <c r="A398" s="185" t="s">
        <v>22</v>
      </c>
      <c r="B398" s="183">
        <v>1</v>
      </c>
      <c r="C398" s="184">
        <f t="shared" si="74"/>
        <v>188</v>
      </c>
      <c r="D398" s="180">
        <v>160</v>
      </c>
      <c r="E398" s="180">
        <v>28</v>
      </c>
      <c r="F398" s="181">
        <v>692.86</v>
      </c>
      <c r="G398" s="504">
        <f t="shared" si="68"/>
        <v>4.3303750000000001</v>
      </c>
      <c r="H398" s="505">
        <f t="shared" si="69"/>
        <v>242.5</v>
      </c>
      <c r="I398" s="505">
        <f t="shared" si="73"/>
        <v>299.70999999999998</v>
      </c>
    </row>
    <row r="399" spans="1:9" x14ac:dyDescent="0.25">
      <c r="A399" s="185" t="s">
        <v>22</v>
      </c>
      <c r="B399" s="183">
        <v>1</v>
      </c>
      <c r="C399" s="184">
        <f t="shared" si="74"/>
        <v>96</v>
      </c>
      <c r="D399" s="180">
        <v>72</v>
      </c>
      <c r="E399" s="180">
        <v>24</v>
      </c>
      <c r="F399" s="181">
        <v>311.79000000000002</v>
      </c>
      <c r="G399" s="504">
        <f t="shared" si="68"/>
        <v>4.3304166666666672</v>
      </c>
      <c r="H399" s="505">
        <f t="shared" si="69"/>
        <v>207.86</v>
      </c>
      <c r="I399" s="505">
        <f t="shared" si="73"/>
        <v>256.89</v>
      </c>
    </row>
    <row r="400" spans="1:9" x14ac:dyDescent="0.25">
      <c r="A400" s="185" t="s">
        <v>22</v>
      </c>
      <c r="B400" s="183">
        <v>1</v>
      </c>
      <c r="C400" s="184">
        <f t="shared" si="74"/>
        <v>100</v>
      </c>
      <c r="D400" s="180">
        <v>64</v>
      </c>
      <c r="E400" s="180">
        <v>36</v>
      </c>
      <c r="F400" s="181">
        <v>277.14999999999998</v>
      </c>
      <c r="G400" s="504">
        <f t="shared" si="68"/>
        <v>4.3304687499999996</v>
      </c>
      <c r="H400" s="505">
        <f t="shared" si="69"/>
        <v>311.79000000000002</v>
      </c>
      <c r="I400" s="505">
        <f t="shared" si="73"/>
        <v>385.34</v>
      </c>
    </row>
    <row r="401" spans="1:10" x14ac:dyDescent="0.25">
      <c r="A401" s="185" t="s">
        <v>22</v>
      </c>
      <c r="B401" s="183">
        <v>1</v>
      </c>
      <c r="C401" s="184">
        <f t="shared" si="74"/>
        <v>104</v>
      </c>
      <c r="D401" s="180">
        <v>96</v>
      </c>
      <c r="E401" s="180">
        <v>8</v>
      </c>
      <c r="F401" s="181">
        <v>415.72</v>
      </c>
      <c r="G401" s="504">
        <f t="shared" si="68"/>
        <v>4.3304166666666672</v>
      </c>
      <c r="H401" s="505">
        <f t="shared" si="69"/>
        <v>69.290000000000006</v>
      </c>
      <c r="I401" s="505">
        <f t="shared" si="73"/>
        <v>85.64</v>
      </c>
    </row>
    <row r="402" spans="1:10" x14ac:dyDescent="0.25">
      <c r="A402" s="185" t="s">
        <v>22</v>
      </c>
      <c r="B402" s="183">
        <v>1</v>
      </c>
      <c r="C402" s="184">
        <f t="shared" si="74"/>
        <v>172</v>
      </c>
      <c r="D402" s="180">
        <v>160</v>
      </c>
      <c r="E402" s="180">
        <v>12</v>
      </c>
      <c r="F402" s="181">
        <v>692.86</v>
      </c>
      <c r="G402" s="504">
        <f t="shared" si="68"/>
        <v>4.3303750000000001</v>
      </c>
      <c r="H402" s="505">
        <f t="shared" si="69"/>
        <v>103.93</v>
      </c>
      <c r="I402" s="505">
        <f t="shared" si="73"/>
        <v>128.44999999999999</v>
      </c>
    </row>
    <row r="403" spans="1:10" x14ac:dyDescent="0.25">
      <c r="A403" s="185" t="s">
        <v>22</v>
      </c>
      <c r="B403" s="183">
        <v>1</v>
      </c>
      <c r="C403" s="184">
        <f t="shared" si="74"/>
        <v>192</v>
      </c>
      <c r="D403" s="180">
        <v>160</v>
      </c>
      <c r="E403" s="180">
        <v>32</v>
      </c>
      <c r="F403" s="181">
        <v>692.86</v>
      </c>
      <c r="G403" s="504">
        <f t="shared" si="68"/>
        <v>4.3303750000000001</v>
      </c>
      <c r="H403" s="505">
        <f t="shared" si="69"/>
        <v>277.14</v>
      </c>
      <c r="I403" s="505">
        <f t="shared" si="73"/>
        <v>342.52</v>
      </c>
    </row>
    <row r="404" spans="1:10" x14ac:dyDescent="0.25">
      <c r="A404" s="185" t="s">
        <v>22</v>
      </c>
      <c r="B404" s="183">
        <v>1</v>
      </c>
      <c r="C404" s="184">
        <f t="shared" si="74"/>
        <v>156</v>
      </c>
      <c r="D404" s="180">
        <v>144</v>
      </c>
      <c r="E404" s="180">
        <v>12</v>
      </c>
      <c r="F404" s="181">
        <v>675</v>
      </c>
      <c r="G404" s="504">
        <f t="shared" si="68"/>
        <v>4.6875</v>
      </c>
      <c r="H404" s="505">
        <f t="shared" si="69"/>
        <v>112.5</v>
      </c>
      <c r="I404" s="505">
        <f t="shared" si="73"/>
        <v>139.04</v>
      </c>
      <c r="J404" s="161">
        <f>H404/2</f>
        <v>56.25</v>
      </c>
    </row>
    <row r="405" spans="1:10" x14ac:dyDescent="0.25">
      <c r="A405" s="289" t="s">
        <v>475</v>
      </c>
      <c r="B405" s="286">
        <f t="shared" ref="B405:E405" si="75">B408+B424+B406</f>
        <v>25</v>
      </c>
      <c r="C405" s="286"/>
      <c r="D405" s="286"/>
      <c r="E405" s="286">
        <f t="shared" si="75"/>
        <v>612.25</v>
      </c>
      <c r="F405" s="286"/>
      <c r="G405" s="286"/>
      <c r="H405" s="286">
        <f>H408+H424+H406</f>
        <v>6511.9000000000005</v>
      </c>
      <c r="I405" s="286">
        <f>I408+I424+I406</f>
        <v>8048.0800000000008</v>
      </c>
    </row>
    <row r="406" spans="1:10" ht="31.5" x14ac:dyDescent="0.25">
      <c r="A406" s="284" t="s">
        <v>16</v>
      </c>
      <c r="B406" s="291">
        <f>SUM(B407)</f>
        <v>1</v>
      </c>
      <c r="C406" s="291"/>
      <c r="D406" s="291"/>
      <c r="E406" s="291">
        <f t="shared" ref="E406:I406" si="76">SUM(E407)</f>
        <v>0.25</v>
      </c>
      <c r="F406" s="291"/>
      <c r="G406" s="291"/>
      <c r="H406" s="291">
        <f>SUM(H407)</f>
        <v>4.93</v>
      </c>
      <c r="I406" s="291">
        <f t="shared" si="76"/>
        <v>6.09</v>
      </c>
    </row>
    <row r="407" spans="1:10" x14ac:dyDescent="0.25">
      <c r="A407" s="185" t="s">
        <v>446</v>
      </c>
      <c r="B407" s="183">
        <v>1</v>
      </c>
      <c r="C407" s="184">
        <f t="shared" ref="C407" si="77">D407+E407</f>
        <v>136.25</v>
      </c>
      <c r="D407" s="180">
        <v>136</v>
      </c>
      <c r="E407" s="181">
        <v>0.25</v>
      </c>
      <c r="F407" s="181">
        <v>1340.35</v>
      </c>
      <c r="G407" s="504">
        <f t="shared" ref="G407:G433" si="78">F407/D407</f>
        <v>9.8555147058823529</v>
      </c>
      <c r="H407" s="505">
        <f t="shared" ref="H407" si="79">ROUND(E407*G407*2,2)</f>
        <v>4.93</v>
      </c>
      <c r="I407" s="505">
        <f>ROUND(H407*1.2359,2)</f>
        <v>6.09</v>
      </c>
    </row>
    <row r="408" spans="1:10" ht="47.25" x14ac:dyDescent="0.25">
      <c r="A408" s="284" t="s">
        <v>17</v>
      </c>
      <c r="B408" s="173">
        <f>SUM(B409:B423)</f>
        <v>15</v>
      </c>
      <c r="C408" s="173"/>
      <c r="D408" s="173"/>
      <c r="E408" s="291">
        <f>SUM(E409:E423)</f>
        <v>388</v>
      </c>
      <c r="F408" s="173"/>
      <c r="G408" s="291"/>
      <c r="H408" s="291">
        <f>SUM(H409:H423)</f>
        <v>4563.3500000000004</v>
      </c>
      <c r="I408" s="291">
        <f>SUM(I409:I423)</f>
        <v>5639.8700000000008</v>
      </c>
    </row>
    <row r="409" spans="1:10" x14ac:dyDescent="0.25">
      <c r="A409" s="185" t="s">
        <v>448</v>
      </c>
      <c r="B409" s="183">
        <v>1</v>
      </c>
      <c r="C409" s="184">
        <f>D409+E409</f>
        <v>184</v>
      </c>
      <c r="D409" s="180">
        <v>160</v>
      </c>
      <c r="E409" s="180">
        <v>24</v>
      </c>
      <c r="F409" s="181">
        <v>1099.04</v>
      </c>
      <c r="G409" s="504">
        <f t="shared" si="78"/>
        <v>6.8689999999999998</v>
      </c>
      <c r="H409" s="505">
        <f t="shared" si="69"/>
        <v>329.71</v>
      </c>
      <c r="I409" s="505">
        <f t="shared" ref="I409:I423" si="80">ROUND(H409*1.2359,2)</f>
        <v>407.49</v>
      </c>
    </row>
    <row r="410" spans="1:10" x14ac:dyDescent="0.25">
      <c r="A410" s="185" t="s">
        <v>451</v>
      </c>
      <c r="B410" s="183">
        <v>1</v>
      </c>
      <c r="C410" s="184">
        <f t="shared" ref="C410:C433" si="81">D410+E410</f>
        <v>172</v>
      </c>
      <c r="D410" s="180">
        <v>160</v>
      </c>
      <c r="E410" s="180">
        <v>12</v>
      </c>
      <c r="F410" s="181">
        <v>831.44</v>
      </c>
      <c r="G410" s="504">
        <f t="shared" si="78"/>
        <v>5.1965000000000003</v>
      </c>
      <c r="H410" s="505">
        <f t="shared" si="69"/>
        <v>124.72</v>
      </c>
      <c r="I410" s="505">
        <f t="shared" si="80"/>
        <v>154.13999999999999</v>
      </c>
    </row>
    <row r="411" spans="1:10" x14ac:dyDescent="0.25">
      <c r="A411" s="185" t="s">
        <v>451</v>
      </c>
      <c r="B411" s="183">
        <v>1</v>
      </c>
      <c r="C411" s="184">
        <f t="shared" si="81"/>
        <v>184</v>
      </c>
      <c r="D411" s="180">
        <v>160</v>
      </c>
      <c r="E411" s="180">
        <v>24</v>
      </c>
      <c r="F411" s="181">
        <v>831.44</v>
      </c>
      <c r="G411" s="504">
        <f t="shared" si="78"/>
        <v>5.1965000000000003</v>
      </c>
      <c r="H411" s="505">
        <f t="shared" si="69"/>
        <v>249.43</v>
      </c>
      <c r="I411" s="505">
        <f t="shared" si="80"/>
        <v>308.27</v>
      </c>
    </row>
    <row r="412" spans="1:10" x14ac:dyDescent="0.25">
      <c r="A412" s="185" t="s">
        <v>462</v>
      </c>
      <c r="B412" s="183">
        <v>1</v>
      </c>
      <c r="C412" s="184">
        <f t="shared" si="81"/>
        <v>168</v>
      </c>
      <c r="D412" s="180">
        <v>160</v>
      </c>
      <c r="E412" s="180">
        <v>8</v>
      </c>
      <c r="F412" s="181">
        <v>941.34</v>
      </c>
      <c r="G412" s="504">
        <f t="shared" si="78"/>
        <v>5.883375</v>
      </c>
      <c r="H412" s="505">
        <f t="shared" si="69"/>
        <v>94.13</v>
      </c>
      <c r="I412" s="505">
        <f t="shared" si="80"/>
        <v>116.34</v>
      </c>
    </row>
    <row r="413" spans="1:10" x14ac:dyDescent="0.25">
      <c r="A413" s="185" t="s">
        <v>462</v>
      </c>
      <c r="B413" s="183">
        <v>1</v>
      </c>
      <c r="C413" s="184">
        <f t="shared" si="81"/>
        <v>84</v>
      </c>
      <c r="D413" s="180">
        <v>72</v>
      </c>
      <c r="E413" s="180">
        <v>12</v>
      </c>
      <c r="F413" s="181">
        <v>423.6</v>
      </c>
      <c r="G413" s="504">
        <f t="shared" si="78"/>
        <v>5.8833333333333337</v>
      </c>
      <c r="H413" s="505">
        <f t="shared" si="69"/>
        <v>141.19999999999999</v>
      </c>
      <c r="I413" s="505">
        <f t="shared" si="80"/>
        <v>174.51</v>
      </c>
    </row>
    <row r="414" spans="1:10" x14ac:dyDescent="0.25">
      <c r="A414" s="185" t="s">
        <v>462</v>
      </c>
      <c r="B414" s="183">
        <v>1</v>
      </c>
      <c r="C414" s="184">
        <f t="shared" si="81"/>
        <v>156</v>
      </c>
      <c r="D414" s="180">
        <v>120</v>
      </c>
      <c r="E414" s="180">
        <v>36</v>
      </c>
      <c r="F414" s="181">
        <v>706.01</v>
      </c>
      <c r="G414" s="504">
        <f t="shared" si="78"/>
        <v>5.8834166666666663</v>
      </c>
      <c r="H414" s="505">
        <f t="shared" si="69"/>
        <v>423.61</v>
      </c>
      <c r="I414" s="505">
        <f t="shared" si="80"/>
        <v>523.54</v>
      </c>
    </row>
    <row r="415" spans="1:10" x14ac:dyDescent="0.25">
      <c r="A415" s="185" t="s">
        <v>462</v>
      </c>
      <c r="B415" s="183">
        <v>1</v>
      </c>
      <c r="C415" s="184">
        <f t="shared" si="81"/>
        <v>216</v>
      </c>
      <c r="D415" s="180">
        <v>160</v>
      </c>
      <c r="E415" s="180">
        <v>56</v>
      </c>
      <c r="F415" s="181">
        <v>941.34</v>
      </c>
      <c r="G415" s="504">
        <f t="shared" si="78"/>
        <v>5.883375</v>
      </c>
      <c r="H415" s="505">
        <f t="shared" si="69"/>
        <v>658.94</v>
      </c>
      <c r="I415" s="505">
        <f t="shared" si="80"/>
        <v>814.38</v>
      </c>
    </row>
    <row r="416" spans="1:10" x14ac:dyDescent="0.25">
      <c r="A416" s="185" t="s">
        <v>462</v>
      </c>
      <c r="B416" s="183">
        <v>1</v>
      </c>
      <c r="C416" s="184">
        <f t="shared" si="81"/>
        <v>192</v>
      </c>
      <c r="D416" s="180">
        <v>160</v>
      </c>
      <c r="E416" s="180">
        <v>32</v>
      </c>
      <c r="F416" s="181">
        <v>941.34</v>
      </c>
      <c r="G416" s="504">
        <f t="shared" si="78"/>
        <v>5.883375</v>
      </c>
      <c r="H416" s="505">
        <f t="shared" si="69"/>
        <v>376.54</v>
      </c>
      <c r="I416" s="505">
        <f t="shared" si="80"/>
        <v>465.37</v>
      </c>
    </row>
    <row r="417" spans="1:9" x14ac:dyDescent="0.25">
      <c r="A417" s="185" t="s">
        <v>462</v>
      </c>
      <c r="B417" s="183">
        <v>1</v>
      </c>
      <c r="C417" s="184">
        <f t="shared" si="81"/>
        <v>168</v>
      </c>
      <c r="D417" s="180">
        <v>160</v>
      </c>
      <c r="E417" s="180">
        <v>8</v>
      </c>
      <c r="F417" s="181">
        <v>941.34</v>
      </c>
      <c r="G417" s="504">
        <f t="shared" si="78"/>
        <v>5.883375</v>
      </c>
      <c r="H417" s="505">
        <f t="shared" si="69"/>
        <v>94.13</v>
      </c>
      <c r="I417" s="505">
        <f t="shared" si="80"/>
        <v>116.34</v>
      </c>
    </row>
    <row r="418" spans="1:9" x14ac:dyDescent="0.25">
      <c r="A418" s="185" t="s">
        <v>462</v>
      </c>
      <c r="B418" s="183">
        <v>1</v>
      </c>
      <c r="C418" s="184">
        <f t="shared" si="81"/>
        <v>180</v>
      </c>
      <c r="D418" s="180">
        <v>152</v>
      </c>
      <c r="E418" s="180">
        <v>28</v>
      </c>
      <c r="F418" s="181">
        <v>894.28</v>
      </c>
      <c r="G418" s="504">
        <f t="shared" si="78"/>
        <v>5.8834210526315784</v>
      </c>
      <c r="H418" s="505">
        <f t="shared" si="69"/>
        <v>329.47</v>
      </c>
      <c r="I418" s="505">
        <f t="shared" si="80"/>
        <v>407.19</v>
      </c>
    </row>
    <row r="419" spans="1:9" x14ac:dyDescent="0.25">
      <c r="A419" s="185" t="s">
        <v>462</v>
      </c>
      <c r="B419" s="183">
        <v>1</v>
      </c>
      <c r="C419" s="184">
        <f t="shared" si="81"/>
        <v>196</v>
      </c>
      <c r="D419" s="180">
        <v>160</v>
      </c>
      <c r="E419" s="180">
        <v>36</v>
      </c>
      <c r="F419" s="181">
        <v>941.34</v>
      </c>
      <c r="G419" s="504">
        <f t="shared" si="78"/>
        <v>5.883375</v>
      </c>
      <c r="H419" s="505">
        <f t="shared" si="69"/>
        <v>423.6</v>
      </c>
      <c r="I419" s="505">
        <f t="shared" si="80"/>
        <v>523.53</v>
      </c>
    </row>
    <row r="420" spans="1:9" x14ac:dyDescent="0.25">
      <c r="A420" s="185" t="s">
        <v>462</v>
      </c>
      <c r="B420" s="183">
        <v>1</v>
      </c>
      <c r="C420" s="184">
        <f t="shared" si="81"/>
        <v>196</v>
      </c>
      <c r="D420" s="180">
        <v>160</v>
      </c>
      <c r="E420" s="180">
        <v>36</v>
      </c>
      <c r="F420" s="181">
        <v>941.34</v>
      </c>
      <c r="G420" s="504">
        <f t="shared" si="78"/>
        <v>5.883375</v>
      </c>
      <c r="H420" s="505">
        <f t="shared" si="69"/>
        <v>423.6</v>
      </c>
      <c r="I420" s="505">
        <f t="shared" si="80"/>
        <v>523.53</v>
      </c>
    </row>
    <row r="421" spans="1:9" x14ac:dyDescent="0.25">
      <c r="A421" s="185" t="s">
        <v>462</v>
      </c>
      <c r="B421" s="183">
        <v>1</v>
      </c>
      <c r="C421" s="184">
        <f t="shared" si="81"/>
        <v>168</v>
      </c>
      <c r="D421" s="180">
        <v>160</v>
      </c>
      <c r="E421" s="180">
        <v>8</v>
      </c>
      <c r="F421" s="181">
        <v>941.34</v>
      </c>
      <c r="G421" s="504">
        <f t="shared" si="78"/>
        <v>5.883375</v>
      </c>
      <c r="H421" s="505">
        <f t="shared" si="69"/>
        <v>94.13</v>
      </c>
      <c r="I421" s="505">
        <f t="shared" si="80"/>
        <v>116.34</v>
      </c>
    </row>
    <row r="422" spans="1:9" x14ac:dyDescent="0.25">
      <c r="A422" s="185" t="s">
        <v>450</v>
      </c>
      <c r="B422" s="183">
        <v>1</v>
      </c>
      <c r="C422" s="184">
        <f t="shared" si="81"/>
        <v>160</v>
      </c>
      <c r="D422" s="180">
        <v>152</v>
      </c>
      <c r="E422" s="180">
        <v>8</v>
      </c>
      <c r="F422" s="181">
        <v>894.28</v>
      </c>
      <c r="G422" s="504">
        <f t="shared" si="78"/>
        <v>5.8834210526315784</v>
      </c>
      <c r="H422" s="505">
        <f t="shared" si="69"/>
        <v>94.13</v>
      </c>
      <c r="I422" s="505">
        <f t="shared" si="80"/>
        <v>116.34</v>
      </c>
    </row>
    <row r="423" spans="1:9" x14ac:dyDescent="0.25">
      <c r="A423" s="185" t="s">
        <v>451</v>
      </c>
      <c r="B423" s="183">
        <v>1</v>
      </c>
      <c r="C423" s="184">
        <f t="shared" si="81"/>
        <v>220</v>
      </c>
      <c r="D423" s="180">
        <v>160</v>
      </c>
      <c r="E423" s="180">
        <v>60</v>
      </c>
      <c r="F423" s="181">
        <v>941.34</v>
      </c>
      <c r="G423" s="504">
        <f t="shared" si="78"/>
        <v>5.883375</v>
      </c>
      <c r="H423" s="505">
        <f t="shared" si="69"/>
        <v>706.01</v>
      </c>
      <c r="I423" s="505">
        <f t="shared" si="80"/>
        <v>872.56</v>
      </c>
    </row>
    <row r="424" spans="1:9" ht="47.25" x14ac:dyDescent="0.25">
      <c r="A424" s="284" t="s">
        <v>103</v>
      </c>
      <c r="B424" s="187">
        <f>SUM(B425:B433)</f>
        <v>9</v>
      </c>
      <c r="C424" s="187"/>
      <c r="D424" s="187"/>
      <c r="E424" s="187">
        <f t="shared" ref="E424:I424" si="82">SUM(E425:E433)</f>
        <v>224</v>
      </c>
      <c r="F424" s="187"/>
      <c r="G424" s="507"/>
      <c r="H424" s="507">
        <f>SUM(H425:H433)</f>
        <v>1943.6200000000001</v>
      </c>
      <c r="I424" s="507">
        <f t="shared" si="82"/>
        <v>2402.12</v>
      </c>
    </row>
    <row r="425" spans="1:9" x14ac:dyDescent="0.25">
      <c r="A425" s="185" t="s">
        <v>22</v>
      </c>
      <c r="B425" s="183">
        <v>1</v>
      </c>
      <c r="C425" s="184">
        <f t="shared" si="81"/>
        <v>120</v>
      </c>
      <c r="D425" s="180">
        <v>96</v>
      </c>
      <c r="E425" s="180">
        <v>24</v>
      </c>
      <c r="F425" s="181">
        <v>415.72</v>
      </c>
      <c r="G425" s="504">
        <f t="shared" si="78"/>
        <v>4.3304166666666672</v>
      </c>
      <c r="H425" s="505">
        <f t="shared" si="69"/>
        <v>207.86</v>
      </c>
      <c r="I425" s="505">
        <f t="shared" ref="I425:I433" si="83">ROUND(H425*1.2359,2)</f>
        <v>256.89</v>
      </c>
    </row>
    <row r="426" spans="1:9" x14ac:dyDescent="0.25">
      <c r="A426" s="185" t="s">
        <v>22</v>
      </c>
      <c r="B426" s="183">
        <v>1</v>
      </c>
      <c r="C426" s="184">
        <f t="shared" si="81"/>
        <v>180</v>
      </c>
      <c r="D426" s="180">
        <v>160</v>
      </c>
      <c r="E426" s="180">
        <v>20</v>
      </c>
      <c r="F426" s="181">
        <v>692.86</v>
      </c>
      <c r="G426" s="504">
        <f t="shared" si="78"/>
        <v>4.3303750000000001</v>
      </c>
      <c r="H426" s="505">
        <f t="shared" si="69"/>
        <v>173.22</v>
      </c>
      <c r="I426" s="505">
        <f t="shared" si="83"/>
        <v>214.08</v>
      </c>
    </row>
    <row r="427" spans="1:9" x14ac:dyDescent="0.25">
      <c r="A427" s="185" t="s">
        <v>22</v>
      </c>
      <c r="B427" s="183">
        <v>1</v>
      </c>
      <c r="C427" s="184">
        <f t="shared" si="81"/>
        <v>120</v>
      </c>
      <c r="D427" s="180">
        <v>112</v>
      </c>
      <c r="E427" s="180">
        <v>8</v>
      </c>
      <c r="F427" s="181">
        <v>485</v>
      </c>
      <c r="G427" s="504">
        <f t="shared" si="78"/>
        <v>4.3303571428571432</v>
      </c>
      <c r="H427" s="505">
        <f t="shared" si="69"/>
        <v>69.290000000000006</v>
      </c>
      <c r="I427" s="505">
        <f t="shared" si="83"/>
        <v>85.64</v>
      </c>
    </row>
    <row r="428" spans="1:9" x14ac:dyDescent="0.25">
      <c r="A428" s="185" t="s">
        <v>22</v>
      </c>
      <c r="B428" s="183">
        <v>1</v>
      </c>
      <c r="C428" s="184">
        <f t="shared" si="81"/>
        <v>168</v>
      </c>
      <c r="D428" s="180">
        <v>160</v>
      </c>
      <c r="E428" s="180">
        <v>8</v>
      </c>
      <c r="F428" s="181">
        <v>692.86</v>
      </c>
      <c r="G428" s="504">
        <f t="shared" si="78"/>
        <v>4.3303750000000001</v>
      </c>
      <c r="H428" s="505">
        <f t="shared" si="69"/>
        <v>69.290000000000006</v>
      </c>
      <c r="I428" s="505">
        <f t="shared" si="83"/>
        <v>85.64</v>
      </c>
    </row>
    <row r="429" spans="1:9" x14ac:dyDescent="0.25">
      <c r="A429" s="185" t="s">
        <v>22</v>
      </c>
      <c r="B429" s="183">
        <v>1</v>
      </c>
      <c r="C429" s="184">
        <f t="shared" si="81"/>
        <v>72</v>
      </c>
      <c r="D429" s="180">
        <v>40</v>
      </c>
      <c r="E429" s="180">
        <v>32</v>
      </c>
      <c r="F429" s="181">
        <v>173.22</v>
      </c>
      <c r="G429" s="504">
        <f t="shared" si="78"/>
        <v>4.3304999999999998</v>
      </c>
      <c r="H429" s="505">
        <f t="shared" si="69"/>
        <v>277.14999999999998</v>
      </c>
      <c r="I429" s="505">
        <f t="shared" si="83"/>
        <v>342.53</v>
      </c>
    </row>
    <row r="430" spans="1:9" x14ac:dyDescent="0.25">
      <c r="A430" s="185" t="s">
        <v>22</v>
      </c>
      <c r="B430" s="183">
        <v>1</v>
      </c>
      <c r="C430" s="184">
        <f t="shared" si="81"/>
        <v>176</v>
      </c>
      <c r="D430" s="180">
        <v>160</v>
      </c>
      <c r="E430" s="180">
        <v>16</v>
      </c>
      <c r="F430" s="181">
        <v>692.86</v>
      </c>
      <c r="G430" s="504">
        <f t="shared" si="78"/>
        <v>4.3303750000000001</v>
      </c>
      <c r="H430" s="505">
        <f t="shared" si="69"/>
        <v>138.57</v>
      </c>
      <c r="I430" s="505">
        <f t="shared" si="83"/>
        <v>171.26</v>
      </c>
    </row>
    <row r="431" spans="1:9" x14ac:dyDescent="0.25">
      <c r="A431" s="185" t="s">
        <v>22</v>
      </c>
      <c r="B431" s="183">
        <v>1</v>
      </c>
      <c r="C431" s="184">
        <f t="shared" si="81"/>
        <v>208</v>
      </c>
      <c r="D431" s="180">
        <v>160</v>
      </c>
      <c r="E431" s="180">
        <v>48</v>
      </c>
      <c r="F431" s="181">
        <v>692.86</v>
      </c>
      <c r="G431" s="504">
        <f t="shared" si="78"/>
        <v>4.3303750000000001</v>
      </c>
      <c r="H431" s="505">
        <f t="shared" si="69"/>
        <v>415.72</v>
      </c>
      <c r="I431" s="505">
        <f t="shared" si="83"/>
        <v>513.79</v>
      </c>
    </row>
    <row r="432" spans="1:9" x14ac:dyDescent="0.25">
      <c r="A432" s="185" t="s">
        <v>22</v>
      </c>
      <c r="B432" s="183">
        <v>1</v>
      </c>
      <c r="C432" s="184">
        <f t="shared" si="81"/>
        <v>172</v>
      </c>
      <c r="D432" s="180">
        <v>160</v>
      </c>
      <c r="E432" s="180">
        <v>12</v>
      </c>
      <c r="F432" s="181">
        <v>716.77</v>
      </c>
      <c r="G432" s="504">
        <f t="shared" si="78"/>
        <v>4.4798124999999995</v>
      </c>
      <c r="H432" s="505">
        <f t="shared" si="69"/>
        <v>107.52</v>
      </c>
      <c r="I432" s="505">
        <f t="shared" si="83"/>
        <v>132.88</v>
      </c>
    </row>
    <row r="433" spans="1:9" x14ac:dyDescent="0.25">
      <c r="A433" s="185" t="s">
        <v>22</v>
      </c>
      <c r="B433" s="183">
        <v>1</v>
      </c>
      <c r="C433" s="184">
        <f t="shared" si="81"/>
        <v>216</v>
      </c>
      <c r="D433" s="180">
        <v>160</v>
      </c>
      <c r="E433" s="180">
        <v>56</v>
      </c>
      <c r="F433" s="181">
        <v>692.86</v>
      </c>
      <c r="G433" s="504">
        <f t="shared" si="78"/>
        <v>4.3303750000000001</v>
      </c>
      <c r="H433" s="505">
        <f t="shared" si="69"/>
        <v>485</v>
      </c>
      <c r="I433" s="505">
        <f t="shared" si="83"/>
        <v>599.41</v>
      </c>
    </row>
    <row r="434" spans="1:9" x14ac:dyDescent="0.25">
      <c r="A434" s="289" t="s">
        <v>476</v>
      </c>
      <c r="B434" s="286">
        <f>B435+B440</f>
        <v>7</v>
      </c>
      <c r="C434" s="286"/>
      <c r="D434" s="286"/>
      <c r="E434" s="286">
        <f>E435+E440</f>
        <v>109</v>
      </c>
      <c r="F434" s="286"/>
      <c r="G434" s="286"/>
      <c r="H434" s="286">
        <f>H435+H440</f>
        <v>1176.4000000000001</v>
      </c>
      <c r="I434" s="286">
        <f>I435+I440</f>
        <v>1453.93</v>
      </c>
    </row>
    <row r="435" spans="1:9" ht="47.25" x14ac:dyDescent="0.25">
      <c r="A435" s="284" t="s">
        <v>17</v>
      </c>
      <c r="B435" s="291">
        <f>SUM(B436:B439)</f>
        <v>4</v>
      </c>
      <c r="C435" s="291"/>
      <c r="D435" s="291"/>
      <c r="E435" s="291">
        <f>SUM(E436:E439)</f>
        <v>72</v>
      </c>
      <c r="F435" s="291"/>
      <c r="G435" s="291"/>
      <c r="H435" s="291">
        <f>SUM(H436:H439)</f>
        <v>855.94</v>
      </c>
      <c r="I435" s="291">
        <f>SUM(I436:I439)</f>
        <v>1057.8600000000001</v>
      </c>
    </row>
    <row r="436" spans="1:9" x14ac:dyDescent="0.25">
      <c r="A436" s="185" t="s">
        <v>450</v>
      </c>
      <c r="B436" s="183">
        <v>1</v>
      </c>
      <c r="C436" s="184">
        <f>D436+E436</f>
        <v>144</v>
      </c>
      <c r="D436" s="180">
        <v>112</v>
      </c>
      <c r="E436" s="180">
        <v>32</v>
      </c>
      <c r="F436" s="181">
        <v>658.94</v>
      </c>
      <c r="G436" s="504">
        <f t="shared" ref="G436:G443" si="84">F436/D436</f>
        <v>5.8833928571428578</v>
      </c>
      <c r="H436" s="505">
        <f t="shared" si="69"/>
        <v>376.54</v>
      </c>
      <c r="I436" s="505">
        <f>ROUND(H436*1.2359,2)</f>
        <v>465.37</v>
      </c>
    </row>
    <row r="437" spans="1:9" x14ac:dyDescent="0.25">
      <c r="A437" s="185" t="s">
        <v>477</v>
      </c>
      <c r="B437" s="183">
        <v>1</v>
      </c>
      <c r="C437" s="184">
        <f t="shared" ref="C437:C439" si="85">D437+E437</f>
        <v>168</v>
      </c>
      <c r="D437" s="180">
        <v>160</v>
      </c>
      <c r="E437" s="180">
        <v>8</v>
      </c>
      <c r="F437" s="181">
        <v>941.34</v>
      </c>
      <c r="G437" s="504">
        <f t="shared" si="84"/>
        <v>5.883375</v>
      </c>
      <c r="H437" s="505">
        <f t="shared" si="69"/>
        <v>94.13</v>
      </c>
      <c r="I437" s="505">
        <f>ROUND(H437*1.2359,2)</f>
        <v>116.34</v>
      </c>
    </row>
    <row r="438" spans="1:9" x14ac:dyDescent="0.25">
      <c r="A438" s="185" t="s">
        <v>477</v>
      </c>
      <c r="B438" s="183">
        <v>1</v>
      </c>
      <c r="C438" s="184">
        <f t="shared" si="85"/>
        <v>136</v>
      </c>
      <c r="D438" s="180">
        <v>120</v>
      </c>
      <c r="E438" s="180">
        <v>16</v>
      </c>
      <c r="F438" s="181">
        <v>706.01</v>
      </c>
      <c r="G438" s="504">
        <f t="shared" si="84"/>
        <v>5.8834166666666663</v>
      </c>
      <c r="H438" s="505">
        <f t="shared" si="69"/>
        <v>188.27</v>
      </c>
      <c r="I438" s="505">
        <f>ROUND(H438*1.2359,2)</f>
        <v>232.68</v>
      </c>
    </row>
    <row r="439" spans="1:9" x14ac:dyDescent="0.25">
      <c r="A439" s="185" t="s">
        <v>451</v>
      </c>
      <c r="B439" s="183">
        <v>1</v>
      </c>
      <c r="C439" s="184">
        <f t="shared" si="85"/>
        <v>160</v>
      </c>
      <c r="D439" s="180">
        <v>144</v>
      </c>
      <c r="E439" s="180">
        <v>16</v>
      </c>
      <c r="F439" s="181">
        <v>886.49</v>
      </c>
      <c r="G439" s="504">
        <f t="shared" si="84"/>
        <v>6.1561805555555553</v>
      </c>
      <c r="H439" s="505">
        <f t="shared" si="69"/>
        <v>197</v>
      </c>
      <c r="I439" s="505">
        <f>ROUND(H439*1.2359,2)</f>
        <v>243.47</v>
      </c>
    </row>
    <row r="440" spans="1:9" ht="47.25" x14ac:dyDescent="0.25">
      <c r="A440" s="284" t="s">
        <v>103</v>
      </c>
      <c r="B440" s="173">
        <f>SUM(B441:B443)</f>
        <v>3</v>
      </c>
      <c r="C440" s="173"/>
      <c r="D440" s="173"/>
      <c r="E440" s="173">
        <f>SUM(E441:E443)</f>
        <v>37</v>
      </c>
      <c r="F440" s="173"/>
      <c r="G440" s="291"/>
      <c r="H440" s="291">
        <f>SUM(H441:H443)</f>
        <v>320.46000000000004</v>
      </c>
      <c r="I440" s="291">
        <f>SUM(I441:I443)</f>
        <v>396.07</v>
      </c>
    </row>
    <row r="441" spans="1:9" x14ac:dyDescent="0.25">
      <c r="A441" s="185" t="s">
        <v>22</v>
      </c>
      <c r="B441" s="183">
        <v>1</v>
      </c>
      <c r="C441" s="184">
        <f>D441+E441</f>
        <v>136</v>
      </c>
      <c r="D441" s="180">
        <v>128</v>
      </c>
      <c r="E441" s="180">
        <v>8</v>
      </c>
      <c r="F441" s="181">
        <v>554.29</v>
      </c>
      <c r="G441" s="504">
        <f t="shared" si="84"/>
        <v>4.3303906249999997</v>
      </c>
      <c r="H441" s="505">
        <f t="shared" si="69"/>
        <v>69.290000000000006</v>
      </c>
      <c r="I441" s="505">
        <f>ROUND(H441*1.2359,2)</f>
        <v>85.64</v>
      </c>
    </row>
    <row r="442" spans="1:9" x14ac:dyDescent="0.25">
      <c r="A442" s="185" t="s">
        <v>22</v>
      </c>
      <c r="B442" s="183">
        <v>1</v>
      </c>
      <c r="C442" s="184">
        <f t="shared" ref="C442:C443" si="86">D442+E442</f>
        <v>168</v>
      </c>
      <c r="D442" s="180">
        <v>160</v>
      </c>
      <c r="E442" s="180">
        <v>8</v>
      </c>
      <c r="F442" s="181">
        <v>692.86</v>
      </c>
      <c r="G442" s="504">
        <f t="shared" si="84"/>
        <v>4.3303750000000001</v>
      </c>
      <c r="H442" s="505">
        <f t="shared" si="69"/>
        <v>69.290000000000006</v>
      </c>
      <c r="I442" s="505">
        <f>ROUND(H442*1.2359,2)</f>
        <v>85.64</v>
      </c>
    </row>
    <row r="443" spans="1:9" x14ac:dyDescent="0.25">
      <c r="A443" s="185" t="s">
        <v>22</v>
      </c>
      <c r="B443" s="183">
        <v>1</v>
      </c>
      <c r="C443" s="184">
        <f t="shared" si="86"/>
        <v>181</v>
      </c>
      <c r="D443" s="180">
        <v>160</v>
      </c>
      <c r="E443" s="180">
        <v>21</v>
      </c>
      <c r="F443" s="181">
        <v>692.86</v>
      </c>
      <c r="G443" s="504">
        <f t="shared" si="84"/>
        <v>4.3303750000000001</v>
      </c>
      <c r="H443" s="505">
        <f t="shared" si="69"/>
        <v>181.88</v>
      </c>
      <c r="I443" s="505">
        <f>ROUND(H443*1.2359,2)</f>
        <v>224.79</v>
      </c>
    </row>
    <row r="444" spans="1:9" x14ac:dyDescent="0.25">
      <c r="A444" s="289" t="s">
        <v>478</v>
      </c>
      <c r="B444" s="286">
        <f>B445</f>
        <v>2</v>
      </c>
      <c r="C444" s="286"/>
      <c r="D444" s="286"/>
      <c r="E444" s="286">
        <f t="shared" ref="E444:I444" si="87">E445</f>
        <v>36</v>
      </c>
      <c r="F444" s="286"/>
      <c r="G444" s="286"/>
      <c r="H444" s="286">
        <f t="shared" si="87"/>
        <v>407.12</v>
      </c>
      <c r="I444" s="286">
        <f t="shared" si="87"/>
        <v>503.15999999999997</v>
      </c>
    </row>
    <row r="445" spans="1:9" ht="47.25" x14ac:dyDescent="0.25">
      <c r="A445" s="284" t="s">
        <v>17</v>
      </c>
      <c r="B445" s="291">
        <f>SUM(B446:B447)</f>
        <v>2</v>
      </c>
      <c r="C445" s="291"/>
      <c r="D445" s="291"/>
      <c r="E445" s="291">
        <f>SUM(E446:E447)</f>
        <v>36</v>
      </c>
      <c r="F445" s="291"/>
      <c r="G445" s="291"/>
      <c r="H445" s="291">
        <f>SUM(H446:H447)</f>
        <v>407.12</v>
      </c>
      <c r="I445" s="291">
        <f>SUM(I446:I447)</f>
        <v>503.15999999999997</v>
      </c>
    </row>
    <row r="446" spans="1:9" x14ac:dyDescent="0.25">
      <c r="A446" s="185" t="s">
        <v>451</v>
      </c>
      <c r="B446" s="183">
        <v>1</v>
      </c>
      <c r="C446" s="184">
        <f>D446+E446</f>
        <v>172</v>
      </c>
      <c r="D446" s="180">
        <v>160</v>
      </c>
      <c r="E446" s="180">
        <v>12</v>
      </c>
      <c r="F446" s="181">
        <v>831.44</v>
      </c>
      <c r="G446" s="504">
        <f t="shared" ref="G446:G447" si="88">F446/D446</f>
        <v>5.1965000000000003</v>
      </c>
      <c r="H446" s="505">
        <f t="shared" si="69"/>
        <v>124.72</v>
      </c>
      <c r="I446" s="505">
        <f>ROUND(H446*1.2359,2)</f>
        <v>154.13999999999999</v>
      </c>
    </row>
    <row r="447" spans="1:9" x14ac:dyDescent="0.25">
      <c r="A447" s="185" t="s">
        <v>451</v>
      </c>
      <c r="B447" s="183">
        <v>1</v>
      </c>
      <c r="C447" s="184">
        <f t="shared" ref="C447" si="89">D447+E447</f>
        <v>72</v>
      </c>
      <c r="D447" s="180">
        <v>48</v>
      </c>
      <c r="E447" s="180">
        <v>24</v>
      </c>
      <c r="F447" s="181">
        <v>282.39999999999998</v>
      </c>
      <c r="G447" s="504">
        <f t="shared" si="88"/>
        <v>5.8833333333333329</v>
      </c>
      <c r="H447" s="505">
        <f t="shared" si="69"/>
        <v>282.39999999999998</v>
      </c>
      <c r="I447" s="505">
        <f>ROUND(H447*1.2359,2)</f>
        <v>349.02</v>
      </c>
    </row>
    <row r="448" spans="1:9" x14ac:dyDescent="0.25">
      <c r="A448" s="289" t="s">
        <v>479</v>
      </c>
      <c r="B448" s="286">
        <f>B449+B465</f>
        <v>23</v>
      </c>
      <c r="C448" s="286"/>
      <c r="D448" s="286"/>
      <c r="E448" s="286">
        <f>E449+E465</f>
        <v>356</v>
      </c>
      <c r="F448" s="286"/>
      <c r="G448" s="286"/>
      <c r="H448" s="286">
        <f>H449+H465</f>
        <v>3954.84</v>
      </c>
      <c r="I448" s="286">
        <f>I449+I465</f>
        <v>4887.7899999999991</v>
      </c>
    </row>
    <row r="449" spans="1:9" ht="47.25" x14ac:dyDescent="0.25">
      <c r="A449" s="284" t="s">
        <v>17</v>
      </c>
      <c r="B449" s="291">
        <f>SUM(B450:B464)</f>
        <v>15</v>
      </c>
      <c r="C449" s="291"/>
      <c r="D449" s="291"/>
      <c r="E449" s="291">
        <f>SUM(E450:E464)</f>
        <v>249</v>
      </c>
      <c r="F449" s="291"/>
      <c r="G449" s="291"/>
      <c r="H449" s="291">
        <f>SUM(H450:H464)</f>
        <v>3024.53</v>
      </c>
      <c r="I449" s="291">
        <f>SUM(I450:I464)</f>
        <v>3738.0299999999997</v>
      </c>
    </row>
    <row r="450" spans="1:9" x14ac:dyDescent="0.25">
      <c r="A450" s="185" t="s">
        <v>448</v>
      </c>
      <c r="B450" s="183">
        <v>1</v>
      </c>
      <c r="C450" s="184">
        <f>D450+E450</f>
        <v>208</v>
      </c>
      <c r="D450" s="180">
        <v>160</v>
      </c>
      <c r="E450" s="180">
        <v>48</v>
      </c>
      <c r="F450" s="181">
        <v>1099.04</v>
      </c>
      <c r="G450" s="504">
        <f t="shared" ref="G450:G473" si="90">F450/D450</f>
        <v>6.8689999999999998</v>
      </c>
      <c r="H450" s="505">
        <f t="shared" ref="H450:H557" si="91">ROUND(E450*G450*2,2)</f>
        <v>659.42</v>
      </c>
      <c r="I450" s="505">
        <f t="shared" ref="I450:I464" si="92">ROUND(H450*1.2359,2)</f>
        <v>814.98</v>
      </c>
    </row>
    <row r="451" spans="1:9" x14ac:dyDescent="0.25">
      <c r="A451" s="185" t="s">
        <v>451</v>
      </c>
      <c r="B451" s="183">
        <v>1</v>
      </c>
      <c r="C451" s="184">
        <f t="shared" ref="C451:C464" si="93">D451+E451</f>
        <v>172</v>
      </c>
      <c r="D451" s="180">
        <v>160</v>
      </c>
      <c r="E451" s="180">
        <v>12</v>
      </c>
      <c r="F451" s="181">
        <v>941.34</v>
      </c>
      <c r="G451" s="504">
        <f t="shared" si="90"/>
        <v>5.883375</v>
      </c>
      <c r="H451" s="505">
        <f t="shared" si="91"/>
        <v>141.19999999999999</v>
      </c>
      <c r="I451" s="505">
        <f t="shared" si="92"/>
        <v>174.51</v>
      </c>
    </row>
    <row r="452" spans="1:9" x14ac:dyDescent="0.25">
      <c r="A452" s="185" t="s">
        <v>452</v>
      </c>
      <c r="B452" s="183">
        <v>1</v>
      </c>
      <c r="C452" s="184">
        <f t="shared" si="93"/>
        <v>172</v>
      </c>
      <c r="D452" s="180">
        <v>160</v>
      </c>
      <c r="E452" s="180">
        <v>12</v>
      </c>
      <c r="F452" s="181">
        <v>941.34</v>
      </c>
      <c r="G452" s="504">
        <f t="shared" si="90"/>
        <v>5.883375</v>
      </c>
      <c r="H452" s="505">
        <f t="shared" si="91"/>
        <v>141.19999999999999</v>
      </c>
      <c r="I452" s="505">
        <f t="shared" si="92"/>
        <v>174.51</v>
      </c>
    </row>
    <row r="453" spans="1:9" x14ac:dyDescent="0.25">
      <c r="A453" s="185" t="s">
        <v>452</v>
      </c>
      <c r="B453" s="183">
        <v>1</v>
      </c>
      <c r="C453" s="184">
        <f t="shared" si="93"/>
        <v>172</v>
      </c>
      <c r="D453" s="180">
        <v>160</v>
      </c>
      <c r="E453" s="180">
        <v>12</v>
      </c>
      <c r="F453" s="181">
        <v>941.34</v>
      </c>
      <c r="G453" s="504">
        <f t="shared" si="90"/>
        <v>5.883375</v>
      </c>
      <c r="H453" s="505">
        <f t="shared" si="91"/>
        <v>141.19999999999999</v>
      </c>
      <c r="I453" s="505">
        <f t="shared" si="92"/>
        <v>174.51</v>
      </c>
    </row>
    <row r="454" spans="1:9" x14ac:dyDescent="0.25">
      <c r="A454" s="185" t="s">
        <v>452</v>
      </c>
      <c r="B454" s="183">
        <v>1</v>
      </c>
      <c r="C454" s="184">
        <f t="shared" si="93"/>
        <v>169</v>
      </c>
      <c r="D454" s="180">
        <v>160</v>
      </c>
      <c r="E454" s="180">
        <v>9</v>
      </c>
      <c r="F454" s="181">
        <v>941.34</v>
      </c>
      <c r="G454" s="504">
        <f t="shared" si="90"/>
        <v>5.883375</v>
      </c>
      <c r="H454" s="505">
        <f t="shared" si="91"/>
        <v>105.9</v>
      </c>
      <c r="I454" s="505">
        <f t="shared" si="92"/>
        <v>130.88</v>
      </c>
    </row>
    <row r="455" spans="1:9" x14ac:dyDescent="0.25">
      <c r="A455" s="185" t="s">
        <v>452</v>
      </c>
      <c r="B455" s="183">
        <v>1</v>
      </c>
      <c r="C455" s="184">
        <f t="shared" si="93"/>
        <v>61</v>
      </c>
      <c r="D455" s="180">
        <v>40</v>
      </c>
      <c r="E455" s="180">
        <v>21</v>
      </c>
      <c r="F455" s="181">
        <v>235.34</v>
      </c>
      <c r="G455" s="504">
        <f t="shared" si="90"/>
        <v>5.8834999999999997</v>
      </c>
      <c r="H455" s="505">
        <f t="shared" si="91"/>
        <v>247.11</v>
      </c>
      <c r="I455" s="505">
        <f t="shared" si="92"/>
        <v>305.39999999999998</v>
      </c>
    </row>
    <row r="456" spans="1:9" x14ac:dyDescent="0.25">
      <c r="A456" s="185" t="s">
        <v>452</v>
      </c>
      <c r="B456" s="183">
        <v>1</v>
      </c>
      <c r="C456" s="184">
        <f t="shared" si="93"/>
        <v>92</v>
      </c>
      <c r="D456" s="180">
        <v>80</v>
      </c>
      <c r="E456" s="180">
        <v>12</v>
      </c>
      <c r="F456" s="181">
        <v>470.67</v>
      </c>
      <c r="G456" s="504">
        <f t="shared" si="90"/>
        <v>5.883375</v>
      </c>
      <c r="H456" s="505">
        <f t="shared" si="91"/>
        <v>141.19999999999999</v>
      </c>
      <c r="I456" s="505">
        <f t="shared" si="92"/>
        <v>174.51</v>
      </c>
    </row>
    <row r="457" spans="1:9" x14ac:dyDescent="0.25">
      <c r="A457" s="185" t="s">
        <v>452</v>
      </c>
      <c r="B457" s="183">
        <v>1</v>
      </c>
      <c r="C457" s="184">
        <f t="shared" si="93"/>
        <v>156</v>
      </c>
      <c r="D457" s="180">
        <v>144</v>
      </c>
      <c r="E457" s="180">
        <v>12</v>
      </c>
      <c r="F457" s="181">
        <v>847.21</v>
      </c>
      <c r="G457" s="504">
        <f t="shared" si="90"/>
        <v>5.8834027777777784</v>
      </c>
      <c r="H457" s="505">
        <f t="shared" si="91"/>
        <v>141.19999999999999</v>
      </c>
      <c r="I457" s="505">
        <f t="shared" si="92"/>
        <v>174.51</v>
      </c>
    </row>
    <row r="458" spans="1:9" x14ac:dyDescent="0.25">
      <c r="A458" s="185" t="s">
        <v>452</v>
      </c>
      <c r="B458" s="183">
        <v>1</v>
      </c>
      <c r="C458" s="184">
        <f t="shared" si="93"/>
        <v>177</v>
      </c>
      <c r="D458" s="180">
        <v>160</v>
      </c>
      <c r="E458" s="180">
        <v>17</v>
      </c>
      <c r="F458" s="181">
        <v>941.34</v>
      </c>
      <c r="G458" s="504">
        <f t="shared" si="90"/>
        <v>5.883375</v>
      </c>
      <c r="H458" s="505">
        <f t="shared" si="91"/>
        <v>200.03</v>
      </c>
      <c r="I458" s="505">
        <f t="shared" si="92"/>
        <v>247.22</v>
      </c>
    </row>
    <row r="459" spans="1:9" x14ac:dyDescent="0.25">
      <c r="A459" s="185" t="s">
        <v>452</v>
      </c>
      <c r="B459" s="183">
        <v>1</v>
      </c>
      <c r="C459" s="184">
        <f t="shared" si="93"/>
        <v>168</v>
      </c>
      <c r="D459" s="180">
        <v>160</v>
      </c>
      <c r="E459" s="180">
        <v>8</v>
      </c>
      <c r="F459" s="181">
        <v>941.34</v>
      </c>
      <c r="G459" s="504">
        <f t="shared" si="90"/>
        <v>5.883375</v>
      </c>
      <c r="H459" s="505">
        <f t="shared" si="91"/>
        <v>94.13</v>
      </c>
      <c r="I459" s="505">
        <f t="shared" si="92"/>
        <v>116.34</v>
      </c>
    </row>
    <row r="460" spans="1:9" x14ac:dyDescent="0.25">
      <c r="A460" s="185" t="s">
        <v>452</v>
      </c>
      <c r="B460" s="183">
        <v>1</v>
      </c>
      <c r="C460" s="184">
        <f t="shared" si="93"/>
        <v>172</v>
      </c>
      <c r="D460" s="180">
        <v>160</v>
      </c>
      <c r="E460" s="180">
        <v>12</v>
      </c>
      <c r="F460" s="181">
        <v>941.34</v>
      </c>
      <c r="G460" s="504">
        <f t="shared" si="90"/>
        <v>5.883375</v>
      </c>
      <c r="H460" s="505">
        <f t="shared" si="91"/>
        <v>141.19999999999999</v>
      </c>
      <c r="I460" s="505">
        <f t="shared" si="92"/>
        <v>174.51</v>
      </c>
    </row>
    <row r="461" spans="1:9" x14ac:dyDescent="0.25">
      <c r="A461" s="185" t="s">
        <v>452</v>
      </c>
      <c r="B461" s="183">
        <v>1</v>
      </c>
      <c r="C461" s="184">
        <f t="shared" si="93"/>
        <v>179</v>
      </c>
      <c r="D461" s="180">
        <v>160</v>
      </c>
      <c r="E461" s="180">
        <v>19</v>
      </c>
      <c r="F461" s="181">
        <v>941.34</v>
      </c>
      <c r="G461" s="504">
        <f t="shared" si="90"/>
        <v>5.883375</v>
      </c>
      <c r="H461" s="505">
        <f t="shared" si="91"/>
        <v>223.57</v>
      </c>
      <c r="I461" s="505">
        <f t="shared" si="92"/>
        <v>276.31</v>
      </c>
    </row>
    <row r="462" spans="1:9" x14ac:dyDescent="0.25">
      <c r="A462" s="185" t="s">
        <v>452</v>
      </c>
      <c r="B462" s="183">
        <v>1</v>
      </c>
      <c r="C462" s="184">
        <f t="shared" si="93"/>
        <v>184</v>
      </c>
      <c r="D462" s="180">
        <v>160</v>
      </c>
      <c r="E462" s="180">
        <v>24</v>
      </c>
      <c r="F462" s="181">
        <v>941.34</v>
      </c>
      <c r="G462" s="504">
        <f t="shared" si="90"/>
        <v>5.883375</v>
      </c>
      <c r="H462" s="505">
        <f t="shared" si="91"/>
        <v>282.39999999999998</v>
      </c>
      <c r="I462" s="505">
        <f t="shared" si="92"/>
        <v>349.02</v>
      </c>
    </row>
    <row r="463" spans="1:9" x14ac:dyDescent="0.25">
      <c r="A463" s="185" t="s">
        <v>452</v>
      </c>
      <c r="B463" s="183">
        <v>1</v>
      </c>
      <c r="C463" s="184">
        <f t="shared" si="93"/>
        <v>51</v>
      </c>
      <c r="D463" s="180">
        <v>32</v>
      </c>
      <c r="E463" s="180">
        <v>19</v>
      </c>
      <c r="F463" s="181">
        <v>188.27</v>
      </c>
      <c r="G463" s="504">
        <f t="shared" si="90"/>
        <v>5.8834375000000003</v>
      </c>
      <c r="H463" s="505">
        <f t="shared" si="91"/>
        <v>223.57</v>
      </c>
      <c r="I463" s="505">
        <f t="shared" si="92"/>
        <v>276.31</v>
      </c>
    </row>
    <row r="464" spans="1:9" x14ac:dyDescent="0.25">
      <c r="A464" s="185" t="s">
        <v>452</v>
      </c>
      <c r="B464" s="183">
        <v>1</v>
      </c>
      <c r="C464" s="184">
        <f t="shared" si="93"/>
        <v>172</v>
      </c>
      <c r="D464" s="180">
        <v>160</v>
      </c>
      <c r="E464" s="180">
        <v>12</v>
      </c>
      <c r="F464" s="181">
        <v>941.34</v>
      </c>
      <c r="G464" s="504">
        <f t="shared" si="90"/>
        <v>5.883375</v>
      </c>
      <c r="H464" s="505">
        <f t="shared" si="91"/>
        <v>141.19999999999999</v>
      </c>
      <c r="I464" s="505">
        <f t="shared" si="92"/>
        <v>174.51</v>
      </c>
    </row>
    <row r="465" spans="1:9" ht="47.25" x14ac:dyDescent="0.25">
      <c r="A465" s="284" t="s">
        <v>103</v>
      </c>
      <c r="B465" s="173">
        <f>SUM(B466:B473)</f>
        <v>8</v>
      </c>
      <c r="C465" s="173"/>
      <c r="D465" s="173"/>
      <c r="E465" s="173">
        <f>SUM(E466:E473)</f>
        <v>107</v>
      </c>
      <c r="F465" s="173"/>
      <c r="G465" s="291"/>
      <c r="H465" s="291">
        <f>SUM(H466:H473)</f>
        <v>930.31000000000006</v>
      </c>
      <c r="I465" s="291">
        <f>SUM(I466:I473)</f>
        <v>1149.7599999999998</v>
      </c>
    </row>
    <row r="466" spans="1:9" x14ac:dyDescent="0.25">
      <c r="A466" s="185" t="s">
        <v>22</v>
      </c>
      <c r="B466" s="183">
        <v>1</v>
      </c>
      <c r="C466" s="184">
        <f>D466+E466</f>
        <v>103</v>
      </c>
      <c r="D466" s="180">
        <v>80</v>
      </c>
      <c r="E466" s="180">
        <v>23</v>
      </c>
      <c r="F466" s="181">
        <v>346.43</v>
      </c>
      <c r="G466" s="504">
        <f t="shared" si="90"/>
        <v>4.3303750000000001</v>
      </c>
      <c r="H466" s="505">
        <f t="shared" si="91"/>
        <v>199.2</v>
      </c>
      <c r="I466" s="505">
        <f>ROUND(H466*1.2359,2)</f>
        <v>246.19</v>
      </c>
    </row>
    <row r="467" spans="1:9" x14ac:dyDescent="0.25">
      <c r="A467" s="185" t="s">
        <v>22</v>
      </c>
      <c r="B467" s="183">
        <v>1</v>
      </c>
      <c r="C467" s="184">
        <f t="shared" ref="C467:C473" si="94">D467+E467</f>
        <v>170</v>
      </c>
      <c r="D467" s="180">
        <v>160</v>
      </c>
      <c r="E467" s="180">
        <v>10</v>
      </c>
      <c r="F467" s="181">
        <v>692.86</v>
      </c>
      <c r="G467" s="504">
        <f t="shared" si="90"/>
        <v>4.3303750000000001</v>
      </c>
      <c r="H467" s="505">
        <f t="shared" si="91"/>
        <v>86.61</v>
      </c>
      <c r="I467" s="505">
        <f t="shared" ref="I467:I473" si="95">ROUND(H467*1.2359,2)</f>
        <v>107.04</v>
      </c>
    </row>
    <row r="468" spans="1:9" x14ac:dyDescent="0.25">
      <c r="A468" s="185" t="s">
        <v>22</v>
      </c>
      <c r="B468" s="183">
        <v>1</v>
      </c>
      <c r="C468" s="184">
        <f t="shared" si="94"/>
        <v>120</v>
      </c>
      <c r="D468" s="180">
        <v>112</v>
      </c>
      <c r="E468" s="180">
        <v>8</v>
      </c>
      <c r="F468" s="181">
        <v>485</v>
      </c>
      <c r="G468" s="504">
        <f t="shared" si="90"/>
        <v>4.3303571428571432</v>
      </c>
      <c r="H468" s="505">
        <f t="shared" si="91"/>
        <v>69.290000000000006</v>
      </c>
      <c r="I468" s="505">
        <f t="shared" si="95"/>
        <v>85.64</v>
      </c>
    </row>
    <row r="469" spans="1:9" x14ac:dyDescent="0.25">
      <c r="A469" s="185" t="s">
        <v>22</v>
      </c>
      <c r="B469" s="183">
        <v>1</v>
      </c>
      <c r="C469" s="184">
        <f t="shared" si="94"/>
        <v>162</v>
      </c>
      <c r="D469" s="180">
        <v>152</v>
      </c>
      <c r="E469" s="180">
        <v>10</v>
      </c>
      <c r="F469" s="181">
        <v>658.22</v>
      </c>
      <c r="G469" s="504">
        <f t="shared" si="90"/>
        <v>4.3303947368421056</v>
      </c>
      <c r="H469" s="505">
        <f t="shared" si="91"/>
        <v>86.61</v>
      </c>
      <c r="I469" s="505">
        <f t="shared" si="95"/>
        <v>107.04</v>
      </c>
    </row>
    <row r="470" spans="1:9" x14ac:dyDescent="0.25">
      <c r="A470" s="185" t="s">
        <v>22</v>
      </c>
      <c r="B470" s="183">
        <v>1</v>
      </c>
      <c r="C470" s="184">
        <f t="shared" si="94"/>
        <v>170</v>
      </c>
      <c r="D470" s="180">
        <v>160</v>
      </c>
      <c r="E470" s="180">
        <v>10</v>
      </c>
      <c r="F470" s="181">
        <v>692.86</v>
      </c>
      <c r="G470" s="504">
        <f t="shared" si="90"/>
        <v>4.3303750000000001</v>
      </c>
      <c r="H470" s="505">
        <f t="shared" si="91"/>
        <v>86.61</v>
      </c>
      <c r="I470" s="505">
        <f t="shared" si="95"/>
        <v>107.04</v>
      </c>
    </row>
    <row r="471" spans="1:9" x14ac:dyDescent="0.25">
      <c r="A471" s="185" t="s">
        <v>22</v>
      </c>
      <c r="B471" s="183">
        <v>1</v>
      </c>
      <c r="C471" s="184">
        <f t="shared" si="94"/>
        <v>184</v>
      </c>
      <c r="D471" s="180">
        <v>160</v>
      </c>
      <c r="E471" s="180">
        <v>24</v>
      </c>
      <c r="F471" s="181">
        <v>692.86</v>
      </c>
      <c r="G471" s="504">
        <f t="shared" si="90"/>
        <v>4.3303750000000001</v>
      </c>
      <c r="H471" s="505">
        <f t="shared" si="91"/>
        <v>207.86</v>
      </c>
      <c r="I471" s="505">
        <f t="shared" si="95"/>
        <v>256.89</v>
      </c>
    </row>
    <row r="472" spans="1:9" x14ac:dyDescent="0.25">
      <c r="A472" s="185" t="s">
        <v>22</v>
      </c>
      <c r="B472" s="183">
        <v>1</v>
      </c>
      <c r="C472" s="184">
        <f t="shared" si="94"/>
        <v>146</v>
      </c>
      <c r="D472" s="180">
        <v>136</v>
      </c>
      <c r="E472" s="180">
        <v>10</v>
      </c>
      <c r="F472" s="181">
        <v>588.92999999999995</v>
      </c>
      <c r="G472" s="504">
        <f t="shared" si="90"/>
        <v>4.3303676470588233</v>
      </c>
      <c r="H472" s="505">
        <f t="shared" si="91"/>
        <v>86.61</v>
      </c>
      <c r="I472" s="505">
        <f t="shared" si="95"/>
        <v>107.04</v>
      </c>
    </row>
    <row r="473" spans="1:9" x14ac:dyDescent="0.25">
      <c r="A473" s="185" t="s">
        <v>22</v>
      </c>
      <c r="B473" s="183">
        <v>1</v>
      </c>
      <c r="C473" s="184">
        <f t="shared" si="94"/>
        <v>124</v>
      </c>
      <c r="D473" s="180">
        <v>112</v>
      </c>
      <c r="E473" s="180">
        <v>12</v>
      </c>
      <c r="F473" s="181">
        <v>501.74</v>
      </c>
      <c r="G473" s="504">
        <f t="shared" si="90"/>
        <v>4.4798214285714284</v>
      </c>
      <c r="H473" s="505">
        <f t="shared" si="91"/>
        <v>107.52</v>
      </c>
      <c r="I473" s="505">
        <f t="shared" si="95"/>
        <v>132.88</v>
      </c>
    </row>
    <row r="474" spans="1:9" x14ac:dyDescent="0.25">
      <c r="A474" s="287" t="s">
        <v>480</v>
      </c>
      <c r="B474" s="286">
        <f>B475+B480</f>
        <v>8</v>
      </c>
      <c r="C474" s="286"/>
      <c r="D474" s="286"/>
      <c r="E474" s="286">
        <f t="shared" ref="E474:I474" si="96">E475+E480</f>
        <v>443</v>
      </c>
      <c r="F474" s="286"/>
      <c r="G474" s="286"/>
      <c r="H474" s="286">
        <f>H475+H480</f>
        <v>4587.5</v>
      </c>
      <c r="I474" s="286">
        <f t="shared" si="96"/>
        <v>5669.69</v>
      </c>
    </row>
    <row r="475" spans="1:9" ht="47.25" x14ac:dyDescent="0.25">
      <c r="A475" s="284" t="s">
        <v>17</v>
      </c>
      <c r="B475" s="291">
        <f>SUM(B476:B479)</f>
        <v>4</v>
      </c>
      <c r="C475" s="291"/>
      <c r="D475" s="291"/>
      <c r="E475" s="291">
        <f>SUM(E476:E479)</f>
        <v>247</v>
      </c>
      <c r="F475" s="291"/>
      <c r="G475" s="291"/>
      <c r="H475" s="291">
        <f>SUM(H476:H479)</f>
        <v>2890</v>
      </c>
      <c r="I475" s="291">
        <f>SUM(I476:I479)</f>
        <v>3571.75</v>
      </c>
    </row>
    <row r="476" spans="1:9" x14ac:dyDescent="0.25">
      <c r="A476" s="185" t="s">
        <v>449</v>
      </c>
      <c r="B476" s="183">
        <v>1</v>
      </c>
      <c r="C476" s="184">
        <f t="shared" ref="C476:C484" si="97">D476+E476</f>
        <v>193</v>
      </c>
      <c r="D476" s="180">
        <v>160</v>
      </c>
      <c r="E476" s="180">
        <v>33</v>
      </c>
      <c r="F476" s="181">
        <v>941.34</v>
      </c>
      <c r="G476" s="504">
        <f t="shared" ref="G476:G484" si="98">F476/D476</f>
        <v>5.883375</v>
      </c>
      <c r="H476" s="505">
        <f t="shared" si="91"/>
        <v>388.3</v>
      </c>
      <c r="I476" s="505">
        <f>ROUND(H476*1.2359,2)</f>
        <v>479.9</v>
      </c>
    </row>
    <row r="477" spans="1:9" x14ac:dyDescent="0.25">
      <c r="A477" s="185" t="s">
        <v>450</v>
      </c>
      <c r="B477" s="183">
        <v>1</v>
      </c>
      <c r="C477" s="184">
        <f t="shared" si="97"/>
        <v>182</v>
      </c>
      <c r="D477" s="180">
        <v>96</v>
      </c>
      <c r="E477" s="180">
        <v>86</v>
      </c>
      <c r="F477" s="181">
        <v>564.80999999999995</v>
      </c>
      <c r="G477" s="504">
        <f t="shared" si="98"/>
        <v>5.8834374999999994</v>
      </c>
      <c r="H477" s="505">
        <f t="shared" si="91"/>
        <v>1011.95</v>
      </c>
      <c r="I477" s="505">
        <f>ROUND(H477*1.2359,2)</f>
        <v>1250.67</v>
      </c>
    </row>
    <row r="478" spans="1:9" x14ac:dyDescent="0.25">
      <c r="A478" s="185" t="s">
        <v>447</v>
      </c>
      <c r="B478" s="183">
        <v>1</v>
      </c>
      <c r="C478" s="184">
        <f t="shared" si="97"/>
        <v>172</v>
      </c>
      <c r="D478" s="180">
        <v>112</v>
      </c>
      <c r="E478" s="180">
        <v>60</v>
      </c>
      <c r="F478" s="181">
        <v>609</v>
      </c>
      <c r="G478" s="504">
        <f t="shared" si="98"/>
        <v>5.4375</v>
      </c>
      <c r="H478" s="505">
        <f t="shared" si="91"/>
        <v>652.5</v>
      </c>
      <c r="I478" s="505">
        <f>ROUND(H478*1.2359,2)</f>
        <v>806.42</v>
      </c>
    </row>
    <row r="479" spans="1:9" x14ac:dyDescent="0.25">
      <c r="A479" s="185" t="s">
        <v>449</v>
      </c>
      <c r="B479" s="183">
        <v>1</v>
      </c>
      <c r="C479" s="184">
        <f t="shared" si="97"/>
        <v>228</v>
      </c>
      <c r="D479" s="180">
        <v>160</v>
      </c>
      <c r="E479" s="180">
        <v>68</v>
      </c>
      <c r="F479" s="181">
        <v>985</v>
      </c>
      <c r="G479" s="504">
        <f t="shared" si="98"/>
        <v>6.15625</v>
      </c>
      <c r="H479" s="505">
        <f t="shared" si="91"/>
        <v>837.25</v>
      </c>
      <c r="I479" s="505">
        <f>ROUND(H479*1.2359,2)</f>
        <v>1034.76</v>
      </c>
    </row>
    <row r="480" spans="1:9" ht="47.25" x14ac:dyDescent="0.25">
      <c r="A480" s="284" t="s">
        <v>103</v>
      </c>
      <c r="B480" s="173">
        <f>SUM(B481:B484)</f>
        <v>4</v>
      </c>
      <c r="C480" s="173"/>
      <c r="D480" s="173"/>
      <c r="E480" s="173">
        <f>SUM(E481:E484)</f>
        <v>196</v>
      </c>
      <c r="F480" s="173"/>
      <c r="G480" s="291"/>
      <c r="H480" s="291">
        <f>SUM(H481:H484)</f>
        <v>1697.5</v>
      </c>
      <c r="I480" s="291">
        <f>SUM(I481:I484)</f>
        <v>2097.9399999999996</v>
      </c>
    </row>
    <row r="481" spans="1:9" x14ac:dyDescent="0.25">
      <c r="A481" s="185" t="s">
        <v>22</v>
      </c>
      <c r="B481" s="183">
        <v>1</v>
      </c>
      <c r="C481" s="184">
        <f t="shared" si="97"/>
        <v>204</v>
      </c>
      <c r="D481" s="180">
        <v>160</v>
      </c>
      <c r="E481" s="180">
        <v>44</v>
      </c>
      <c r="F481" s="181">
        <v>692.86</v>
      </c>
      <c r="G481" s="504">
        <f t="shared" si="98"/>
        <v>4.3303750000000001</v>
      </c>
      <c r="H481" s="505">
        <f t="shared" si="91"/>
        <v>381.07</v>
      </c>
      <c r="I481" s="505">
        <f>ROUND(H481*1.2359,2)</f>
        <v>470.96</v>
      </c>
    </row>
    <row r="482" spans="1:9" x14ac:dyDescent="0.25">
      <c r="A482" s="185" t="s">
        <v>22</v>
      </c>
      <c r="B482" s="183">
        <v>1</v>
      </c>
      <c r="C482" s="184">
        <f t="shared" si="97"/>
        <v>204</v>
      </c>
      <c r="D482" s="180">
        <v>160</v>
      </c>
      <c r="E482" s="180">
        <v>44</v>
      </c>
      <c r="F482" s="181">
        <v>692.86</v>
      </c>
      <c r="G482" s="504">
        <f t="shared" si="98"/>
        <v>4.3303750000000001</v>
      </c>
      <c r="H482" s="505">
        <f t="shared" si="91"/>
        <v>381.07</v>
      </c>
      <c r="I482" s="505">
        <f>ROUND(H482*1.2359,2)</f>
        <v>470.96</v>
      </c>
    </row>
    <row r="483" spans="1:9" x14ac:dyDescent="0.25">
      <c r="A483" s="185" t="s">
        <v>22</v>
      </c>
      <c r="B483" s="183">
        <v>1</v>
      </c>
      <c r="C483" s="184">
        <f t="shared" si="97"/>
        <v>214</v>
      </c>
      <c r="D483" s="180">
        <v>160</v>
      </c>
      <c r="E483" s="180">
        <v>54</v>
      </c>
      <c r="F483" s="181">
        <v>692.86</v>
      </c>
      <c r="G483" s="504">
        <f t="shared" si="98"/>
        <v>4.3303750000000001</v>
      </c>
      <c r="H483" s="505">
        <f t="shared" si="91"/>
        <v>467.68</v>
      </c>
      <c r="I483" s="505">
        <f>ROUND(H483*1.2359,2)</f>
        <v>578.01</v>
      </c>
    </row>
    <row r="484" spans="1:9" x14ac:dyDescent="0.25">
      <c r="A484" s="185" t="s">
        <v>22</v>
      </c>
      <c r="B484" s="183">
        <v>1</v>
      </c>
      <c r="C484" s="184">
        <f t="shared" si="97"/>
        <v>182</v>
      </c>
      <c r="D484" s="180">
        <v>128</v>
      </c>
      <c r="E484" s="180">
        <v>54</v>
      </c>
      <c r="F484" s="181">
        <v>554.29</v>
      </c>
      <c r="G484" s="504">
        <f t="shared" si="98"/>
        <v>4.3303906249999997</v>
      </c>
      <c r="H484" s="505">
        <f t="shared" si="91"/>
        <v>467.68</v>
      </c>
      <c r="I484" s="505">
        <f>ROUND(H484*1.2359,2)</f>
        <v>578.01</v>
      </c>
    </row>
    <row r="485" spans="1:9" x14ac:dyDescent="0.25">
      <c r="A485" s="287" t="s">
        <v>481</v>
      </c>
      <c r="B485" s="286">
        <f>B486+B489+B508</f>
        <v>29</v>
      </c>
      <c r="C485" s="286"/>
      <c r="D485" s="286"/>
      <c r="E485" s="286">
        <f>E486+E489+E508</f>
        <v>727</v>
      </c>
      <c r="F485" s="286"/>
      <c r="G485" s="286"/>
      <c r="H485" s="286">
        <f>H486+H489+H508</f>
        <v>8968.7200000000012</v>
      </c>
      <c r="I485" s="286">
        <f>I486+I489+I508</f>
        <v>11084.480000000001</v>
      </c>
    </row>
    <row r="486" spans="1:9" ht="31.5" x14ac:dyDescent="0.25">
      <c r="A486" s="284" t="s">
        <v>16</v>
      </c>
      <c r="B486" s="291">
        <f>SUM(B487:B488)</f>
        <v>2</v>
      </c>
      <c r="C486" s="291"/>
      <c r="D486" s="291"/>
      <c r="E486" s="291">
        <f>SUM(E487:E488)</f>
        <v>85</v>
      </c>
      <c r="F486" s="291"/>
      <c r="G486" s="291"/>
      <c r="H486" s="291">
        <f>SUM(H487:H488)</f>
        <v>1675.42</v>
      </c>
      <c r="I486" s="291">
        <f>SUM(I487:I488)</f>
        <v>2070.65</v>
      </c>
    </row>
    <row r="487" spans="1:9" x14ac:dyDescent="0.25">
      <c r="A487" s="185" t="s">
        <v>445</v>
      </c>
      <c r="B487" s="183">
        <v>1</v>
      </c>
      <c r="C487" s="184">
        <f t="shared" ref="C487:C488" si="99">D487+E487</f>
        <v>74</v>
      </c>
      <c r="D487" s="180">
        <v>37</v>
      </c>
      <c r="E487" s="180">
        <v>37</v>
      </c>
      <c r="F487" s="181">
        <v>364.65</v>
      </c>
      <c r="G487" s="504">
        <f t="shared" ref="G487:G517" si="100">F487/D487</f>
        <v>9.8554054054054046</v>
      </c>
      <c r="H487" s="505">
        <f t="shared" si="91"/>
        <v>729.3</v>
      </c>
      <c r="I487" s="505">
        <f>ROUND(H487*1.2359,2)</f>
        <v>901.34</v>
      </c>
    </row>
    <row r="488" spans="1:9" x14ac:dyDescent="0.25">
      <c r="A488" s="185" t="s">
        <v>445</v>
      </c>
      <c r="B488" s="183">
        <v>1</v>
      </c>
      <c r="C488" s="184">
        <f t="shared" si="99"/>
        <v>96</v>
      </c>
      <c r="D488" s="180">
        <v>48</v>
      </c>
      <c r="E488" s="180">
        <v>48</v>
      </c>
      <c r="F488" s="181">
        <v>473.06</v>
      </c>
      <c r="G488" s="504">
        <f t="shared" si="100"/>
        <v>9.8554166666666667</v>
      </c>
      <c r="H488" s="505">
        <f t="shared" si="91"/>
        <v>946.12</v>
      </c>
      <c r="I488" s="505">
        <f>ROUND(H488*1.2359,2)</f>
        <v>1169.31</v>
      </c>
    </row>
    <row r="489" spans="1:9" ht="47.25" x14ac:dyDescent="0.25">
      <c r="A489" s="284" t="s">
        <v>17</v>
      </c>
      <c r="B489" s="173">
        <f>SUM(B490:B507)</f>
        <v>18</v>
      </c>
      <c r="C489" s="173"/>
      <c r="D489" s="173"/>
      <c r="E489" s="173">
        <f t="shared" ref="E489" si="101">SUM(E490:E507)</f>
        <v>474</v>
      </c>
      <c r="F489" s="173"/>
      <c r="G489" s="291"/>
      <c r="H489" s="291">
        <f>SUM(H490:H507)</f>
        <v>5858.9800000000005</v>
      </c>
      <c r="I489" s="291">
        <f>SUM(I490:I507)</f>
        <v>7241.1500000000005</v>
      </c>
    </row>
    <row r="490" spans="1:9" x14ac:dyDescent="0.25">
      <c r="A490" s="185" t="s">
        <v>451</v>
      </c>
      <c r="B490" s="183">
        <v>1</v>
      </c>
      <c r="C490" s="184">
        <f>D490+E490</f>
        <v>20</v>
      </c>
      <c r="D490" s="180">
        <v>16</v>
      </c>
      <c r="E490" s="180">
        <v>4</v>
      </c>
      <c r="F490" s="181">
        <v>83.14</v>
      </c>
      <c r="G490" s="504">
        <f t="shared" si="100"/>
        <v>5.19625</v>
      </c>
      <c r="H490" s="505">
        <f t="shared" si="91"/>
        <v>41.57</v>
      </c>
      <c r="I490" s="505">
        <f t="shared" ref="I490:I507" si="102">ROUND(H490*1.2359,2)</f>
        <v>51.38</v>
      </c>
    </row>
    <row r="491" spans="1:9" x14ac:dyDescent="0.25">
      <c r="A491" s="185" t="s">
        <v>451</v>
      </c>
      <c r="B491" s="183">
        <v>1</v>
      </c>
      <c r="C491" s="184">
        <f t="shared" ref="C491:C507" si="103">D491+E491</f>
        <v>182</v>
      </c>
      <c r="D491" s="180">
        <v>160</v>
      </c>
      <c r="E491" s="180">
        <v>22</v>
      </c>
      <c r="F491" s="181">
        <v>831.44</v>
      </c>
      <c r="G491" s="504">
        <f t="shared" si="100"/>
        <v>5.1965000000000003</v>
      </c>
      <c r="H491" s="505">
        <f t="shared" si="91"/>
        <v>228.65</v>
      </c>
      <c r="I491" s="505">
        <f t="shared" si="102"/>
        <v>282.58999999999997</v>
      </c>
    </row>
    <row r="492" spans="1:9" x14ac:dyDescent="0.25">
      <c r="A492" s="185" t="s">
        <v>449</v>
      </c>
      <c r="B492" s="183">
        <v>1</v>
      </c>
      <c r="C492" s="184">
        <f t="shared" si="103"/>
        <v>168</v>
      </c>
      <c r="D492" s="180">
        <v>160</v>
      </c>
      <c r="E492" s="180">
        <v>8</v>
      </c>
      <c r="F492" s="181">
        <v>941.34</v>
      </c>
      <c r="G492" s="504">
        <f t="shared" si="100"/>
        <v>5.883375</v>
      </c>
      <c r="H492" s="505">
        <f t="shared" si="91"/>
        <v>94.13</v>
      </c>
      <c r="I492" s="505">
        <f t="shared" si="102"/>
        <v>116.34</v>
      </c>
    </row>
    <row r="493" spans="1:9" x14ac:dyDescent="0.25">
      <c r="A493" s="185" t="s">
        <v>449</v>
      </c>
      <c r="B493" s="183">
        <v>1</v>
      </c>
      <c r="C493" s="184">
        <f t="shared" si="103"/>
        <v>184</v>
      </c>
      <c r="D493" s="180">
        <v>160</v>
      </c>
      <c r="E493" s="180">
        <v>24</v>
      </c>
      <c r="F493" s="181">
        <v>941.34</v>
      </c>
      <c r="G493" s="504">
        <f t="shared" si="100"/>
        <v>5.883375</v>
      </c>
      <c r="H493" s="505">
        <f t="shared" si="91"/>
        <v>282.39999999999998</v>
      </c>
      <c r="I493" s="505">
        <f t="shared" si="102"/>
        <v>349.02</v>
      </c>
    </row>
    <row r="494" spans="1:9" x14ac:dyDescent="0.25">
      <c r="A494" s="185" t="s">
        <v>449</v>
      </c>
      <c r="B494" s="183">
        <v>1</v>
      </c>
      <c r="C494" s="184">
        <f t="shared" si="103"/>
        <v>176</v>
      </c>
      <c r="D494" s="180">
        <v>160</v>
      </c>
      <c r="E494" s="180">
        <v>16</v>
      </c>
      <c r="F494" s="181">
        <v>941.34</v>
      </c>
      <c r="G494" s="504">
        <f t="shared" si="100"/>
        <v>5.883375</v>
      </c>
      <c r="H494" s="505">
        <f t="shared" si="91"/>
        <v>188.27</v>
      </c>
      <c r="I494" s="505">
        <f t="shared" si="102"/>
        <v>232.68</v>
      </c>
    </row>
    <row r="495" spans="1:9" x14ac:dyDescent="0.25">
      <c r="A495" s="185" t="s">
        <v>449</v>
      </c>
      <c r="B495" s="183">
        <v>1</v>
      </c>
      <c r="C495" s="184">
        <f t="shared" si="103"/>
        <v>176</v>
      </c>
      <c r="D495" s="180">
        <v>160</v>
      </c>
      <c r="E495" s="180">
        <v>16</v>
      </c>
      <c r="F495" s="181">
        <v>941.34</v>
      </c>
      <c r="G495" s="504">
        <f t="shared" si="100"/>
        <v>5.883375</v>
      </c>
      <c r="H495" s="505">
        <f t="shared" si="91"/>
        <v>188.27</v>
      </c>
      <c r="I495" s="505">
        <f t="shared" si="102"/>
        <v>232.68</v>
      </c>
    </row>
    <row r="496" spans="1:9" x14ac:dyDescent="0.25">
      <c r="A496" s="185" t="s">
        <v>449</v>
      </c>
      <c r="B496" s="183">
        <v>1</v>
      </c>
      <c r="C496" s="184">
        <f t="shared" si="103"/>
        <v>144</v>
      </c>
      <c r="D496" s="180">
        <v>120</v>
      </c>
      <c r="E496" s="180">
        <v>24</v>
      </c>
      <c r="F496" s="181">
        <v>706.01</v>
      </c>
      <c r="G496" s="504">
        <f t="shared" si="100"/>
        <v>5.8834166666666663</v>
      </c>
      <c r="H496" s="505">
        <f t="shared" si="91"/>
        <v>282.39999999999998</v>
      </c>
      <c r="I496" s="505">
        <f t="shared" si="102"/>
        <v>349.02</v>
      </c>
    </row>
    <row r="497" spans="1:9" x14ac:dyDescent="0.25">
      <c r="A497" s="185" t="s">
        <v>449</v>
      </c>
      <c r="B497" s="183">
        <v>1</v>
      </c>
      <c r="C497" s="184">
        <f t="shared" si="103"/>
        <v>196</v>
      </c>
      <c r="D497" s="180">
        <v>160</v>
      </c>
      <c r="E497" s="180">
        <v>36</v>
      </c>
      <c r="F497" s="181">
        <v>941.34</v>
      </c>
      <c r="G497" s="504">
        <f t="shared" si="100"/>
        <v>5.883375</v>
      </c>
      <c r="H497" s="505">
        <f t="shared" si="91"/>
        <v>423.6</v>
      </c>
      <c r="I497" s="505">
        <f t="shared" si="102"/>
        <v>523.53</v>
      </c>
    </row>
    <row r="498" spans="1:9" x14ac:dyDescent="0.25">
      <c r="A498" s="185" t="s">
        <v>449</v>
      </c>
      <c r="B498" s="183">
        <v>1</v>
      </c>
      <c r="C498" s="184">
        <f t="shared" si="103"/>
        <v>176</v>
      </c>
      <c r="D498" s="180">
        <v>160</v>
      </c>
      <c r="E498" s="180">
        <v>16</v>
      </c>
      <c r="F498" s="181">
        <v>941.34</v>
      </c>
      <c r="G498" s="504">
        <f t="shared" si="100"/>
        <v>5.883375</v>
      </c>
      <c r="H498" s="505">
        <f t="shared" si="91"/>
        <v>188.27</v>
      </c>
      <c r="I498" s="505">
        <f t="shared" si="102"/>
        <v>232.68</v>
      </c>
    </row>
    <row r="499" spans="1:9" x14ac:dyDescent="0.25">
      <c r="A499" s="185" t="s">
        <v>449</v>
      </c>
      <c r="B499" s="183">
        <v>1</v>
      </c>
      <c r="C499" s="184">
        <f t="shared" si="103"/>
        <v>144</v>
      </c>
      <c r="D499" s="180">
        <v>120</v>
      </c>
      <c r="E499" s="180">
        <v>24</v>
      </c>
      <c r="F499" s="181">
        <v>706.01</v>
      </c>
      <c r="G499" s="504">
        <f t="shared" si="100"/>
        <v>5.8834166666666663</v>
      </c>
      <c r="H499" s="505">
        <f t="shared" si="91"/>
        <v>282.39999999999998</v>
      </c>
      <c r="I499" s="505">
        <f t="shared" si="102"/>
        <v>349.02</v>
      </c>
    </row>
    <row r="500" spans="1:9" x14ac:dyDescent="0.25">
      <c r="A500" s="185" t="s">
        <v>449</v>
      </c>
      <c r="B500" s="183">
        <v>1</v>
      </c>
      <c r="C500" s="184">
        <f t="shared" si="103"/>
        <v>168</v>
      </c>
      <c r="D500" s="180">
        <v>160</v>
      </c>
      <c r="E500" s="180">
        <v>8</v>
      </c>
      <c r="F500" s="181">
        <v>941.34</v>
      </c>
      <c r="G500" s="504">
        <f t="shared" si="100"/>
        <v>5.883375</v>
      </c>
      <c r="H500" s="505">
        <f t="shared" si="91"/>
        <v>94.13</v>
      </c>
      <c r="I500" s="505">
        <f t="shared" si="102"/>
        <v>116.34</v>
      </c>
    </row>
    <row r="501" spans="1:9" x14ac:dyDescent="0.25">
      <c r="A501" s="185" t="s">
        <v>449</v>
      </c>
      <c r="B501" s="183">
        <v>1</v>
      </c>
      <c r="C501" s="184">
        <f t="shared" si="103"/>
        <v>168</v>
      </c>
      <c r="D501" s="180">
        <v>160</v>
      </c>
      <c r="E501" s="180">
        <v>8</v>
      </c>
      <c r="F501" s="181">
        <v>941.34</v>
      </c>
      <c r="G501" s="504">
        <f t="shared" si="100"/>
        <v>5.883375</v>
      </c>
      <c r="H501" s="505">
        <f t="shared" si="91"/>
        <v>94.13</v>
      </c>
      <c r="I501" s="505">
        <f t="shared" si="102"/>
        <v>116.34</v>
      </c>
    </row>
    <row r="502" spans="1:9" x14ac:dyDescent="0.25">
      <c r="A502" s="185" t="s">
        <v>451</v>
      </c>
      <c r="B502" s="183">
        <v>1</v>
      </c>
      <c r="C502" s="184">
        <f t="shared" si="103"/>
        <v>168</v>
      </c>
      <c r="D502" s="180">
        <v>160</v>
      </c>
      <c r="E502" s="180">
        <v>8</v>
      </c>
      <c r="F502" s="181">
        <v>941.34</v>
      </c>
      <c r="G502" s="504">
        <f t="shared" si="100"/>
        <v>5.883375</v>
      </c>
      <c r="H502" s="505">
        <f t="shared" si="91"/>
        <v>94.13</v>
      </c>
      <c r="I502" s="505">
        <f t="shared" si="102"/>
        <v>116.34</v>
      </c>
    </row>
    <row r="503" spans="1:9" x14ac:dyDescent="0.25">
      <c r="A503" s="185" t="s">
        <v>449</v>
      </c>
      <c r="B503" s="183">
        <v>1</v>
      </c>
      <c r="C503" s="184">
        <f t="shared" si="103"/>
        <v>196</v>
      </c>
      <c r="D503" s="180">
        <v>160</v>
      </c>
      <c r="E503" s="180">
        <v>36</v>
      </c>
      <c r="F503" s="181">
        <v>1076.3499999999999</v>
      </c>
      <c r="G503" s="504">
        <f t="shared" si="100"/>
        <v>6.7271874999999994</v>
      </c>
      <c r="H503" s="505">
        <f t="shared" si="91"/>
        <v>484.36</v>
      </c>
      <c r="I503" s="505">
        <f t="shared" si="102"/>
        <v>598.62</v>
      </c>
    </row>
    <row r="504" spans="1:9" x14ac:dyDescent="0.25">
      <c r="A504" s="185" t="s">
        <v>449</v>
      </c>
      <c r="B504" s="183">
        <v>1</v>
      </c>
      <c r="C504" s="184">
        <f t="shared" si="103"/>
        <v>264</v>
      </c>
      <c r="D504" s="180">
        <v>160</v>
      </c>
      <c r="E504" s="180">
        <v>104</v>
      </c>
      <c r="F504" s="181">
        <v>1076.3499999999999</v>
      </c>
      <c r="G504" s="504">
        <f t="shared" si="100"/>
        <v>6.7271874999999994</v>
      </c>
      <c r="H504" s="505">
        <f t="shared" si="91"/>
        <v>1399.26</v>
      </c>
      <c r="I504" s="505">
        <f t="shared" si="102"/>
        <v>1729.35</v>
      </c>
    </row>
    <row r="505" spans="1:9" x14ac:dyDescent="0.25">
      <c r="A505" s="185" t="s">
        <v>449</v>
      </c>
      <c r="B505" s="183">
        <v>1</v>
      </c>
      <c r="C505" s="184">
        <f t="shared" si="103"/>
        <v>208</v>
      </c>
      <c r="D505" s="180">
        <v>160</v>
      </c>
      <c r="E505" s="180">
        <v>48</v>
      </c>
      <c r="F505" s="181">
        <v>1076.3499999999999</v>
      </c>
      <c r="G505" s="504">
        <f t="shared" si="100"/>
        <v>6.7271874999999994</v>
      </c>
      <c r="H505" s="505">
        <f t="shared" si="91"/>
        <v>645.80999999999995</v>
      </c>
      <c r="I505" s="505">
        <f t="shared" si="102"/>
        <v>798.16</v>
      </c>
    </row>
    <row r="506" spans="1:9" x14ac:dyDescent="0.25">
      <c r="A506" s="185" t="s">
        <v>482</v>
      </c>
      <c r="B506" s="183">
        <v>1</v>
      </c>
      <c r="C506" s="184">
        <f t="shared" si="103"/>
        <v>184</v>
      </c>
      <c r="D506" s="180">
        <v>160</v>
      </c>
      <c r="E506" s="180">
        <v>24</v>
      </c>
      <c r="F506" s="181">
        <v>941.34</v>
      </c>
      <c r="G506" s="504">
        <f t="shared" si="100"/>
        <v>5.883375</v>
      </c>
      <c r="H506" s="505">
        <f t="shared" si="91"/>
        <v>282.39999999999998</v>
      </c>
      <c r="I506" s="505">
        <f t="shared" si="102"/>
        <v>349.02</v>
      </c>
    </row>
    <row r="507" spans="1:9" x14ac:dyDescent="0.25">
      <c r="A507" s="185" t="s">
        <v>449</v>
      </c>
      <c r="B507" s="183">
        <v>1</v>
      </c>
      <c r="C507" s="184">
        <f t="shared" si="103"/>
        <v>208</v>
      </c>
      <c r="D507" s="180">
        <v>160</v>
      </c>
      <c r="E507" s="180">
        <v>48</v>
      </c>
      <c r="F507" s="181">
        <v>941.34</v>
      </c>
      <c r="G507" s="504">
        <f t="shared" si="100"/>
        <v>5.883375</v>
      </c>
      <c r="H507" s="505">
        <f t="shared" si="91"/>
        <v>564.79999999999995</v>
      </c>
      <c r="I507" s="505">
        <f t="shared" si="102"/>
        <v>698.04</v>
      </c>
    </row>
    <row r="508" spans="1:9" ht="47.25" x14ac:dyDescent="0.25">
      <c r="A508" s="284" t="s">
        <v>103</v>
      </c>
      <c r="B508" s="173">
        <f>SUM(B509:B517)</f>
        <v>9</v>
      </c>
      <c r="C508" s="173"/>
      <c r="D508" s="173"/>
      <c r="E508" s="173">
        <f>SUM(E509:E517)</f>
        <v>168</v>
      </c>
      <c r="F508" s="173"/>
      <c r="G508" s="291"/>
      <c r="H508" s="291">
        <f>SUM(H509:H517)</f>
        <v>1434.3200000000002</v>
      </c>
      <c r="I508" s="291">
        <f>SUM(I509:I517)</f>
        <v>1772.68</v>
      </c>
    </row>
    <row r="509" spans="1:9" x14ac:dyDescent="0.25">
      <c r="A509" s="185" t="s">
        <v>22</v>
      </c>
      <c r="B509" s="183">
        <v>1</v>
      </c>
      <c r="C509" s="184">
        <f>D509+E509</f>
        <v>184</v>
      </c>
      <c r="D509" s="180">
        <v>160</v>
      </c>
      <c r="E509" s="180">
        <v>24</v>
      </c>
      <c r="F509" s="181">
        <v>692.86</v>
      </c>
      <c r="G509" s="504">
        <f t="shared" si="100"/>
        <v>4.3303750000000001</v>
      </c>
      <c r="H509" s="505">
        <f t="shared" si="91"/>
        <v>207.86</v>
      </c>
      <c r="I509" s="505">
        <f t="shared" ref="I509:I517" si="104">ROUND(H509*1.2359,2)</f>
        <v>256.89</v>
      </c>
    </row>
    <row r="510" spans="1:9" s="161" customFormat="1" x14ac:dyDescent="0.25">
      <c r="A510" s="186" t="s">
        <v>22</v>
      </c>
      <c r="B510" s="175">
        <v>1</v>
      </c>
      <c r="C510" s="176">
        <f t="shared" ref="C510:C516" si="105">D510+E510</f>
        <v>88</v>
      </c>
      <c r="D510" s="177">
        <v>80</v>
      </c>
      <c r="E510" s="177">
        <v>8</v>
      </c>
      <c r="F510" s="178">
        <v>346.43</v>
      </c>
      <c r="G510" s="504">
        <f t="shared" si="100"/>
        <v>4.3303750000000001</v>
      </c>
      <c r="H510" s="506">
        <f t="shared" si="91"/>
        <v>69.290000000000006</v>
      </c>
      <c r="I510" s="506">
        <f t="shared" si="104"/>
        <v>85.64</v>
      </c>
    </row>
    <row r="511" spans="1:9" s="161" customFormat="1" x14ac:dyDescent="0.25">
      <c r="A511" s="186" t="s">
        <v>22</v>
      </c>
      <c r="B511" s="175">
        <v>1</v>
      </c>
      <c r="C511" s="176">
        <f t="shared" si="105"/>
        <v>80</v>
      </c>
      <c r="D511" s="177">
        <v>64</v>
      </c>
      <c r="E511" s="177">
        <v>16</v>
      </c>
      <c r="F511" s="178">
        <v>277.14999999999998</v>
      </c>
      <c r="G511" s="504">
        <f t="shared" si="100"/>
        <v>4.3304687499999996</v>
      </c>
      <c r="H511" s="506">
        <f t="shared" si="91"/>
        <v>138.58000000000001</v>
      </c>
      <c r="I511" s="506">
        <f t="shared" si="104"/>
        <v>171.27</v>
      </c>
    </row>
    <row r="512" spans="1:9" s="161" customFormat="1" x14ac:dyDescent="0.25">
      <c r="A512" s="186" t="s">
        <v>22</v>
      </c>
      <c r="B512" s="175">
        <v>1</v>
      </c>
      <c r="C512" s="176">
        <f t="shared" si="105"/>
        <v>172</v>
      </c>
      <c r="D512" s="177">
        <v>160</v>
      </c>
      <c r="E512" s="177">
        <v>12</v>
      </c>
      <c r="F512" s="178">
        <v>692.86</v>
      </c>
      <c r="G512" s="504">
        <f t="shared" si="100"/>
        <v>4.3303750000000001</v>
      </c>
      <c r="H512" s="506">
        <f t="shared" si="91"/>
        <v>103.93</v>
      </c>
      <c r="I512" s="506">
        <f t="shared" si="104"/>
        <v>128.44999999999999</v>
      </c>
    </row>
    <row r="513" spans="1:9" s="161" customFormat="1" x14ac:dyDescent="0.25">
      <c r="A513" s="186" t="s">
        <v>22</v>
      </c>
      <c r="B513" s="175">
        <v>1</v>
      </c>
      <c r="C513" s="176">
        <f t="shared" si="105"/>
        <v>132</v>
      </c>
      <c r="D513" s="177">
        <v>120</v>
      </c>
      <c r="E513" s="177">
        <v>12</v>
      </c>
      <c r="F513" s="178">
        <v>519.65</v>
      </c>
      <c r="G513" s="504">
        <f t="shared" si="100"/>
        <v>4.3304166666666664</v>
      </c>
      <c r="H513" s="506">
        <f t="shared" si="91"/>
        <v>103.93</v>
      </c>
      <c r="I513" s="506">
        <f t="shared" si="104"/>
        <v>128.44999999999999</v>
      </c>
    </row>
    <row r="514" spans="1:9" x14ac:dyDescent="0.25">
      <c r="A514" s="185" t="s">
        <v>22</v>
      </c>
      <c r="B514" s="183">
        <v>1</v>
      </c>
      <c r="C514" s="184">
        <f t="shared" si="105"/>
        <v>208</v>
      </c>
      <c r="D514" s="180">
        <v>160</v>
      </c>
      <c r="E514" s="180">
        <v>48</v>
      </c>
      <c r="F514" s="181">
        <v>692.86</v>
      </c>
      <c r="G514" s="504">
        <f t="shared" si="100"/>
        <v>4.3303750000000001</v>
      </c>
      <c r="H514" s="505">
        <f t="shared" si="91"/>
        <v>415.72</v>
      </c>
      <c r="I514" s="505">
        <f t="shared" si="104"/>
        <v>513.79</v>
      </c>
    </row>
    <row r="515" spans="1:9" x14ac:dyDescent="0.25">
      <c r="A515" s="185" t="s">
        <v>22</v>
      </c>
      <c r="B515" s="183">
        <v>1</v>
      </c>
      <c r="C515" s="184">
        <f t="shared" si="105"/>
        <v>135</v>
      </c>
      <c r="D515" s="180">
        <v>128</v>
      </c>
      <c r="E515" s="180">
        <v>7</v>
      </c>
      <c r="F515" s="181">
        <v>554.29</v>
      </c>
      <c r="G515" s="504">
        <f t="shared" si="100"/>
        <v>4.3303906249999997</v>
      </c>
      <c r="H515" s="505">
        <f t="shared" si="91"/>
        <v>60.63</v>
      </c>
      <c r="I515" s="505">
        <f t="shared" si="104"/>
        <v>74.930000000000007</v>
      </c>
    </row>
    <row r="516" spans="1:9" x14ac:dyDescent="0.25">
      <c r="A516" s="185" t="s">
        <v>22</v>
      </c>
      <c r="B516" s="183">
        <v>1</v>
      </c>
      <c r="C516" s="184">
        <f t="shared" si="105"/>
        <v>56</v>
      </c>
      <c r="D516" s="180">
        <v>40</v>
      </c>
      <c r="E516" s="180">
        <v>16</v>
      </c>
      <c r="F516" s="181">
        <v>125</v>
      </c>
      <c r="G516" s="504">
        <f t="shared" si="100"/>
        <v>3.125</v>
      </c>
      <c r="H516" s="505">
        <f t="shared" si="91"/>
        <v>100</v>
      </c>
      <c r="I516" s="505">
        <f t="shared" si="104"/>
        <v>123.59</v>
      </c>
    </row>
    <row r="517" spans="1:9" x14ac:dyDescent="0.25">
      <c r="A517" s="185" t="s">
        <v>22</v>
      </c>
      <c r="B517" s="183">
        <v>1</v>
      </c>
      <c r="C517" s="184">
        <f>D517+E517</f>
        <v>185</v>
      </c>
      <c r="D517" s="180">
        <v>160</v>
      </c>
      <c r="E517" s="180">
        <v>25</v>
      </c>
      <c r="F517" s="181">
        <v>750</v>
      </c>
      <c r="G517" s="504">
        <f t="shared" si="100"/>
        <v>4.6875</v>
      </c>
      <c r="H517" s="505">
        <f>ROUND(E517*G517*2,2)</f>
        <v>234.38</v>
      </c>
      <c r="I517" s="505">
        <f t="shared" si="104"/>
        <v>289.67</v>
      </c>
    </row>
    <row r="518" spans="1:9" x14ac:dyDescent="0.25">
      <c r="A518" s="289" t="s">
        <v>483</v>
      </c>
      <c r="B518" s="286">
        <f t="shared" ref="B518" si="106">B519+B531</f>
        <v>15</v>
      </c>
      <c r="C518" s="286"/>
      <c r="D518" s="286"/>
      <c r="E518" s="286">
        <f>E519+E531</f>
        <v>288</v>
      </c>
      <c r="F518" s="286"/>
      <c r="G518" s="286"/>
      <c r="H518" s="286">
        <f>H519+H531</f>
        <v>3126.6200000000003</v>
      </c>
      <c r="I518" s="286">
        <f>I519+I531</f>
        <v>3864.1799999999994</v>
      </c>
    </row>
    <row r="519" spans="1:9" ht="47.25" x14ac:dyDescent="0.25">
      <c r="A519" s="292" t="s">
        <v>17</v>
      </c>
      <c r="B519" s="291">
        <f>SUM(B520:B530)</f>
        <v>11</v>
      </c>
      <c r="C519" s="291"/>
      <c r="D519" s="291"/>
      <c r="E519" s="291">
        <f t="shared" ref="E519:I519" si="107">SUM(E520:E530)</f>
        <v>208</v>
      </c>
      <c r="F519" s="291"/>
      <c r="G519" s="291"/>
      <c r="H519" s="291">
        <f>SUM(H520:H530)</f>
        <v>2433.7600000000002</v>
      </c>
      <c r="I519" s="291">
        <f t="shared" si="107"/>
        <v>3007.8699999999994</v>
      </c>
    </row>
    <row r="520" spans="1:9" x14ac:dyDescent="0.25">
      <c r="A520" s="185" t="s">
        <v>451</v>
      </c>
      <c r="B520" s="183">
        <v>1</v>
      </c>
      <c r="C520" s="184">
        <f t="shared" ref="C520:C543" si="108">D520+E520</f>
        <v>170</v>
      </c>
      <c r="D520" s="180">
        <v>160</v>
      </c>
      <c r="E520" s="180">
        <v>10</v>
      </c>
      <c r="F520" s="181">
        <v>831.44</v>
      </c>
      <c r="G520" s="504">
        <f t="shared" ref="G520:G535" si="109">F520/D520</f>
        <v>5.1965000000000003</v>
      </c>
      <c r="H520" s="505">
        <f t="shared" si="91"/>
        <v>103.93</v>
      </c>
      <c r="I520" s="505">
        <f t="shared" ref="I520:I530" si="110">ROUND(H520*1.2359,2)</f>
        <v>128.44999999999999</v>
      </c>
    </row>
    <row r="521" spans="1:9" x14ac:dyDescent="0.25">
      <c r="A521" s="185" t="s">
        <v>450</v>
      </c>
      <c r="B521" s="183">
        <v>1</v>
      </c>
      <c r="C521" s="184">
        <f t="shared" si="108"/>
        <v>88</v>
      </c>
      <c r="D521" s="180">
        <v>72</v>
      </c>
      <c r="E521" s="180">
        <v>16</v>
      </c>
      <c r="F521" s="181">
        <v>423.6</v>
      </c>
      <c r="G521" s="504">
        <f t="shared" si="109"/>
        <v>5.8833333333333337</v>
      </c>
      <c r="H521" s="505">
        <f t="shared" si="91"/>
        <v>188.27</v>
      </c>
      <c r="I521" s="505">
        <f t="shared" si="110"/>
        <v>232.68</v>
      </c>
    </row>
    <row r="522" spans="1:9" x14ac:dyDescent="0.25">
      <c r="A522" s="185" t="s">
        <v>450</v>
      </c>
      <c r="B522" s="183">
        <v>1</v>
      </c>
      <c r="C522" s="184">
        <f t="shared" si="108"/>
        <v>200</v>
      </c>
      <c r="D522" s="180">
        <v>160</v>
      </c>
      <c r="E522" s="180">
        <v>40</v>
      </c>
      <c r="F522" s="181">
        <v>941.34</v>
      </c>
      <c r="G522" s="504">
        <f t="shared" si="109"/>
        <v>5.883375</v>
      </c>
      <c r="H522" s="505">
        <f t="shared" si="91"/>
        <v>470.67</v>
      </c>
      <c r="I522" s="505">
        <f t="shared" si="110"/>
        <v>581.70000000000005</v>
      </c>
    </row>
    <row r="523" spans="1:9" x14ac:dyDescent="0.25">
      <c r="A523" s="185" t="s">
        <v>450</v>
      </c>
      <c r="B523" s="183">
        <v>1</v>
      </c>
      <c r="C523" s="184">
        <f t="shared" si="108"/>
        <v>96</v>
      </c>
      <c r="D523" s="180">
        <v>80</v>
      </c>
      <c r="E523" s="180">
        <v>16</v>
      </c>
      <c r="F523" s="181">
        <v>470.67</v>
      </c>
      <c r="G523" s="504">
        <f t="shared" si="109"/>
        <v>5.883375</v>
      </c>
      <c r="H523" s="505">
        <f t="shared" si="91"/>
        <v>188.27</v>
      </c>
      <c r="I523" s="505">
        <f t="shared" si="110"/>
        <v>232.68</v>
      </c>
    </row>
    <row r="524" spans="1:9" x14ac:dyDescent="0.25">
      <c r="A524" s="185" t="s">
        <v>450</v>
      </c>
      <c r="B524" s="183">
        <v>1</v>
      </c>
      <c r="C524" s="184">
        <f t="shared" si="108"/>
        <v>202</v>
      </c>
      <c r="D524" s="180">
        <v>160</v>
      </c>
      <c r="E524" s="180">
        <v>42</v>
      </c>
      <c r="F524" s="181">
        <v>941.34</v>
      </c>
      <c r="G524" s="504">
        <f t="shared" si="109"/>
        <v>5.883375</v>
      </c>
      <c r="H524" s="505">
        <f t="shared" si="91"/>
        <v>494.2</v>
      </c>
      <c r="I524" s="505">
        <f t="shared" si="110"/>
        <v>610.78</v>
      </c>
    </row>
    <row r="525" spans="1:9" x14ac:dyDescent="0.25">
      <c r="A525" s="185" t="s">
        <v>450</v>
      </c>
      <c r="B525" s="183">
        <v>1</v>
      </c>
      <c r="C525" s="184">
        <f t="shared" si="108"/>
        <v>77</v>
      </c>
      <c r="D525" s="180">
        <v>72</v>
      </c>
      <c r="E525" s="180">
        <v>5</v>
      </c>
      <c r="F525" s="181">
        <v>423.6</v>
      </c>
      <c r="G525" s="504">
        <f t="shared" si="109"/>
        <v>5.8833333333333337</v>
      </c>
      <c r="H525" s="505">
        <f t="shared" si="91"/>
        <v>58.83</v>
      </c>
      <c r="I525" s="505">
        <f t="shared" si="110"/>
        <v>72.709999999999994</v>
      </c>
    </row>
    <row r="526" spans="1:9" x14ac:dyDescent="0.25">
      <c r="A526" s="185" t="s">
        <v>450</v>
      </c>
      <c r="B526" s="183">
        <v>1</v>
      </c>
      <c r="C526" s="184">
        <f t="shared" si="108"/>
        <v>96</v>
      </c>
      <c r="D526" s="180">
        <v>80</v>
      </c>
      <c r="E526" s="180">
        <v>16</v>
      </c>
      <c r="F526" s="181">
        <v>470.67</v>
      </c>
      <c r="G526" s="504">
        <f t="shared" si="109"/>
        <v>5.883375</v>
      </c>
      <c r="H526" s="505">
        <f t="shared" si="91"/>
        <v>188.27</v>
      </c>
      <c r="I526" s="505">
        <f t="shared" si="110"/>
        <v>232.68</v>
      </c>
    </row>
    <row r="527" spans="1:9" x14ac:dyDescent="0.25">
      <c r="A527" s="185" t="s">
        <v>450</v>
      </c>
      <c r="B527" s="183">
        <v>1</v>
      </c>
      <c r="C527" s="184">
        <f t="shared" si="108"/>
        <v>55</v>
      </c>
      <c r="D527" s="180">
        <v>40</v>
      </c>
      <c r="E527" s="180">
        <v>15</v>
      </c>
      <c r="F527" s="181">
        <v>235.34</v>
      </c>
      <c r="G527" s="504">
        <f t="shared" si="109"/>
        <v>5.8834999999999997</v>
      </c>
      <c r="H527" s="505">
        <f t="shared" si="91"/>
        <v>176.51</v>
      </c>
      <c r="I527" s="505">
        <f t="shared" si="110"/>
        <v>218.15</v>
      </c>
    </row>
    <row r="528" spans="1:9" x14ac:dyDescent="0.25">
      <c r="A528" s="185" t="s">
        <v>450</v>
      </c>
      <c r="B528" s="183">
        <v>1</v>
      </c>
      <c r="C528" s="184">
        <f t="shared" si="108"/>
        <v>176</v>
      </c>
      <c r="D528" s="180">
        <v>160</v>
      </c>
      <c r="E528" s="180">
        <v>16</v>
      </c>
      <c r="F528" s="181">
        <v>941.34</v>
      </c>
      <c r="G528" s="504">
        <f t="shared" si="109"/>
        <v>5.883375</v>
      </c>
      <c r="H528" s="505">
        <f t="shared" si="91"/>
        <v>188.27</v>
      </c>
      <c r="I528" s="505">
        <f t="shared" si="110"/>
        <v>232.68</v>
      </c>
    </row>
    <row r="529" spans="1:9" x14ac:dyDescent="0.25">
      <c r="A529" s="185" t="s">
        <v>450</v>
      </c>
      <c r="B529" s="183">
        <v>1</v>
      </c>
      <c r="C529" s="184">
        <f t="shared" si="108"/>
        <v>136</v>
      </c>
      <c r="D529" s="180">
        <v>120</v>
      </c>
      <c r="E529" s="180">
        <v>16</v>
      </c>
      <c r="F529" s="181">
        <v>706.01</v>
      </c>
      <c r="G529" s="504">
        <f t="shared" si="109"/>
        <v>5.8834166666666663</v>
      </c>
      <c r="H529" s="505">
        <f t="shared" si="91"/>
        <v>188.27</v>
      </c>
      <c r="I529" s="505">
        <f t="shared" si="110"/>
        <v>232.68</v>
      </c>
    </row>
    <row r="530" spans="1:9" x14ac:dyDescent="0.25">
      <c r="A530" s="185" t="s">
        <v>450</v>
      </c>
      <c r="B530" s="183">
        <v>1</v>
      </c>
      <c r="C530" s="184">
        <f t="shared" si="108"/>
        <v>96</v>
      </c>
      <c r="D530" s="180">
        <v>80</v>
      </c>
      <c r="E530" s="180">
        <v>16</v>
      </c>
      <c r="F530" s="181">
        <v>470.67</v>
      </c>
      <c r="G530" s="504">
        <f t="shared" si="109"/>
        <v>5.883375</v>
      </c>
      <c r="H530" s="505">
        <f t="shared" si="91"/>
        <v>188.27</v>
      </c>
      <c r="I530" s="505">
        <f t="shared" si="110"/>
        <v>232.68</v>
      </c>
    </row>
    <row r="531" spans="1:9" ht="47.25" x14ac:dyDescent="0.25">
      <c r="A531" s="284" t="s">
        <v>103</v>
      </c>
      <c r="B531" s="173">
        <f>SUM(B532:B535)</f>
        <v>4</v>
      </c>
      <c r="C531" s="173"/>
      <c r="D531" s="173"/>
      <c r="E531" s="173">
        <f t="shared" ref="E531:I531" si="111">SUM(E532:E535)</f>
        <v>80</v>
      </c>
      <c r="F531" s="173"/>
      <c r="G531" s="291"/>
      <c r="H531" s="291">
        <f>SUM(H532:H535)</f>
        <v>692.86</v>
      </c>
      <c r="I531" s="291">
        <f t="shared" si="111"/>
        <v>856.31</v>
      </c>
    </row>
    <row r="532" spans="1:9" x14ac:dyDescent="0.25">
      <c r="A532" s="185" t="s">
        <v>22</v>
      </c>
      <c r="B532" s="183">
        <v>1</v>
      </c>
      <c r="C532" s="184">
        <f t="shared" si="108"/>
        <v>96</v>
      </c>
      <c r="D532" s="180">
        <v>80</v>
      </c>
      <c r="E532" s="180">
        <v>16</v>
      </c>
      <c r="F532" s="181">
        <v>346.43</v>
      </c>
      <c r="G532" s="504">
        <f t="shared" si="109"/>
        <v>4.3303750000000001</v>
      </c>
      <c r="H532" s="505">
        <f t="shared" si="91"/>
        <v>138.57</v>
      </c>
      <c r="I532" s="505">
        <f>ROUND(H532*1.2359,2)</f>
        <v>171.26</v>
      </c>
    </row>
    <row r="533" spans="1:9" x14ac:dyDescent="0.25">
      <c r="A533" s="185" t="s">
        <v>22</v>
      </c>
      <c r="B533" s="183">
        <v>1</v>
      </c>
      <c r="C533" s="184">
        <f t="shared" si="108"/>
        <v>192</v>
      </c>
      <c r="D533" s="180">
        <v>160</v>
      </c>
      <c r="E533" s="180">
        <v>32</v>
      </c>
      <c r="F533" s="181">
        <v>692.86</v>
      </c>
      <c r="G533" s="504">
        <f t="shared" si="109"/>
        <v>4.3303750000000001</v>
      </c>
      <c r="H533" s="505">
        <f t="shared" si="91"/>
        <v>277.14</v>
      </c>
      <c r="I533" s="505">
        <f>ROUND(H533*1.2359,2)</f>
        <v>342.52</v>
      </c>
    </row>
    <row r="534" spans="1:9" x14ac:dyDescent="0.25">
      <c r="A534" s="185" t="s">
        <v>22</v>
      </c>
      <c r="B534" s="183">
        <v>1</v>
      </c>
      <c r="C534" s="184">
        <f t="shared" si="108"/>
        <v>48</v>
      </c>
      <c r="D534" s="180">
        <v>40</v>
      </c>
      <c r="E534" s="180">
        <v>8</v>
      </c>
      <c r="F534" s="181">
        <v>173.22</v>
      </c>
      <c r="G534" s="504">
        <f t="shared" si="109"/>
        <v>4.3304999999999998</v>
      </c>
      <c r="H534" s="505">
        <f t="shared" si="91"/>
        <v>69.290000000000006</v>
      </c>
      <c r="I534" s="505">
        <f>ROUND(H534*1.2359,2)</f>
        <v>85.64</v>
      </c>
    </row>
    <row r="535" spans="1:9" x14ac:dyDescent="0.25">
      <c r="A535" s="185" t="s">
        <v>22</v>
      </c>
      <c r="B535" s="183">
        <v>1</v>
      </c>
      <c r="C535" s="184">
        <f t="shared" si="108"/>
        <v>184</v>
      </c>
      <c r="D535" s="180">
        <v>160</v>
      </c>
      <c r="E535" s="180">
        <v>24</v>
      </c>
      <c r="F535" s="181">
        <v>692.86</v>
      </c>
      <c r="G535" s="504">
        <f t="shared" si="109"/>
        <v>4.3303750000000001</v>
      </c>
      <c r="H535" s="505">
        <f t="shared" si="91"/>
        <v>207.86</v>
      </c>
      <c r="I535" s="505">
        <f>ROUND(H535*1.2359,2)</f>
        <v>256.89</v>
      </c>
    </row>
    <row r="536" spans="1:9" x14ac:dyDescent="0.25">
      <c r="A536" s="289" t="s">
        <v>484</v>
      </c>
      <c r="B536" s="286">
        <f>+B537+B541</f>
        <v>5</v>
      </c>
      <c r="C536" s="286"/>
      <c r="D536" s="286"/>
      <c r="E536" s="286">
        <f t="shared" ref="E536:I536" si="112">+E537+E541</f>
        <v>91</v>
      </c>
      <c r="F536" s="286"/>
      <c r="G536" s="286"/>
      <c r="H536" s="286">
        <f>+H537+H541</f>
        <v>883.46</v>
      </c>
      <c r="I536" s="286">
        <f t="shared" si="112"/>
        <v>1091.8699999999999</v>
      </c>
    </row>
    <row r="537" spans="1:9" ht="47.25" x14ac:dyDescent="0.25">
      <c r="A537" s="292" t="s">
        <v>17</v>
      </c>
      <c r="B537" s="291">
        <f>SUM(B538:B540)</f>
        <v>3</v>
      </c>
      <c r="C537" s="291"/>
      <c r="D537" s="291"/>
      <c r="E537" s="291">
        <f>SUM(E538:E540)</f>
        <v>36</v>
      </c>
      <c r="F537" s="291"/>
      <c r="G537" s="291"/>
      <c r="H537" s="291">
        <f>SUM(H538:H540)</f>
        <v>407.11999999999995</v>
      </c>
      <c r="I537" s="291">
        <f>SUM(I538:I540)</f>
        <v>503.15999999999997</v>
      </c>
    </row>
    <row r="538" spans="1:9" x14ac:dyDescent="0.25">
      <c r="A538" s="185" t="s">
        <v>451</v>
      </c>
      <c r="B538" s="183">
        <v>1</v>
      </c>
      <c r="C538" s="184">
        <f t="shared" si="108"/>
        <v>172</v>
      </c>
      <c r="D538" s="180">
        <v>160</v>
      </c>
      <c r="E538" s="180">
        <v>12</v>
      </c>
      <c r="F538" s="181">
        <v>831.44</v>
      </c>
      <c r="G538" s="504">
        <f t="shared" ref="G538:G543" si="113">F538/D538</f>
        <v>5.1965000000000003</v>
      </c>
      <c r="H538" s="505">
        <f t="shared" si="91"/>
        <v>124.72</v>
      </c>
      <c r="I538" s="505">
        <f>ROUND(H538*1.2359,2)</f>
        <v>154.13999999999999</v>
      </c>
    </row>
    <row r="539" spans="1:9" x14ac:dyDescent="0.25">
      <c r="A539" s="185" t="s">
        <v>450</v>
      </c>
      <c r="B539" s="183">
        <v>1</v>
      </c>
      <c r="C539" s="184">
        <f t="shared" si="108"/>
        <v>172</v>
      </c>
      <c r="D539" s="180">
        <v>160</v>
      </c>
      <c r="E539" s="180">
        <v>12</v>
      </c>
      <c r="F539" s="181">
        <v>941.34</v>
      </c>
      <c r="G539" s="504">
        <f t="shared" si="113"/>
        <v>5.883375</v>
      </c>
      <c r="H539" s="505">
        <f t="shared" si="91"/>
        <v>141.19999999999999</v>
      </c>
      <c r="I539" s="505">
        <f>ROUND(H539*1.2359,2)</f>
        <v>174.51</v>
      </c>
    </row>
    <row r="540" spans="1:9" x14ac:dyDescent="0.25">
      <c r="A540" s="185" t="s">
        <v>450</v>
      </c>
      <c r="B540" s="183">
        <v>1</v>
      </c>
      <c r="C540" s="184">
        <f t="shared" si="108"/>
        <v>172</v>
      </c>
      <c r="D540" s="180">
        <v>160</v>
      </c>
      <c r="E540" s="180">
        <v>12</v>
      </c>
      <c r="F540" s="181">
        <v>941.34</v>
      </c>
      <c r="G540" s="504">
        <f t="shared" si="113"/>
        <v>5.883375</v>
      </c>
      <c r="H540" s="505">
        <f t="shared" si="91"/>
        <v>141.19999999999999</v>
      </c>
      <c r="I540" s="505">
        <f>ROUND(H540*1.2359,2)</f>
        <v>174.51</v>
      </c>
    </row>
    <row r="541" spans="1:9" ht="47.25" x14ac:dyDescent="0.25">
      <c r="A541" s="284" t="s">
        <v>103</v>
      </c>
      <c r="B541" s="173">
        <f>SUM(B542:B543)</f>
        <v>2</v>
      </c>
      <c r="C541" s="173"/>
      <c r="D541" s="173"/>
      <c r="E541" s="173">
        <f>SUM(E542:E543)</f>
        <v>55</v>
      </c>
      <c r="F541" s="173"/>
      <c r="G541" s="291"/>
      <c r="H541" s="291">
        <f>SUM(H542:H543)</f>
        <v>476.34000000000003</v>
      </c>
      <c r="I541" s="291">
        <f>SUM(I542:I543)</f>
        <v>588.71</v>
      </c>
    </row>
    <row r="542" spans="1:9" x14ac:dyDescent="0.25">
      <c r="A542" s="185" t="s">
        <v>22</v>
      </c>
      <c r="B542" s="183">
        <v>1</v>
      </c>
      <c r="C542" s="184">
        <f t="shared" si="108"/>
        <v>109</v>
      </c>
      <c r="D542" s="180">
        <v>96</v>
      </c>
      <c r="E542" s="180">
        <v>13</v>
      </c>
      <c r="F542" s="181">
        <v>415.72</v>
      </c>
      <c r="G542" s="504">
        <f t="shared" si="113"/>
        <v>4.3304166666666672</v>
      </c>
      <c r="H542" s="505">
        <f t="shared" si="91"/>
        <v>112.59</v>
      </c>
      <c r="I542" s="505">
        <f>ROUND(H542*1.2359,2)</f>
        <v>139.15</v>
      </c>
    </row>
    <row r="543" spans="1:9" x14ac:dyDescent="0.25">
      <c r="A543" s="185" t="s">
        <v>22</v>
      </c>
      <c r="B543" s="183">
        <v>1</v>
      </c>
      <c r="C543" s="184">
        <f t="shared" si="108"/>
        <v>202</v>
      </c>
      <c r="D543" s="180">
        <v>160</v>
      </c>
      <c r="E543" s="180">
        <v>42</v>
      </c>
      <c r="F543" s="181">
        <v>692.86</v>
      </c>
      <c r="G543" s="504">
        <f t="shared" si="113"/>
        <v>4.3303750000000001</v>
      </c>
      <c r="H543" s="505">
        <f t="shared" si="91"/>
        <v>363.75</v>
      </c>
      <c r="I543" s="505">
        <f>ROUND(H543*1.2359,2)</f>
        <v>449.56</v>
      </c>
    </row>
    <row r="544" spans="1:9" x14ac:dyDescent="0.25">
      <c r="A544" s="289" t="s">
        <v>485</v>
      </c>
      <c r="B544" s="286">
        <f>B545+B558</f>
        <v>20</v>
      </c>
      <c r="C544" s="286"/>
      <c r="D544" s="286"/>
      <c r="E544" s="286">
        <f>E545+E558</f>
        <v>597</v>
      </c>
      <c r="F544" s="286"/>
      <c r="G544" s="286"/>
      <c r="H544" s="286">
        <f>H545+H558</f>
        <v>6351.43</v>
      </c>
      <c r="I544" s="286">
        <f>I545+I558</f>
        <v>7849.7499999999991</v>
      </c>
    </row>
    <row r="545" spans="1:9" ht="47.25" x14ac:dyDescent="0.25">
      <c r="A545" s="284" t="s">
        <v>17</v>
      </c>
      <c r="B545" s="291">
        <f>SUM(B546:B557)</f>
        <v>12</v>
      </c>
      <c r="C545" s="291"/>
      <c r="D545" s="291"/>
      <c r="E545" s="291">
        <f>SUM(E546:E557)</f>
        <v>376</v>
      </c>
      <c r="F545" s="291"/>
      <c r="G545" s="291"/>
      <c r="H545" s="291">
        <f>SUM(H546:H557)</f>
        <v>4437.41</v>
      </c>
      <c r="I545" s="291">
        <f>SUM(I546:I557)</f>
        <v>5484.2099999999991</v>
      </c>
    </row>
    <row r="546" spans="1:9" x14ac:dyDescent="0.25">
      <c r="A546" s="185" t="s">
        <v>450</v>
      </c>
      <c r="B546" s="183">
        <v>1</v>
      </c>
      <c r="C546" s="184">
        <f>D546+E546</f>
        <v>96</v>
      </c>
      <c r="D546" s="180">
        <v>72</v>
      </c>
      <c r="E546" s="180">
        <v>24</v>
      </c>
      <c r="F546" s="181">
        <v>423.6</v>
      </c>
      <c r="G546" s="504">
        <f t="shared" ref="G546:G566" si="114">F546/D546</f>
        <v>5.8833333333333337</v>
      </c>
      <c r="H546" s="505">
        <f t="shared" si="91"/>
        <v>282.39999999999998</v>
      </c>
      <c r="I546" s="505">
        <f t="shared" ref="I546:I557" si="115">ROUND(H546*1.2359,2)</f>
        <v>349.02</v>
      </c>
    </row>
    <row r="547" spans="1:9" x14ac:dyDescent="0.25">
      <c r="A547" s="185" t="s">
        <v>450</v>
      </c>
      <c r="B547" s="183">
        <v>1</v>
      </c>
      <c r="C547" s="184">
        <f t="shared" ref="C547:C557" si="116">D547+E547</f>
        <v>180</v>
      </c>
      <c r="D547" s="180">
        <v>160</v>
      </c>
      <c r="E547" s="180">
        <v>20</v>
      </c>
      <c r="F547" s="181">
        <v>941.34</v>
      </c>
      <c r="G547" s="504">
        <f t="shared" si="114"/>
        <v>5.883375</v>
      </c>
      <c r="H547" s="505">
        <f t="shared" si="91"/>
        <v>235.34</v>
      </c>
      <c r="I547" s="505">
        <f t="shared" si="115"/>
        <v>290.86</v>
      </c>
    </row>
    <row r="548" spans="1:9" x14ac:dyDescent="0.25">
      <c r="A548" s="185" t="s">
        <v>450</v>
      </c>
      <c r="B548" s="183">
        <v>1</v>
      </c>
      <c r="C548" s="184">
        <f t="shared" si="116"/>
        <v>216</v>
      </c>
      <c r="D548" s="180">
        <v>160</v>
      </c>
      <c r="E548" s="180">
        <v>56</v>
      </c>
      <c r="F548" s="181">
        <v>941.34</v>
      </c>
      <c r="G548" s="504">
        <f t="shared" si="114"/>
        <v>5.883375</v>
      </c>
      <c r="H548" s="505">
        <f t="shared" si="91"/>
        <v>658.94</v>
      </c>
      <c r="I548" s="505">
        <f t="shared" si="115"/>
        <v>814.38</v>
      </c>
    </row>
    <row r="549" spans="1:9" x14ac:dyDescent="0.25">
      <c r="A549" s="185" t="s">
        <v>450</v>
      </c>
      <c r="B549" s="183">
        <v>1</v>
      </c>
      <c r="C549" s="184">
        <f t="shared" si="116"/>
        <v>168</v>
      </c>
      <c r="D549" s="180">
        <v>160</v>
      </c>
      <c r="E549" s="180">
        <v>8</v>
      </c>
      <c r="F549" s="181">
        <v>941.34</v>
      </c>
      <c r="G549" s="504">
        <f t="shared" si="114"/>
        <v>5.883375</v>
      </c>
      <c r="H549" s="505">
        <f t="shared" si="91"/>
        <v>94.13</v>
      </c>
      <c r="I549" s="505">
        <f t="shared" si="115"/>
        <v>116.34</v>
      </c>
    </row>
    <row r="550" spans="1:9" x14ac:dyDescent="0.25">
      <c r="A550" s="185" t="s">
        <v>450</v>
      </c>
      <c r="B550" s="183">
        <v>1</v>
      </c>
      <c r="C550" s="184">
        <f t="shared" si="116"/>
        <v>192</v>
      </c>
      <c r="D550" s="180">
        <v>160</v>
      </c>
      <c r="E550" s="180">
        <v>32</v>
      </c>
      <c r="F550" s="181">
        <v>941.34</v>
      </c>
      <c r="G550" s="504">
        <f t="shared" si="114"/>
        <v>5.883375</v>
      </c>
      <c r="H550" s="505">
        <f t="shared" si="91"/>
        <v>376.54</v>
      </c>
      <c r="I550" s="505">
        <f t="shared" si="115"/>
        <v>465.37</v>
      </c>
    </row>
    <row r="551" spans="1:9" x14ac:dyDescent="0.25">
      <c r="A551" s="185" t="s">
        <v>450</v>
      </c>
      <c r="B551" s="183">
        <v>1</v>
      </c>
      <c r="C551" s="184">
        <f t="shared" si="116"/>
        <v>176</v>
      </c>
      <c r="D551" s="180">
        <v>128</v>
      </c>
      <c r="E551" s="180">
        <v>48</v>
      </c>
      <c r="F551" s="181">
        <v>753.08</v>
      </c>
      <c r="G551" s="504">
        <f t="shared" si="114"/>
        <v>5.8834375000000003</v>
      </c>
      <c r="H551" s="505">
        <f t="shared" si="91"/>
        <v>564.80999999999995</v>
      </c>
      <c r="I551" s="505">
        <f t="shared" si="115"/>
        <v>698.05</v>
      </c>
    </row>
    <row r="552" spans="1:9" x14ac:dyDescent="0.25">
      <c r="A552" s="185" t="s">
        <v>450</v>
      </c>
      <c r="B552" s="183">
        <v>1</v>
      </c>
      <c r="C552" s="184">
        <f t="shared" si="116"/>
        <v>196</v>
      </c>
      <c r="D552" s="180">
        <v>160</v>
      </c>
      <c r="E552" s="180">
        <v>36</v>
      </c>
      <c r="F552" s="181">
        <v>941.34</v>
      </c>
      <c r="G552" s="504">
        <f t="shared" si="114"/>
        <v>5.883375</v>
      </c>
      <c r="H552" s="505">
        <f t="shared" si="91"/>
        <v>423.6</v>
      </c>
      <c r="I552" s="505">
        <f t="shared" si="115"/>
        <v>523.53</v>
      </c>
    </row>
    <row r="553" spans="1:9" x14ac:dyDescent="0.25">
      <c r="A553" s="185" t="s">
        <v>450</v>
      </c>
      <c r="B553" s="183">
        <v>1</v>
      </c>
      <c r="C553" s="184">
        <f t="shared" si="116"/>
        <v>120</v>
      </c>
      <c r="D553" s="180">
        <v>88</v>
      </c>
      <c r="E553" s="180">
        <v>32</v>
      </c>
      <c r="F553" s="181">
        <v>517.74</v>
      </c>
      <c r="G553" s="504">
        <f t="shared" si="114"/>
        <v>5.8834090909090913</v>
      </c>
      <c r="H553" s="505">
        <f t="shared" si="91"/>
        <v>376.54</v>
      </c>
      <c r="I553" s="505">
        <f t="shared" si="115"/>
        <v>465.37</v>
      </c>
    </row>
    <row r="554" spans="1:9" x14ac:dyDescent="0.25">
      <c r="A554" s="185" t="s">
        <v>450</v>
      </c>
      <c r="B554" s="183">
        <v>1</v>
      </c>
      <c r="C554" s="184">
        <f t="shared" si="116"/>
        <v>172</v>
      </c>
      <c r="D554" s="180">
        <v>160</v>
      </c>
      <c r="E554" s="180">
        <v>12</v>
      </c>
      <c r="F554" s="181">
        <v>941.34</v>
      </c>
      <c r="G554" s="504">
        <f t="shared" si="114"/>
        <v>5.883375</v>
      </c>
      <c r="H554" s="505">
        <f t="shared" si="91"/>
        <v>141.19999999999999</v>
      </c>
      <c r="I554" s="505">
        <f t="shared" si="115"/>
        <v>174.51</v>
      </c>
    </row>
    <row r="555" spans="1:9" x14ac:dyDescent="0.25">
      <c r="A555" s="185" t="s">
        <v>450</v>
      </c>
      <c r="B555" s="183">
        <v>1</v>
      </c>
      <c r="C555" s="184">
        <f t="shared" si="116"/>
        <v>204</v>
      </c>
      <c r="D555" s="180">
        <v>160</v>
      </c>
      <c r="E555" s="180">
        <v>44</v>
      </c>
      <c r="F555" s="181">
        <v>941.34</v>
      </c>
      <c r="G555" s="504">
        <f t="shared" si="114"/>
        <v>5.883375</v>
      </c>
      <c r="H555" s="505">
        <f t="shared" si="91"/>
        <v>517.74</v>
      </c>
      <c r="I555" s="505">
        <f t="shared" si="115"/>
        <v>639.87</v>
      </c>
    </row>
    <row r="556" spans="1:9" x14ac:dyDescent="0.25">
      <c r="A556" s="185" t="s">
        <v>450</v>
      </c>
      <c r="B556" s="183">
        <v>1</v>
      </c>
      <c r="C556" s="184">
        <f t="shared" si="116"/>
        <v>200</v>
      </c>
      <c r="D556" s="180">
        <v>160</v>
      </c>
      <c r="E556" s="180">
        <v>40</v>
      </c>
      <c r="F556" s="181">
        <v>941.34</v>
      </c>
      <c r="G556" s="504">
        <f t="shared" si="114"/>
        <v>5.883375</v>
      </c>
      <c r="H556" s="505">
        <f t="shared" si="91"/>
        <v>470.67</v>
      </c>
      <c r="I556" s="505">
        <f t="shared" si="115"/>
        <v>581.70000000000005</v>
      </c>
    </row>
    <row r="557" spans="1:9" x14ac:dyDescent="0.25">
      <c r="A557" s="185" t="s">
        <v>450</v>
      </c>
      <c r="B557" s="183">
        <v>1</v>
      </c>
      <c r="C557" s="184">
        <f t="shared" si="116"/>
        <v>96</v>
      </c>
      <c r="D557" s="180">
        <v>72</v>
      </c>
      <c r="E557" s="180">
        <v>24</v>
      </c>
      <c r="F557" s="181">
        <v>443.25</v>
      </c>
      <c r="G557" s="504">
        <f t="shared" si="114"/>
        <v>6.15625</v>
      </c>
      <c r="H557" s="505">
        <f t="shared" si="91"/>
        <v>295.5</v>
      </c>
      <c r="I557" s="505">
        <f t="shared" si="115"/>
        <v>365.21</v>
      </c>
    </row>
    <row r="558" spans="1:9" ht="47.25" x14ac:dyDescent="0.25">
      <c r="A558" s="284" t="s">
        <v>103</v>
      </c>
      <c r="B558" s="173">
        <f>SUM(B559:B566)</f>
        <v>8</v>
      </c>
      <c r="C558" s="173"/>
      <c r="D558" s="173"/>
      <c r="E558" s="173">
        <f>SUM(E559:E566)</f>
        <v>221</v>
      </c>
      <c r="F558" s="173"/>
      <c r="G558" s="291"/>
      <c r="H558" s="291">
        <f>SUM(H559:H566)</f>
        <v>1914.02</v>
      </c>
      <c r="I558" s="291">
        <f>SUM(I559:I566)</f>
        <v>2365.54</v>
      </c>
    </row>
    <row r="559" spans="1:9" x14ac:dyDescent="0.25">
      <c r="A559" s="185" t="s">
        <v>22</v>
      </c>
      <c r="B559" s="183">
        <v>1</v>
      </c>
      <c r="C559" s="184">
        <f>D559+E559</f>
        <v>92</v>
      </c>
      <c r="D559" s="180">
        <v>80</v>
      </c>
      <c r="E559" s="180">
        <v>12</v>
      </c>
      <c r="F559" s="181">
        <v>346.43</v>
      </c>
      <c r="G559" s="504">
        <f t="shared" si="114"/>
        <v>4.3303750000000001</v>
      </c>
      <c r="H559" s="505">
        <f t="shared" ref="H559:H623" si="117">ROUND(E559*G559*2,2)</f>
        <v>103.93</v>
      </c>
      <c r="I559" s="505">
        <f t="shared" ref="I559:I566" si="118">ROUND(H559*1.2359,2)</f>
        <v>128.44999999999999</v>
      </c>
    </row>
    <row r="560" spans="1:9" x14ac:dyDescent="0.25">
      <c r="A560" s="185" t="s">
        <v>22</v>
      </c>
      <c r="B560" s="183">
        <v>1</v>
      </c>
      <c r="C560" s="184">
        <f t="shared" ref="C560:C566" si="119">D560+E560</f>
        <v>184</v>
      </c>
      <c r="D560" s="180">
        <v>160</v>
      </c>
      <c r="E560" s="180">
        <v>24</v>
      </c>
      <c r="F560" s="181">
        <v>692.86</v>
      </c>
      <c r="G560" s="504">
        <f t="shared" si="114"/>
        <v>4.3303750000000001</v>
      </c>
      <c r="H560" s="505">
        <f t="shared" si="117"/>
        <v>207.86</v>
      </c>
      <c r="I560" s="505">
        <f t="shared" si="118"/>
        <v>256.89</v>
      </c>
    </row>
    <row r="561" spans="1:9" x14ac:dyDescent="0.25">
      <c r="A561" s="185" t="s">
        <v>22</v>
      </c>
      <c r="B561" s="183">
        <v>1</v>
      </c>
      <c r="C561" s="184">
        <f t="shared" si="119"/>
        <v>204</v>
      </c>
      <c r="D561" s="180">
        <v>160</v>
      </c>
      <c r="E561" s="180">
        <v>44</v>
      </c>
      <c r="F561" s="181">
        <v>692.86</v>
      </c>
      <c r="G561" s="504">
        <f t="shared" si="114"/>
        <v>4.3303750000000001</v>
      </c>
      <c r="H561" s="505">
        <f t="shared" si="117"/>
        <v>381.07</v>
      </c>
      <c r="I561" s="505">
        <f t="shared" si="118"/>
        <v>470.96</v>
      </c>
    </row>
    <row r="562" spans="1:9" x14ac:dyDescent="0.25">
      <c r="A562" s="185" t="s">
        <v>22</v>
      </c>
      <c r="B562" s="183">
        <v>1</v>
      </c>
      <c r="C562" s="184">
        <f t="shared" si="119"/>
        <v>199</v>
      </c>
      <c r="D562" s="180">
        <v>160</v>
      </c>
      <c r="E562" s="180">
        <v>39</v>
      </c>
      <c r="F562" s="181">
        <v>692.86</v>
      </c>
      <c r="G562" s="504">
        <f t="shared" si="114"/>
        <v>4.3303750000000001</v>
      </c>
      <c r="H562" s="505">
        <f t="shared" si="117"/>
        <v>337.77</v>
      </c>
      <c r="I562" s="505">
        <f t="shared" si="118"/>
        <v>417.45</v>
      </c>
    </row>
    <row r="563" spans="1:9" x14ac:dyDescent="0.25">
      <c r="A563" s="185" t="s">
        <v>22</v>
      </c>
      <c r="B563" s="183">
        <v>1</v>
      </c>
      <c r="C563" s="184">
        <f t="shared" si="119"/>
        <v>192</v>
      </c>
      <c r="D563" s="180">
        <v>160</v>
      </c>
      <c r="E563" s="180">
        <v>32</v>
      </c>
      <c r="F563" s="181">
        <v>692.86</v>
      </c>
      <c r="G563" s="504">
        <f t="shared" si="114"/>
        <v>4.3303750000000001</v>
      </c>
      <c r="H563" s="505">
        <f t="shared" si="117"/>
        <v>277.14</v>
      </c>
      <c r="I563" s="505">
        <f t="shared" si="118"/>
        <v>342.52</v>
      </c>
    </row>
    <row r="564" spans="1:9" x14ac:dyDescent="0.25">
      <c r="A564" s="185" t="s">
        <v>22</v>
      </c>
      <c r="B564" s="183">
        <v>1</v>
      </c>
      <c r="C564" s="184">
        <f t="shared" si="119"/>
        <v>114</v>
      </c>
      <c r="D564" s="180">
        <v>88</v>
      </c>
      <c r="E564" s="180">
        <v>26</v>
      </c>
      <c r="F564" s="181">
        <v>381.08</v>
      </c>
      <c r="G564" s="504">
        <f t="shared" si="114"/>
        <v>4.3304545454545451</v>
      </c>
      <c r="H564" s="505">
        <f t="shared" si="117"/>
        <v>225.18</v>
      </c>
      <c r="I564" s="505">
        <f t="shared" si="118"/>
        <v>278.3</v>
      </c>
    </row>
    <row r="565" spans="1:9" x14ac:dyDescent="0.25">
      <c r="A565" s="185" t="s">
        <v>22</v>
      </c>
      <c r="B565" s="183">
        <v>1</v>
      </c>
      <c r="C565" s="184">
        <f t="shared" si="119"/>
        <v>188</v>
      </c>
      <c r="D565" s="180">
        <v>160</v>
      </c>
      <c r="E565" s="180">
        <v>28</v>
      </c>
      <c r="F565" s="181">
        <v>692.86</v>
      </c>
      <c r="G565" s="504">
        <f t="shared" si="114"/>
        <v>4.3303750000000001</v>
      </c>
      <c r="H565" s="505">
        <f t="shared" si="117"/>
        <v>242.5</v>
      </c>
      <c r="I565" s="505">
        <f t="shared" si="118"/>
        <v>299.70999999999998</v>
      </c>
    </row>
    <row r="566" spans="1:9" x14ac:dyDescent="0.25">
      <c r="A566" s="185" t="s">
        <v>22</v>
      </c>
      <c r="B566" s="183">
        <v>1</v>
      </c>
      <c r="C566" s="184">
        <f t="shared" si="119"/>
        <v>176</v>
      </c>
      <c r="D566" s="180">
        <v>160</v>
      </c>
      <c r="E566" s="180">
        <v>16</v>
      </c>
      <c r="F566" s="181">
        <v>692.86</v>
      </c>
      <c r="G566" s="504">
        <f t="shared" si="114"/>
        <v>4.3303750000000001</v>
      </c>
      <c r="H566" s="505">
        <f t="shared" si="117"/>
        <v>138.57</v>
      </c>
      <c r="I566" s="505">
        <f t="shared" si="118"/>
        <v>171.26</v>
      </c>
    </row>
    <row r="567" spans="1:9" x14ac:dyDescent="0.25">
      <c r="A567" s="293" t="s">
        <v>829</v>
      </c>
      <c r="B567" s="286">
        <f>B568</f>
        <v>16</v>
      </c>
      <c r="C567" s="286"/>
      <c r="D567" s="286"/>
      <c r="E567" s="286">
        <f t="shared" ref="E567:I567" si="120">E568</f>
        <v>617</v>
      </c>
      <c r="F567" s="286"/>
      <c r="G567" s="286"/>
      <c r="H567" s="286">
        <f>H568</f>
        <v>8585.0600000000013</v>
      </c>
      <c r="I567" s="286">
        <f t="shared" si="120"/>
        <v>10610.29</v>
      </c>
    </row>
    <row r="568" spans="1:9" ht="47.25" x14ac:dyDescent="0.25">
      <c r="A568" s="284" t="s">
        <v>17</v>
      </c>
      <c r="B568" s="291">
        <f>SUM(B569:B583)</f>
        <v>16</v>
      </c>
      <c r="C568" s="291"/>
      <c r="D568" s="291"/>
      <c r="E568" s="291">
        <f>SUM(E569:E583)</f>
        <v>617</v>
      </c>
      <c r="F568" s="291"/>
      <c r="G568" s="291"/>
      <c r="H568" s="291">
        <f>SUM(H569:H583)</f>
        <v>8585.0600000000013</v>
      </c>
      <c r="I568" s="291">
        <f>SUM(I569:I583)</f>
        <v>10610.29</v>
      </c>
    </row>
    <row r="569" spans="1:9" x14ac:dyDescent="0.25">
      <c r="A569" s="185" t="s">
        <v>486</v>
      </c>
      <c r="B569" s="183">
        <v>1</v>
      </c>
      <c r="C569" s="184">
        <f>D569+E569</f>
        <v>88</v>
      </c>
      <c r="D569" s="180">
        <v>70</v>
      </c>
      <c r="E569" s="180">
        <v>18</v>
      </c>
      <c r="F569" s="181">
        <v>470.9</v>
      </c>
      <c r="G569" s="504">
        <f t="shared" ref="G569:G583" si="121">F569/D569</f>
        <v>6.7271428571428569</v>
      </c>
      <c r="H569" s="505">
        <f t="shared" si="117"/>
        <v>242.18</v>
      </c>
      <c r="I569" s="505">
        <f t="shared" ref="I569:I583" si="122">ROUND(H569*1.2359,2)</f>
        <v>299.31</v>
      </c>
    </row>
    <row r="570" spans="1:9" x14ac:dyDescent="0.25">
      <c r="A570" s="185" t="s">
        <v>486</v>
      </c>
      <c r="B570" s="183">
        <v>1</v>
      </c>
      <c r="C570" s="184">
        <f t="shared" ref="C570:C586" si="123">D570+E570</f>
        <v>196</v>
      </c>
      <c r="D570" s="180">
        <v>140</v>
      </c>
      <c r="E570" s="180">
        <v>56</v>
      </c>
      <c r="F570" s="181">
        <v>941.81</v>
      </c>
      <c r="G570" s="504">
        <f t="shared" si="121"/>
        <v>6.7272142857142851</v>
      </c>
      <c r="H570" s="505">
        <f t="shared" si="117"/>
        <v>753.45</v>
      </c>
      <c r="I570" s="505">
        <f t="shared" si="122"/>
        <v>931.19</v>
      </c>
    </row>
    <row r="571" spans="1:9" x14ac:dyDescent="0.25">
      <c r="A571" s="185" t="s">
        <v>486</v>
      </c>
      <c r="B571" s="183">
        <v>1</v>
      </c>
      <c r="C571" s="184">
        <f t="shared" si="123"/>
        <v>191</v>
      </c>
      <c r="D571" s="180">
        <v>140</v>
      </c>
      <c r="E571" s="180">
        <v>51</v>
      </c>
      <c r="F571" s="181">
        <v>941.81</v>
      </c>
      <c r="G571" s="504">
        <f t="shared" si="121"/>
        <v>6.7272142857142851</v>
      </c>
      <c r="H571" s="505">
        <f t="shared" si="117"/>
        <v>686.18</v>
      </c>
      <c r="I571" s="505">
        <f t="shared" si="122"/>
        <v>848.05</v>
      </c>
    </row>
    <row r="572" spans="1:9" x14ac:dyDescent="0.25">
      <c r="A572" s="185" t="s">
        <v>486</v>
      </c>
      <c r="B572" s="183">
        <v>1</v>
      </c>
      <c r="C572" s="184">
        <f t="shared" si="123"/>
        <v>101</v>
      </c>
      <c r="D572" s="180">
        <v>56</v>
      </c>
      <c r="E572" s="180">
        <v>45</v>
      </c>
      <c r="F572" s="181">
        <v>376.72</v>
      </c>
      <c r="G572" s="504">
        <f t="shared" si="121"/>
        <v>6.7271428571428578</v>
      </c>
      <c r="H572" s="505">
        <f t="shared" si="117"/>
        <v>605.44000000000005</v>
      </c>
      <c r="I572" s="505">
        <f t="shared" si="122"/>
        <v>748.26</v>
      </c>
    </row>
    <row r="573" spans="1:9" x14ac:dyDescent="0.25">
      <c r="A573" s="185" t="s">
        <v>486</v>
      </c>
      <c r="B573" s="183">
        <v>1</v>
      </c>
      <c r="C573" s="184">
        <f t="shared" si="123"/>
        <v>31</v>
      </c>
      <c r="D573" s="180">
        <v>21</v>
      </c>
      <c r="E573" s="180">
        <v>10</v>
      </c>
      <c r="F573" s="181">
        <v>141.27000000000001</v>
      </c>
      <c r="G573" s="504">
        <f t="shared" si="121"/>
        <v>6.7271428571428578</v>
      </c>
      <c r="H573" s="505">
        <f t="shared" si="117"/>
        <v>134.54</v>
      </c>
      <c r="I573" s="505">
        <f t="shared" si="122"/>
        <v>166.28</v>
      </c>
    </row>
    <row r="574" spans="1:9" x14ac:dyDescent="0.25">
      <c r="A574" s="185" t="s">
        <v>486</v>
      </c>
      <c r="B574" s="183">
        <v>1</v>
      </c>
      <c r="C574" s="184">
        <f t="shared" si="123"/>
        <v>93</v>
      </c>
      <c r="D574" s="180">
        <v>70</v>
      </c>
      <c r="E574" s="180">
        <v>23</v>
      </c>
      <c r="F574" s="181">
        <v>470.9</v>
      </c>
      <c r="G574" s="504">
        <f t="shared" si="121"/>
        <v>6.7271428571428569</v>
      </c>
      <c r="H574" s="505">
        <f t="shared" si="117"/>
        <v>309.45</v>
      </c>
      <c r="I574" s="505">
        <f t="shared" si="122"/>
        <v>382.45</v>
      </c>
    </row>
    <row r="575" spans="1:9" x14ac:dyDescent="0.25">
      <c r="A575" s="185" t="s">
        <v>486</v>
      </c>
      <c r="B575" s="183">
        <v>1</v>
      </c>
      <c r="C575" s="184">
        <f t="shared" si="123"/>
        <v>242</v>
      </c>
      <c r="D575" s="180">
        <v>140</v>
      </c>
      <c r="E575" s="180">
        <v>102</v>
      </c>
      <c r="F575" s="181">
        <v>941.81</v>
      </c>
      <c r="G575" s="504">
        <f t="shared" si="121"/>
        <v>6.7272142857142851</v>
      </c>
      <c r="H575" s="505">
        <f t="shared" si="117"/>
        <v>1372.35</v>
      </c>
      <c r="I575" s="505">
        <f t="shared" si="122"/>
        <v>1696.09</v>
      </c>
    </row>
    <row r="576" spans="1:9" x14ac:dyDescent="0.25">
      <c r="A576" s="185" t="s">
        <v>486</v>
      </c>
      <c r="B576" s="183">
        <v>1</v>
      </c>
      <c r="C576" s="184">
        <f t="shared" si="123"/>
        <v>92</v>
      </c>
      <c r="D576" s="180">
        <v>84</v>
      </c>
      <c r="E576" s="180">
        <v>8</v>
      </c>
      <c r="F576" s="181">
        <v>565.08000000000004</v>
      </c>
      <c r="G576" s="504">
        <f t="shared" si="121"/>
        <v>6.7271428571428578</v>
      </c>
      <c r="H576" s="505">
        <f t="shared" si="117"/>
        <v>107.63</v>
      </c>
      <c r="I576" s="505">
        <f t="shared" si="122"/>
        <v>133.02000000000001</v>
      </c>
    </row>
    <row r="577" spans="1:9" x14ac:dyDescent="0.25">
      <c r="A577" s="185" t="s">
        <v>486</v>
      </c>
      <c r="B577" s="183">
        <v>1</v>
      </c>
      <c r="C577" s="184">
        <f t="shared" si="123"/>
        <v>60</v>
      </c>
      <c r="D577" s="180">
        <v>56</v>
      </c>
      <c r="E577" s="180">
        <v>4</v>
      </c>
      <c r="F577" s="181">
        <v>376.72</v>
      </c>
      <c r="G577" s="504">
        <f t="shared" si="121"/>
        <v>6.7271428571428578</v>
      </c>
      <c r="H577" s="505">
        <f>ROUND(E577*G577*2,2)</f>
        <v>53.82</v>
      </c>
      <c r="I577" s="505">
        <f t="shared" si="122"/>
        <v>66.52</v>
      </c>
    </row>
    <row r="578" spans="1:9" x14ac:dyDescent="0.25">
      <c r="A578" s="185" t="s">
        <v>486</v>
      </c>
      <c r="B578" s="183">
        <v>1</v>
      </c>
      <c r="C578" s="184">
        <f t="shared" si="123"/>
        <v>201</v>
      </c>
      <c r="D578" s="180">
        <v>140</v>
      </c>
      <c r="E578" s="180">
        <v>61</v>
      </c>
      <c r="F578" s="181">
        <v>941.81</v>
      </c>
      <c r="G578" s="504">
        <f t="shared" si="121"/>
        <v>6.7272142857142851</v>
      </c>
      <c r="H578" s="505">
        <f t="shared" si="117"/>
        <v>820.72</v>
      </c>
      <c r="I578" s="505">
        <f t="shared" si="122"/>
        <v>1014.33</v>
      </c>
    </row>
    <row r="579" spans="1:9" x14ac:dyDescent="0.25">
      <c r="A579" s="185" t="s">
        <v>486</v>
      </c>
      <c r="B579" s="183">
        <v>1</v>
      </c>
      <c r="C579" s="184">
        <f t="shared" si="123"/>
        <v>284</v>
      </c>
      <c r="D579" s="180">
        <v>140</v>
      </c>
      <c r="E579" s="180">
        <v>144</v>
      </c>
      <c r="F579" s="181">
        <v>1099.57</v>
      </c>
      <c r="G579" s="504">
        <f t="shared" si="121"/>
        <v>7.8540714285714284</v>
      </c>
      <c r="H579" s="505">
        <f t="shared" si="117"/>
        <v>2261.9699999999998</v>
      </c>
      <c r="I579" s="505">
        <f t="shared" si="122"/>
        <v>2795.57</v>
      </c>
    </row>
    <row r="580" spans="1:9" x14ac:dyDescent="0.25">
      <c r="A580" s="185" t="s">
        <v>486</v>
      </c>
      <c r="B580" s="183">
        <v>1</v>
      </c>
      <c r="C580" s="184">
        <f t="shared" si="123"/>
        <v>154</v>
      </c>
      <c r="D580" s="180">
        <v>105</v>
      </c>
      <c r="E580" s="180">
        <v>49</v>
      </c>
      <c r="F580" s="181">
        <v>706.36</v>
      </c>
      <c r="G580" s="504">
        <f t="shared" si="121"/>
        <v>6.7272380952380955</v>
      </c>
      <c r="H580" s="505">
        <f t="shared" si="117"/>
        <v>659.27</v>
      </c>
      <c r="I580" s="505">
        <f t="shared" si="122"/>
        <v>814.79</v>
      </c>
    </row>
    <row r="581" spans="1:9" x14ac:dyDescent="0.25">
      <c r="A581" s="185" t="s">
        <v>486</v>
      </c>
      <c r="B581" s="183">
        <v>1</v>
      </c>
      <c r="C581" s="184">
        <f t="shared" si="123"/>
        <v>38</v>
      </c>
      <c r="D581" s="180">
        <v>21</v>
      </c>
      <c r="E581" s="180">
        <v>17</v>
      </c>
      <c r="F581" s="181">
        <v>124.78</v>
      </c>
      <c r="G581" s="504">
        <f t="shared" si="121"/>
        <v>5.9419047619047616</v>
      </c>
      <c r="H581" s="505">
        <f t="shared" si="117"/>
        <v>202.02</v>
      </c>
      <c r="I581" s="505">
        <f t="shared" si="122"/>
        <v>249.68</v>
      </c>
    </row>
    <row r="582" spans="1:9" x14ac:dyDescent="0.25">
      <c r="A582" s="185" t="s">
        <v>451</v>
      </c>
      <c r="B582" s="183">
        <v>2</v>
      </c>
      <c r="C582" s="184">
        <f t="shared" si="123"/>
        <v>149</v>
      </c>
      <c r="D582" s="180">
        <v>140</v>
      </c>
      <c r="E582" s="180">
        <v>9</v>
      </c>
      <c r="F582" s="181">
        <v>831.85</v>
      </c>
      <c r="G582" s="504">
        <f t="shared" si="121"/>
        <v>5.9417857142857144</v>
      </c>
      <c r="H582" s="505">
        <f t="shared" si="117"/>
        <v>106.95</v>
      </c>
      <c r="I582" s="505">
        <f t="shared" si="122"/>
        <v>132.18</v>
      </c>
    </row>
    <row r="583" spans="1:9" x14ac:dyDescent="0.25">
      <c r="A583" s="185" t="s">
        <v>449</v>
      </c>
      <c r="B583" s="183">
        <v>1</v>
      </c>
      <c r="C583" s="184">
        <f t="shared" si="123"/>
        <v>160</v>
      </c>
      <c r="D583" s="180">
        <v>140</v>
      </c>
      <c r="E583" s="180">
        <v>20</v>
      </c>
      <c r="F583" s="181">
        <v>941.81</v>
      </c>
      <c r="G583" s="504">
        <f t="shared" si="121"/>
        <v>6.7272142857142851</v>
      </c>
      <c r="H583" s="505">
        <f t="shared" si="117"/>
        <v>269.08999999999997</v>
      </c>
      <c r="I583" s="505">
        <f t="shared" si="122"/>
        <v>332.57</v>
      </c>
    </row>
    <row r="584" spans="1:9" x14ac:dyDescent="0.25">
      <c r="A584" s="294" t="s">
        <v>487</v>
      </c>
      <c r="B584" s="286">
        <f>SUM(B585)</f>
        <v>1</v>
      </c>
      <c r="C584" s="286"/>
      <c r="D584" s="286"/>
      <c r="E584" s="286">
        <f t="shared" ref="E584" si="124">SUM(E585)</f>
        <v>12</v>
      </c>
      <c r="F584" s="286"/>
      <c r="G584" s="286"/>
      <c r="H584" s="286">
        <f>SUM(H585)</f>
        <v>216.36</v>
      </c>
      <c r="I584" s="286">
        <f>SUM(I585)</f>
        <v>267.39999999999998</v>
      </c>
    </row>
    <row r="585" spans="1:9" ht="47.25" x14ac:dyDescent="0.25">
      <c r="A585" s="284" t="s">
        <v>17</v>
      </c>
      <c r="B585" s="291">
        <f>SUM(B586:B586)</f>
        <v>1</v>
      </c>
      <c r="C585" s="291"/>
      <c r="D585" s="291"/>
      <c r="E585" s="291">
        <f>SUM(E586:E586)</f>
        <v>12</v>
      </c>
      <c r="F585" s="291"/>
      <c r="G585" s="291"/>
      <c r="H585" s="291">
        <f>SUM(H586:H586)</f>
        <v>216.36</v>
      </c>
      <c r="I585" s="291">
        <f>SUM(I586:I586)</f>
        <v>267.39999999999998</v>
      </c>
    </row>
    <row r="586" spans="1:9" x14ac:dyDescent="0.25">
      <c r="A586" s="185" t="s">
        <v>488</v>
      </c>
      <c r="B586" s="183">
        <v>1</v>
      </c>
      <c r="C586" s="184">
        <f t="shared" si="123"/>
        <v>172</v>
      </c>
      <c r="D586" s="180">
        <v>160</v>
      </c>
      <c r="E586" s="180">
        <v>12</v>
      </c>
      <c r="F586" s="181">
        <v>1442.43</v>
      </c>
      <c r="G586" s="504">
        <f t="shared" ref="G586" si="125">F586/D586</f>
        <v>9.0151874999999997</v>
      </c>
      <c r="H586" s="505">
        <f t="shared" si="117"/>
        <v>216.36</v>
      </c>
      <c r="I586" s="505">
        <f>ROUND(H586*1.2359,2)</f>
        <v>267.39999999999998</v>
      </c>
    </row>
    <row r="587" spans="1:9" x14ac:dyDescent="0.25">
      <c r="A587" s="295" t="s">
        <v>489</v>
      </c>
      <c r="B587" s="286">
        <f>B588+B595</f>
        <v>9</v>
      </c>
      <c r="C587" s="286"/>
      <c r="D587" s="286"/>
      <c r="E587" s="286">
        <f>E588+E595</f>
        <v>194</v>
      </c>
      <c r="F587" s="286"/>
      <c r="G587" s="286"/>
      <c r="H587" s="286">
        <f>H588+H595</f>
        <v>2114.92</v>
      </c>
      <c r="I587" s="286">
        <f>I588+I595</f>
        <v>2613.84</v>
      </c>
    </row>
    <row r="588" spans="1:9" ht="47.25" x14ac:dyDescent="0.25">
      <c r="A588" s="284" t="s">
        <v>17</v>
      </c>
      <c r="B588" s="291">
        <f>SUM(B589:B594)</f>
        <v>6</v>
      </c>
      <c r="C588" s="291"/>
      <c r="D588" s="291"/>
      <c r="E588" s="291">
        <f>SUM(E589:E594)</f>
        <v>130</v>
      </c>
      <c r="F588" s="291"/>
      <c r="G588" s="291"/>
      <c r="H588" s="291">
        <f>SUM(H589:H594)</f>
        <v>1560.63</v>
      </c>
      <c r="I588" s="291">
        <f>SUM(I589:I594)</f>
        <v>1928.7900000000002</v>
      </c>
    </row>
    <row r="589" spans="1:9" x14ac:dyDescent="0.25">
      <c r="A589" s="185" t="s">
        <v>450</v>
      </c>
      <c r="B589" s="183">
        <v>1</v>
      </c>
      <c r="C589" s="184">
        <f>D589+E589</f>
        <v>180</v>
      </c>
      <c r="D589" s="180">
        <v>160</v>
      </c>
      <c r="E589" s="180">
        <v>20</v>
      </c>
      <c r="F589" s="181">
        <v>1099.03</v>
      </c>
      <c r="G589" s="504">
        <f t="shared" ref="G589:G598" si="126">F589/D589</f>
        <v>6.8689374999999995</v>
      </c>
      <c r="H589" s="505">
        <f t="shared" si="117"/>
        <v>274.76</v>
      </c>
      <c r="I589" s="505">
        <f t="shared" ref="I589:I594" si="127">ROUND(H589*1.2359,2)</f>
        <v>339.58</v>
      </c>
    </row>
    <row r="590" spans="1:9" x14ac:dyDescent="0.25">
      <c r="A590" s="185" t="s">
        <v>450</v>
      </c>
      <c r="B590" s="183">
        <v>1</v>
      </c>
      <c r="C590" s="184">
        <f t="shared" ref="C590:C594" si="128">D590+E590</f>
        <v>168</v>
      </c>
      <c r="D590" s="180">
        <v>160</v>
      </c>
      <c r="E590" s="180">
        <v>8</v>
      </c>
      <c r="F590" s="181">
        <v>1076.3499999999999</v>
      </c>
      <c r="G590" s="504">
        <f t="shared" si="126"/>
        <v>6.7271874999999994</v>
      </c>
      <c r="H590" s="505">
        <f t="shared" si="117"/>
        <v>107.64</v>
      </c>
      <c r="I590" s="505">
        <f t="shared" si="127"/>
        <v>133.03</v>
      </c>
    </row>
    <row r="591" spans="1:9" s="161" customFormat="1" x14ac:dyDescent="0.25">
      <c r="A591" s="186" t="s">
        <v>450</v>
      </c>
      <c r="B591" s="175">
        <v>1</v>
      </c>
      <c r="C591" s="176">
        <f t="shared" si="128"/>
        <v>174</v>
      </c>
      <c r="D591" s="177">
        <v>160</v>
      </c>
      <c r="E591" s="177">
        <v>14</v>
      </c>
      <c r="F591" s="178">
        <v>941.34</v>
      </c>
      <c r="G591" s="504">
        <f t="shared" si="126"/>
        <v>5.883375</v>
      </c>
      <c r="H591" s="506">
        <f t="shared" si="117"/>
        <v>164.73</v>
      </c>
      <c r="I591" s="506">
        <f t="shared" si="127"/>
        <v>203.59</v>
      </c>
    </row>
    <row r="592" spans="1:9" x14ac:dyDescent="0.25">
      <c r="A592" s="185" t="s">
        <v>450</v>
      </c>
      <c r="B592" s="183">
        <v>1</v>
      </c>
      <c r="C592" s="184">
        <f t="shared" si="128"/>
        <v>192</v>
      </c>
      <c r="D592" s="180">
        <v>160</v>
      </c>
      <c r="E592" s="180">
        <v>32</v>
      </c>
      <c r="F592" s="181">
        <v>941.34</v>
      </c>
      <c r="G592" s="504">
        <f t="shared" si="126"/>
        <v>5.883375</v>
      </c>
      <c r="H592" s="505">
        <f t="shared" si="117"/>
        <v>376.54</v>
      </c>
      <c r="I592" s="505">
        <f t="shared" si="127"/>
        <v>465.37</v>
      </c>
    </row>
    <row r="593" spans="1:9" x14ac:dyDescent="0.25">
      <c r="A593" s="185" t="s">
        <v>450</v>
      </c>
      <c r="B593" s="183">
        <v>1</v>
      </c>
      <c r="C593" s="184">
        <f t="shared" si="128"/>
        <v>200</v>
      </c>
      <c r="D593" s="180">
        <v>160</v>
      </c>
      <c r="E593" s="180">
        <v>40</v>
      </c>
      <c r="F593" s="181">
        <v>941.34</v>
      </c>
      <c r="G593" s="504">
        <f t="shared" si="126"/>
        <v>5.883375</v>
      </c>
      <c r="H593" s="505">
        <f t="shared" si="117"/>
        <v>470.67</v>
      </c>
      <c r="I593" s="505">
        <f t="shared" si="127"/>
        <v>581.70000000000005</v>
      </c>
    </row>
    <row r="594" spans="1:9" x14ac:dyDescent="0.25">
      <c r="A594" s="185" t="s">
        <v>451</v>
      </c>
      <c r="B594" s="183">
        <v>1</v>
      </c>
      <c r="C594" s="184">
        <f t="shared" si="128"/>
        <v>144</v>
      </c>
      <c r="D594" s="180">
        <v>128</v>
      </c>
      <c r="E594" s="180">
        <v>16</v>
      </c>
      <c r="F594" s="181">
        <v>665.15</v>
      </c>
      <c r="G594" s="504">
        <f t="shared" si="126"/>
        <v>5.1964843749999998</v>
      </c>
      <c r="H594" s="505">
        <f t="shared" si="117"/>
        <v>166.29</v>
      </c>
      <c r="I594" s="505">
        <f t="shared" si="127"/>
        <v>205.52</v>
      </c>
    </row>
    <row r="595" spans="1:9" ht="47.25" x14ac:dyDescent="0.25">
      <c r="A595" s="284" t="s">
        <v>103</v>
      </c>
      <c r="B595" s="291">
        <f>SUM(B596:B598)</f>
        <v>3</v>
      </c>
      <c r="C595" s="291"/>
      <c r="D595" s="291"/>
      <c r="E595" s="291">
        <f>SUM(E596:E598)</f>
        <v>64</v>
      </c>
      <c r="F595" s="291"/>
      <c r="G595" s="291"/>
      <c r="H595" s="291">
        <f>SUM(H596:H598)</f>
        <v>554.29</v>
      </c>
      <c r="I595" s="291">
        <f>SUM(I596:I598)</f>
        <v>685.05</v>
      </c>
    </row>
    <row r="596" spans="1:9" x14ac:dyDescent="0.25">
      <c r="A596" s="185" t="s">
        <v>22</v>
      </c>
      <c r="B596" s="183">
        <v>1</v>
      </c>
      <c r="C596" s="184">
        <f>D596+E596</f>
        <v>176</v>
      </c>
      <c r="D596" s="180">
        <v>160</v>
      </c>
      <c r="E596" s="180">
        <v>16</v>
      </c>
      <c r="F596" s="181">
        <v>692.86</v>
      </c>
      <c r="G596" s="504">
        <f t="shared" si="126"/>
        <v>4.3303750000000001</v>
      </c>
      <c r="H596" s="505">
        <f t="shared" si="117"/>
        <v>138.57</v>
      </c>
      <c r="I596" s="505">
        <f>ROUND(H596*1.2359,2)</f>
        <v>171.26</v>
      </c>
    </row>
    <row r="597" spans="1:9" x14ac:dyDescent="0.25">
      <c r="A597" s="185" t="s">
        <v>22</v>
      </c>
      <c r="B597" s="183">
        <v>1</v>
      </c>
      <c r="C597" s="184">
        <f t="shared" ref="C597:C598" si="129">D597+E597</f>
        <v>172</v>
      </c>
      <c r="D597" s="180">
        <v>160</v>
      </c>
      <c r="E597" s="180">
        <v>12</v>
      </c>
      <c r="F597" s="181">
        <v>692.86</v>
      </c>
      <c r="G597" s="504">
        <f t="shared" si="126"/>
        <v>4.3303750000000001</v>
      </c>
      <c r="H597" s="505">
        <f t="shared" si="117"/>
        <v>103.93</v>
      </c>
      <c r="I597" s="505">
        <f>ROUND(H597*1.2359,2)</f>
        <v>128.44999999999999</v>
      </c>
    </row>
    <row r="598" spans="1:9" x14ac:dyDescent="0.25">
      <c r="A598" s="185" t="s">
        <v>22</v>
      </c>
      <c r="B598" s="183">
        <v>1</v>
      </c>
      <c r="C598" s="184">
        <f t="shared" si="129"/>
        <v>196</v>
      </c>
      <c r="D598" s="180">
        <v>160</v>
      </c>
      <c r="E598" s="180">
        <v>36</v>
      </c>
      <c r="F598" s="181">
        <v>692.86</v>
      </c>
      <c r="G598" s="504">
        <f t="shared" si="126"/>
        <v>4.3303750000000001</v>
      </c>
      <c r="H598" s="505">
        <f t="shared" si="117"/>
        <v>311.79000000000002</v>
      </c>
      <c r="I598" s="505">
        <f>ROUND(H598*1.2359,2)</f>
        <v>385.34</v>
      </c>
    </row>
    <row r="599" spans="1:9" x14ac:dyDescent="0.25">
      <c r="A599" s="289" t="s">
        <v>490</v>
      </c>
      <c r="B599" s="286">
        <f>B600+B613</f>
        <v>22</v>
      </c>
      <c r="C599" s="286"/>
      <c r="D599" s="286"/>
      <c r="E599" s="286">
        <f>E600+E613</f>
        <v>812</v>
      </c>
      <c r="F599" s="286"/>
      <c r="G599" s="286"/>
      <c r="H599" s="286">
        <f>H600+H613</f>
        <v>8547.43</v>
      </c>
      <c r="I599" s="286">
        <f>I600+I613</f>
        <v>10563.79</v>
      </c>
    </row>
    <row r="600" spans="1:9" ht="47.25" x14ac:dyDescent="0.25">
      <c r="A600" s="284" t="s">
        <v>17</v>
      </c>
      <c r="B600" s="291">
        <f>SUM(B601:B612)</f>
        <v>12</v>
      </c>
      <c r="C600" s="291"/>
      <c r="D600" s="291"/>
      <c r="E600" s="291">
        <f>SUM(E601:E612)</f>
        <v>533</v>
      </c>
      <c r="F600" s="291"/>
      <c r="G600" s="291"/>
      <c r="H600" s="291">
        <f>SUM(H601:H612)</f>
        <v>6138.23</v>
      </c>
      <c r="I600" s="291">
        <f>SUM(I601:I612)</f>
        <v>7586.25</v>
      </c>
    </row>
    <row r="601" spans="1:9" x14ac:dyDescent="0.25">
      <c r="A601" s="182" t="s">
        <v>451</v>
      </c>
      <c r="B601" s="183">
        <v>1</v>
      </c>
      <c r="C601" s="184">
        <f>D601+E601</f>
        <v>210</v>
      </c>
      <c r="D601" s="180">
        <v>160</v>
      </c>
      <c r="E601" s="180">
        <v>50</v>
      </c>
      <c r="F601" s="181">
        <v>985</v>
      </c>
      <c r="G601" s="504">
        <f t="shared" ref="G601:G623" si="130">F601/D601</f>
        <v>6.15625</v>
      </c>
      <c r="H601" s="505">
        <f t="shared" si="117"/>
        <v>615.63</v>
      </c>
      <c r="I601" s="505">
        <f t="shared" ref="I601:I612" si="131">ROUND(H601*1.2359,2)</f>
        <v>760.86</v>
      </c>
    </row>
    <row r="602" spans="1:9" x14ac:dyDescent="0.25">
      <c r="A602" s="182" t="s">
        <v>451</v>
      </c>
      <c r="B602" s="183">
        <v>1</v>
      </c>
      <c r="C602" s="184">
        <f t="shared" ref="C602:C612" si="132">D602+E602</f>
        <v>209</v>
      </c>
      <c r="D602" s="180">
        <v>152</v>
      </c>
      <c r="E602" s="180">
        <v>57</v>
      </c>
      <c r="F602" s="181">
        <v>826.5</v>
      </c>
      <c r="G602" s="504">
        <f t="shared" si="130"/>
        <v>5.4375</v>
      </c>
      <c r="H602" s="505">
        <f t="shared" si="117"/>
        <v>619.88</v>
      </c>
      <c r="I602" s="505">
        <f t="shared" si="131"/>
        <v>766.11</v>
      </c>
    </row>
    <row r="603" spans="1:9" x14ac:dyDescent="0.25">
      <c r="A603" s="182" t="s">
        <v>450</v>
      </c>
      <c r="B603" s="183">
        <v>1</v>
      </c>
      <c r="C603" s="184">
        <f t="shared" si="132"/>
        <v>230</v>
      </c>
      <c r="D603" s="180">
        <v>160</v>
      </c>
      <c r="E603" s="180">
        <v>70</v>
      </c>
      <c r="F603" s="181">
        <v>941.34</v>
      </c>
      <c r="G603" s="504">
        <f t="shared" si="130"/>
        <v>5.883375</v>
      </c>
      <c r="H603" s="505">
        <f t="shared" si="117"/>
        <v>823.67</v>
      </c>
      <c r="I603" s="505">
        <f t="shared" si="131"/>
        <v>1017.97</v>
      </c>
    </row>
    <row r="604" spans="1:9" x14ac:dyDescent="0.25">
      <c r="A604" s="182" t="s">
        <v>450</v>
      </c>
      <c r="B604" s="183">
        <v>1</v>
      </c>
      <c r="C604" s="184">
        <f t="shared" si="132"/>
        <v>224</v>
      </c>
      <c r="D604" s="180">
        <v>160</v>
      </c>
      <c r="E604" s="180">
        <v>64</v>
      </c>
      <c r="F604" s="181">
        <v>941.34</v>
      </c>
      <c r="G604" s="504">
        <f t="shared" si="130"/>
        <v>5.883375</v>
      </c>
      <c r="H604" s="505">
        <f t="shared" si="117"/>
        <v>753.07</v>
      </c>
      <c r="I604" s="505">
        <f t="shared" si="131"/>
        <v>930.72</v>
      </c>
    </row>
    <row r="605" spans="1:9" x14ac:dyDescent="0.25">
      <c r="A605" s="182" t="s">
        <v>450</v>
      </c>
      <c r="B605" s="183">
        <v>1</v>
      </c>
      <c r="C605" s="184">
        <f t="shared" si="132"/>
        <v>212</v>
      </c>
      <c r="D605" s="180">
        <v>160</v>
      </c>
      <c r="E605" s="180">
        <v>52</v>
      </c>
      <c r="F605" s="181">
        <v>941.34</v>
      </c>
      <c r="G605" s="504">
        <f t="shared" si="130"/>
        <v>5.883375</v>
      </c>
      <c r="H605" s="505">
        <f t="shared" si="117"/>
        <v>611.87</v>
      </c>
      <c r="I605" s="505">
        <f t="shared" si="131"/>
        <v>756.21</v>
      </c>
    </row>
    <row r="606" spans="1:9" x14ac:dyDescent="0.25">
      <c r="A606" s="182" t="s">
        <v>450</v>
      </c>
      <c r="B606" s="183">
        <v>1</v>
      </c>
      <c r="C606" s="184">
        <f t="shared" si="132"/>
        <v>208</v>
      </c>
      <c r="D606" s="180">
        <v>160</v>
      </c>
      <c r="E606" s="180">
        <v>48</v>
      </c>
      <c r="F606" s="181">
        <v>941.34</v>
      </c>
      <c r="G606" s="504">
        <f t="shared" si="130"/>
        <v>5.883375</v>
      </c>
      <c r="H606" s="505">
        <f t="shared" si="117"/>
        <v>564.79999999999995</v>
      </c>
      <c r="I606" s="505">
        <f t="shared" si="131"/>
        <v>698.04</v>
      </c>
    </row>
    <row r="607" spans="1:9" x14ac:dyDescent="0.25">
      <c r="A607" s="182" t="s">
        <v>450</v>
      </c>
      <c r="B607" s="183">
        <v>1</v>
      </c>
      <c r="C607" s="184">
        <f t="shared" si="132"/>
        <v>184</v>
      </c>
      <c r="D607" s="180">
        <v>160</v>
      </c>
      <c r="E607" s="180">
        <v>24</v>
      </c>
      <c r="F607" s="181">
        <v>941.34</v>
      </c>
      <c r="G607" s="504">
        <f t="shared" si="130"/>
        <v>5.883375</v>
      </c>
      <c r="H607" s="505">
        <f t="shared" si="117"/>
        <v>282.39999999999998</v>
      </c>
      <c r="I607" s="505">
        <f t="shared" si="131"/>
        <v>349.02</v>
      </c>
    </row>
    <row r="608" spans="1:9" x14ac:dyDescent="0.25">
      <c r="A608" s="182" t="s">
        <v>450</v>
      </c>
      <c r="B608" s="183">
        <v>1</v>
      </c>
      <c r="C608" s="184">
        <f t="shared" si="132"/>
        <v>168</v>
      </c>
      <c r="D608" s="180">
        <v>144</v>
      </c>
      <c r="E608" s="180">
        <v>24</v>
      </c>
      <c r="F608" s="181">
        <v>847.21</v>
      </c>
      <c r="G608" s="504">
        <f t="shared" si="130"/>
        <v>5.8834027777777784</v>
      </c>
      <c r="H608" s="505">
        <f t="shared" si="117"/>
        <v>282.39999999999998</v>
      </c>
      <c r="I608" s="505">
        <f t="shared" si="131"/>
        <v>349.02</v>
      </c>
    </row>
    <row r="609" spans="1:9" x14ac:dyDescent="0.25">
      <c r="A609" s="182" t="s">
        <v>451</v>
      </c>
      <c r="B609" s="183">
        <v>1</v>
      </c>
      <c r="C609" s="184">
        <f t="shared" si="132"/>
        <v>224</v>
      </c>
      <c r="D609" s="180">
        <v>160</v>
      </c>
      <c r="E609" s="180">
        <v>64</v>
      </c>
      <c r="F609" s="181">
        <v>941.34</v>
      </c>
      <c r="G609" s="504">
        <f t="shared" si="130"/>
        <v>5.883375</v>
      </c>
      <c r="H609" s="505">
        <f t="shared" si="117"/>
        <v>753.07</v>
      </c>
      <c r="I609" s="505">
        <f t="shared" si="131"/>
        <v>930.72</v>
      </c>
    </row>
    <row r="610" spans="1:9" x14ac:dyDescent="0.25">
      <c r="A610" s="182" t="s">
        <v>451</v>
      </c>
      <c r="B610" s="183">
        <v>1</v>
      </c>
      <c r="C610" s="184">
        <f t="shared" si="132"/>
        <v>184</v>
      </c>
      <c r="D610" s="180">
        <v>160</v>
      </c>
      <c r="E610" s="180">
        <v>24</v>
      </c>
      <c r="F610" s="181">
        <v>831.44</v>
      </c>
      <c r="G610" s="504">
        <f t="shared" si="130"/>
        <v>5.1965000000000003</v>
      </c>
      <c r="H610" s="505">
        <f t="shared" si="117"/>
        <v>249.43</v>
      </c>
      <c r="I610" s="505">
        <f t="shared" si="131"/>
        <v>308.27</v>
      </c>
    </row>
    <row r="611" spans="1:9" x14ac:dyDescent="0.25">
      <c r="A611" s="182" t="s">
        <v>451</v>
      </c>
      <c r="B611" s="183">
        <v>1</v>
      </c>
      <c r="C611" s="184">
        <f t="shared" si="132"/>
        <v>192</v>
      </c>
      <c r="D611" s="180">
        <v>160</v>
      </c>
      <c r="E611" s="180">
        <v>32</v>
      </c>
      <c r="F611" s="181">
        <v>831.44</v>
      </c>
      <c r="G611" s="504">
        <f t="shared" si="130"/>
        <v>5.1965000000000003</v>
      </c>
      <c r="H611" s="505">
        <f t="shared" si="117"/>
        <v>332.58</v>
      </c>
      <c r="I611" s="505">
        <f t="shared" si="131"/>
        <v>411.04</v>
      </c>
    </row>
    <row r="612" spans="1:9" x14ac:dyDescent="0.25">
      <c r="A612" s="182" t="s">
        <v>451</v>
      </c>
      <c r="B612" s="183">
        <v>1</v>
      </c>
      <c r="C612" s="184">
        <f t="shared" si="132"/>
        <v>184</v>
      </c>
      <c r="D612" s="180">
        <v>160</v>
      </c>
      <c r="E612" s="180">
        <v>24</v>
      </c>
      <c r="F612" s="181">
        <v>831.44</v>
      </c>
      <c r="G612" s="504">
        <f t="shared" si="130"/>
        <v>5.1965000000000003</v>
      </c>
      <c r="H612" s="505">
        <f t="shared" si="117"/>
        <v>249.43</v>
      </c>
      <c r="I612" s="505">
        <f t="shared" si="131"/>
        <v>308.27</v>
      </c>
    </row>
    <row r="613" spans="1:9" ht="47.25" x14ac:dyDescent="0.25">
      <c r="A613" s="296" t="s">
        <v>103</v>
      </c>
      <c r="B613" s="188">
        <f>SUM(B614:B623)</f>
        <v>10</v>
      </c>
      <c r="C613" s="188">
        <f>SUM(C614:C623)</f>
        <v>1743</v>
      </c>
      <c r="D613" s="188">
        <f>SUM(D614:D623)</f>
        <v>1464</v>
      </c>
      <c r="E613" s="188">
        <f>SUM(E614:E623)</f>
        <v>279</v>
      </c>
      <c r="F613" s="188"/>
      <c r="G613" s="508"/>
      <c r="H613" s="508">
        <f>SUM(H614:H623)</f>
        <v>2409.1999999999998</v>
      </c>
      <c r="I613" s="508">
        <f>SUM(I614:I623)</f>
        <v>2977.54</v>
      </c>
    </row>
    <row r="614" spans="1:9" x14ac:dyDescent="0.25">
      <c r="A614" s="182" t="s">
        <v>22</v>
      </c>
      <c r="B614" s="183">
        <v>1</v>
      </c>
      <c r="C614" s="184">
        <f>D614+E614</f>
        <v>177</v>
      </c>
      <c r="D614" s="180">
        <v>160</v>
      </c>
      <c r="E614" s="180">
        <v>17</v>
      </c>
      <c r="F614" s="181">
        <v>750</v>
      </c>
      <c r="G614" s="504">
        <f t="shared" si="130"/>
        <v>4.6875</v>
      </c>
      <c r="H614" s="505">
        <f t="shared" si="117"/>
        <v>159.38</v>
      </c>
      <c r="I614" s="505">
        <f t="shared" ref="I614:I623" si="133">ROUND(H614*1.2359,2)</f>
        <v>196.98</v>
      </c>
    </row>
    <row r="615" spans="1:9" x14ac:dyDescent="0.25">
      <c r="A615" s="182" t="s">
        <v>22</v>
      </c>
      <c r="B615" s="183">
        <v>1</v>
      </c>
      <c r="C615" s="184">
        <f t="shared" ref="C615:C623" si="134">D615+E615</f>
        <v>96</v>
      </c>
      <c r="D615" s="180">
        <v>80</v>
      </c>
      <c r="E615" s="180">
        <v>16</v>
      </c>
      <c r="F615" s="181">
        <v>346.43</v>
      </c>
      <c r="G615" s="504">
        <f t="shared" si="130"/>
        <v>4.3303750000000001</v>
      </c>
      <c r="H615" s="505">
        <f t="shared" si="117"/>
        <v>138.57</v>
      </c>
      <c r="I615" s="505">
        <f t="shared" si="133"/>
        <v>171.26</v>
      </c>
    </row>
    <row r="616" spans="1:9" x14ac:dyDescent="0.25">
      <c r="A616" s="182" t="s">
        <v>22</v>
      </c>
      <c r="B616" s="183">
        <v>1</v>
      </c>
      <c r="C616" s="184">
        <f t="shared" si="134"/>
        <v>192</v>
      </c>
      <c r="D616" s="180">
        <v>160</v>
      </c>
      <c r="E616" s="180">
        <v>32</v>
      </c>
      <c r="F616" s="181">
        <v>692.86</v>
      </c>
      <c r="G616" s="504">
        <f t="shared" si="130"/>
        <v>4.3303750000000001</v>
      </c>
      <c r="H616" s="505">
        <f t="shared" si="117"/>
        <v>277.14</v>
      </c>
      <c r="I616" s="505">
        <f t="shared" si="133"/>
        <v>342.52</v>
      </c>
    </row>
    <row r="617" spans="1:9" x14ac:dyDescent="0.25">
      <c r="A617" s="182" t="s">
        <v>22</v>
      </c>
      <c r="B617" s="183">
        <v>1</v>
      </c>
      <c r="C617" s="184">
        <f t="shared" si="134"/>
        <v>196</v>
      </c>
      <c r="D617" s="180">
        <v>160</v>
      </c>
      <c r="E617" s="180">
        <v>36</v>
      </c>
      <c r="F617" s="181">
        <v>692.86</v>
      </c>
      <c r="G617" s="504">
        <f t="shared" si="130"/>
        <v>4.3303750000000001</v>
      </c>
      <c r="H617" s="505">
        <f t="shared" si="117"/>
        <v>311.79000000000002</v>
      </c>
      <c r="I617" s="505">
        <f t="shared" si="133"/>
        <v>385.34</v>
      </c>
    </row>
    <row r="618" spans="1:9" x14ac:dyDescent="0.25">
      <c r="A618" s="182" t="s">
        <v>22</v>
      </c>
      <c r="B618" s="183">
        <v>1</v>
      </c>
      <c r="C618" s="184">
        <f t="shared" si="134"/>
        <v>192</v>
      </c>
      <c r="D618" s="180">
        <v>160</v>
      </c>
      <c r="E618" s="180">
        <v>32</v>
      </c>
      <c r="F618" s="181">
        <v>692.86</v>
      </c>
      <c r="G618" s="504">
        <f t="shared" si="130"/>
        <v>4.3303750000000001</v>
      </c>
      <c r="H618" s="505">
        <f t="shared" si="117"/>
        <v>277.14</v>
      </c>
      <c r="I618" s="505">
        <f t="shared" si="133"/>
        <v>342.52</v>
      </c>
    </row>
    <row r="619" spans="1:9" x14ac:dyDescent="0.25">
      <c r="A619" s="182" t="s">
        <v>22</v>
      </c>
      <c r="B619" s="183">
        <v>1</v>
      </c>
      <c r="C619" s="184">
        <f t="shared" si="134"/>
        <v>216</v>
      </c>
      <c r="D619" s="180">
        <v>160</v>
      </c>
      <c r="E619" s="180">
        <v>56</v>
      </c>
      <c r="F619" s="181">
        <v>692.86</v>
      </c>
      <c r="G619" s="504">
        <f t="shared" si="130"/>
        <v>4.3303750000000001</v>
      </c>
      <c r="H619" s="505">
        <f t="shared" si="117"/>
        <v>485</v>
      </c>
      <c r="I619" s="505">
        <f t="shared" si="133"/>
        <v>599.41</v>
      </c>
    </row>
    <row r="620" spans="1:9" x14ac:dyDescent="0.25">
      <c r="A620" s="182" t="s">
        <v>22</v>
      </c>
      <c r="B620" s="183">
        <v>1</v>
      </c>
      <c r="C620" s="184">
        <f t="shared" si="134"/>
        <v>196</v>
      </c>
      <c r="D620" s="180">
        <v>160</v>
      </c>
      <c r="E620" s="180">
        <v>36</v>
      </c>
      <c r="F620" s="181">
        <v>692.86</v>
      </c>
      <c r="G620" s="504">
        <f t="shared" si="130"/>
        <v>4.3303750000000001</v>
      </c>
      <c r="H620" s="505">
        <f t="shared" si="117"/>
        <v>311.79000000000002</v>
      </c>
      <c r="I620" s="505">
        <f t="shared" si="133"/>
        <v>385.34</v>
      </c>
    </row>
    <row r="621" spans="1:9" x14ac:dyDescent="0.25">
      <c r="A621" s="182" t="s">
        <v>22</v>
      </c>
      <c r="B621" s="183">
        <v>1</v>
      </c>
      <c r="C621" s="184">
        <f t="shared" si="134"/>
        <v>192</v>
      </c>
      <c r="D621" s="180">
        <v>160</v>
      </c>
      <c r="E621" s="180">
        <v>32</v>
      </c>
      <c r="F621" s="181">
        <v>692.86</v>
      </c>
      <c r="G621" s="504">
        <f t="shared" si="130"/>
        <v>4.3303750000000001</v>
      </c>
      <c r="H621" s="505">
        <f t="shared" si="117"/>
        <v>277.14</v>
      </c>
      <c r="I621" s="505">
        <f t="shared" si="133"/>
        <v>342.52</v>
      </c>
    </row>
    <row r="622" spans="1:9" x14ac:dyDescent="0.25">
      <c r="A622" s="182" t="s">
        <v>22</v>
      </c>
      <c r="B622" s="183">
        <v>1</v>
      </c>
      <c r="C622" s="184">
        <f t="shared" si="134"/>
        <v>118</v>
      </c>
      <c r="D622" s="180">
        <v>104</v>
      </c>
      <c r="E622" s="180">
        <v>14</v>
      </c>
      <c r="F622" s="181">
        <v>450.36</v>
      </c>
      <c r="G622" s="504">
        <f t="shared" si="130"/>
        <v>4.3303846153846157</v>
      </c>
      <c r="H622" s="505">
        <f t="shared" si="117"/>
        <v>121.25</v>
      </c>
      <c r="I622" s="505">
        <f t="shared" si="133"/>
        <v>149.85</v>
      </c>
    </row>
    <row r="623" spans="1:9" x14ac:dyDescent="0.25">
      <c r="A623" s="182" t="s">
        <v>22</v>
      </c>
      <c r="B623" s="183">
        <v>1</v>
      </c>
      <c r="C623" s="184">
        <f t="shared" si="134"/>
        <v>168</v>
      </c>
      <c r="D623" s="180">
        <v>160</v>
      </c>
      <c r="E623" s="180">
        <v>8</v>
      </c>
      <c r="F623" s="181">
        <v>500</v>
      </c>
      <c r="G623" s="504">
        <f t="shared" si="130"/>
        <v>3.125</v>
      </c>
      <c r="H623" s="505">
        <f t="shared" si="117"/>
        <v>50</v>
      </c>
      <c r="I623" s="505">
        <f t="shared" si="133"/>
        <v>61.8</v>
      </c>
    </row>
  </sheetData>
  <mergeCells count="12">
    <mergeCell ref="H1:I1"/>
    <mergeCell ref="A2:I2"/>
    <mergeCell ref="A7:A9"/>
    <mergeCell ref="B7:B9"/>
    <mergeCell ref="C7:E7"/>
    <mergeCell ref="F7:F9"/>
    <mergeCell ref="G7:G9"/>
    <mergeCell ref="H7:H9"/>
    <mergeCell ref="I7:I9"/>
    <mergeCell ref="C8:C9"/>
    <mergeCell ref="D8:D9"/>
    <mergeCell ref="E8:E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2</vt:i4>
      </vt:variant>
    </vt:vector>
  </HeadingPairs>
  <TitlesOfParts>
    <vt:vector size="50" baseType="lpstr">
      <vt:lpstr>KOPSAVILKUMS</vt:lpstr>
      <vt:lpstr>RAKUS_janv</vt:lpstr>
      <vt:lpstr>PSKUS_janv</vt:lpstr>
      <vt:lpstr>PSKUS_feb</vt:lpstr>
      <vt:lpstr>PSKUS_marts</vt:lpstr>
      <vt:lpstr>Liepāja_janv</vt:lpstr>
      <vt:lpstr>Liepāja_feb</vt:lpstr>
      <vt:lpstr>Liepāja_marts</vt:lpstr>
      <vt:lpstr>Daugavpils_reģ_janv</vt:lpstr>
      <vt:lpstr>Daugavpils_reģ_feb</vt:lpstr>
      <vt:lpstr>Daugavpils_reģ_marts</vt:lpstr>
      <vt:lpstr>Z-Kurzeme_janv</vt:lpstr>
      <vt:lpstr>Z_Kurzeme_feb</vt:lpstr>
      <vt:lpstr>Z-Kurzeme_marts</vt:lpstr>
      <vt:lpstr>Jelgava_janv</vt:lpstr>
      <vt:lpstr>Jelgava_feb</vt:lpstr>
      <vt:lpstr>Jelgava_marts</vt:lpstr>
      <vt:lpstr>Vidzeme_janv</vt:lpstr>
      <vt:lpstr>Vidzeme_feb</vt:lpstr>
      <vt:lpstr>Vidzeme_marts</vt:lpstr>
      <vt:lpstr>Jēkabpils_janv-marts</vt:lpstr>
      <vt:lpstr>Jūrmala_janv-marts</vt:lpstr>
      <vt:lpstr>RPNC_janv</vt:lpstr>
      <vt:lpstr>RPNC_feb</vt:lpstr>
      <vt:lpstr>RPNC_marts</vt:lpstr>
      <vt:lpstr>Cēsis_janv-marts</vt:lpstr>
      <vt:lpstr>Balvi_janv-apr</vt:lpstr>
      <vt:lpstr>Saldus_janv</vt:lpstr>
      <vt:lpstr>Saldus_feb</vt:lpstr>
      <vt:lpstr>Piejūra_janv-marts</vt:lpstr>
      <vt:lpstr>Daugavpils_psih_janv</vt:lpstr>
      <vt:lpstr>Daugavpils_psih_feb</vt:lpstr>
      <vt:lpstr>Daugavpils_psih_marts</vt:lpstr>
      <vt:lpstr>Ģintermuiža_janv</vt:lpstr>
      <vt:lpstr>Ģintermuiža_feb</vt:lpstr>
      <vt:lpstr>Ģintermuiža_marts</vt:lpstr>
      <vt:lpstr>Kuldīga_janv</vt:lpstr>
      <vt:lpstr>Kuldīga_feb</vt:lpstr>
      <vt:lpstr>Kuldīga_marts</vt:lpstr>
      <vt:lpstr>Tukums_janv-marts</vt:lpstr>
      <vt:lpstr>Vaivari_janv</vt:lpstr>
      <vt:lpstr>Vaivari_feb</vt:lpstr>
      <vt:lpstr>Vaivari_marts</vt:lpstr>
      <vt:lpstr>Ainaži_janv</vt:lpstr>
      <vt:lpstr>Ainaži_feb</vt:lpstr>
      <vt:lpstr>Bauska_Janv-Apr</vt:lpstr>
      <vt:lpstr>Rīgas_1.sl_janv</vt:lpstr>
      <vt:lpstr>Rīgas_1.sl_feb</vt:lpstr>
      <vt:lpstr>Z_Kurzeme_feb!Print_Titles</vt:lpstr>
      <vt:lpstr>'Z-Kurzeme_marts'!Print_Titles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Linards</dc:creator>
  <cp:lastModifiedBy>Liene Ābola</cp:lastModifiedBy>
  <cp:lastPrinted>2021-05-05T07:52:59Z</cp:lastPrinted>
  <dcterms:created xsi:type="dcterms:W3CDTF">2017-06-26T19:24:00Z</dcterms:created>
  <dcterms:modified xsi:type="dcterms:W3CDTF">2021-06-30T12:08:45Z</dcterms:modified>
</cp:coreProperties>
</file>