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8.12.2020\Vakcinacijas_loterijas_likums\"/>
    </mc:Choice>
  </mc:AlternateContent>
  <xr:revisionPtr revIDLastSave="0" documentId="13_ncr:1_{6E807F27-3178-45D4-B50E-FC856F048DEB}" xr6:coauthVersionLast="47" xr6:coauthVersionMax="47" xr10:uidLastSave="{00000000-0000-0000-0000-000000000000}"/>
  <bookViews>
    <workbookView xWindow="-120" yWindow="-120" windowWidth="29040" windowHeight="15840" xr2:uid="{CB75DDF1-B8E5-4633-B652-B154491F0585}"/>
  </bookViews>
  <sheets>
    <sheet name="KOPĀ" sheetId="1" r:id="rId1"/>
    <sheet name="Balvu_fonds" sheetId="2" r:id="rId2"/>
    <sheet name="IT_sist_izstrade" sheetId="3" r:id="rId3"/>
    <sheet name="Izlozes_norise_TV" sheetId="4" r:id="rId4"/>
    <sheet name="Publicit_kampaņa" sheetId="5" r:id="rId5"/>
    <sheet name="Auditoru_pakalp"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4" l="1"/>
  <c r="D40" i="4"/>
  <c r="D39" i="4"/>
  <c r="D34" i="4"/>
  <c r="D35" i="4"/>
  <c r="D36" i="4"/>
  <c r="D37" i="4"/>
  <c r="D38" i="4"/>
  <c r="D33" i="4"/>
  <c r="D32" i="4" s="1"/>
  <c r="D23" i="4"/>
  <c r="D24" i="4"/>
  <c r="D25" i="4"/>
  <c r="D26" i="4"/>
  <c r="D27" i="4"/>
  <c r="D28" i="4"/>
  <c r="D29" i="4"/>
  <c r="D30" i="4"/>
  <c r="D31" i="4"/>
  <c r="D22" i="4"/>
  <c r="D6" i="4"/>
  <c r="D8" i="4"/>
  <c r="D9" i="4"/>
  <c r="D10" i="4"/>
  <c r="D11" i="4"/>
  <c r="D12" i="4"/>
  <c r="D13" i="4"/>
  <c r="D14" i="4"/>
  <c r="D15" i="4"/>
  <c r="D16" i="4"/>
  <c r="D17" i="4"/>
  <c r="D18" i="4"/>
  <c r="D19" i="4"/>
  <c r="D20" i="4"/>
  <c r="D7" i="4"/>
  <c r="D21" i="4" l="1"/>
  <c r="B8" i="1" s="1"/>
  <c r="B7" i="1"/>
  <c r="C26" i="3"/>
  <c r="C16" i="3"/>
  <c r="C6" i="3"/>
  <c r="C8" i="3"/>
  <c r="C9" i="3"/>
  <c r="C10" i="3"/>
  <c r="C11" i="3"/>
  <c r="C12" i="3"/>
  <c r="C13" i="3"/>
  <c r="C14" i="3"/>
  <c r="C15" i="3"/>
  <c r="C17" i="3"/>
  <c r="C18" i="3"/>
  <c r="C19" i="3"/>
  <c r="C20" i="3"/>
  <c r="C21" i="3"/>
  <c r="C22" i="3"/>
  <c r="C23" i="3"/>
  <c r="C24" i="3"/>
  <c r="C25" i="3"/>
  <c r="C7" i="3"/>
  <c r="B10" i="1" l="1"/>
  <c r="B9" i="1"/>
  <c r="B6" i="1"/>
  <c r="D10" i="5" l="1"/>
  <c r="D7" i="5"/>
  <c r="D8" i="5"/>
  <c r="D9" i="5"/>
  <c r="D6" i="5"/>
  <c r="D15" i="2"/>
  <c r="D16" i="2"/>
  <c r="D14" i="2"/>
  <c r="D12" i="2"/>
  <c r="D11" i="2"/>
  <c r="D9" i="2"/>
  <c r="D10" i="2"/>
  <c r="D8" i="2"/>
  <c r="D17" i="2" s="1"/>
  <c r="C27" i="3" l="1"/>
  <c r="C28" i="3" s="1"/>
  <c r="B11" i="1" s="1"/>
</calcChain>
</file>

<file path=xl/sharedStrings.xml><?xml version="1.0" encoding="utf-8"?>
<sst xmlns="http://schemas.openxmlformats.org/spreadsheetml/2006/main" count="129" uniqueCount="116">
  <si>
    <r>
      <t xml:space="preserve">Naudas balva, </t>
    </r>
    <r>
      <rPr>
        <i/>
        <sz val="12"/>
        <color theme="1"/>
        <rFont val="Times New Roman"/>
        <family val="1"/>
      </rPr>
      <t>euro</t>
    </r>
  </si>
  <si>
    <t>Skaits</t>
  </si>
  <si>
    <r>
      <t xml:space="preserve">Summa, </t>
    </r>
    <r>
      <rPr>
        <i/>
        <sz val="12"/>
        <color theme="1"/>
        <rFont val="Times New Roman"/>
        <family val="1"/>
      </rPr>
      <t>euro</t>
    </r>
  </si>
  <si>
    <t>Balva senioriem</t>
  </si>
  <si>
    <t>1.1. Pielikums</t>
  </si>
  <si>
    <t>Iknedēļas izloze (12 nedēļas)</t>
  </si>
  <si>
    <t>Balvu skaits nedēļā</t>
  </si>
  <si>
    <t>TV izlozes naudas balva</t>
  </si>
  <si>
    <t>Naudas balva</t>
  </si>
  <si>
    <t>Fināla izloze novembrī (1 reize)</t>
  </si>
  <si>
    <t>Kopā papildus nepieciešamais finansējums:</t>
  </si>
  <si>
    <t>Kopsumma bez PVN</t>
  </si>
  <si>
    <t>PVN</t>
  </si>
  <si>
    <t>Kopā ar PVN</t>
  </si>
  <si>
    <t>1.2. Pielikums</t>
  </si>
  <si>
    <t>Izlozes IT sistēmas izstrāde</t>
  </si>
  <si>
    <t>KOPĀ</t>
  </si>
  <si>
    <t>KOPĀ AR PVN</t>
  </si>
  <si>
    <t>1.3.Pielikums</t>
  </si>
  <si>
    <t>Raidījumu producēšana un izlozes atspoguļošana Latvijas Televīzijā</t>
  </si>
  <si>
    <t>Preses konferenču organizēšana</t>
  </si>
  <si>
    <t>Izlozes Loterijas komunikācijas stratēģijas un vadlīniju izstrāde</t>
  </si>
  <si>
    <t>Citi sabiedrisko attiecību pakalpojumi </t>
  </si>
  <si>
    <t>Stundu skaits</t>
  </si>
  <si>
    <t>1.4. Pielikums</t>
  </si>
  <si>
    <t>Publicitātes kampaņas organizēšana</t>
  </si>
  <si>
    <t>1.5. Pielikums</t>
  </si>
  <si>
    <t>Auditoru pakalpojums</t>
  </si>
  <si>
    <t>Papildus nepieciešamais finansējums vakcinācijas loterijas nodrošināšanai</t>
  </si>
  <si>
    <t>Pielikums likumprojekta “Vakcinācijas loterijas likums” sākotnējās ietekmes novērtējuma ziņojumam (anotācijai)</t>
  </si>
  <si>
    <t>Vakcinācijas loterijas naudas balvu fonds</t>
  </si>
  <si>
    <t>1. Vakcinācijas loterijas naudas balvu fonds</t>
  </si>
  <si>
    <t>2. Izlozes IT sistēmas izstrāde</t>
  </si>
  <si>
    <t>3. Raidījumu producēšana un izlozes atspoguļošana Latvijas Televīzijā</t>
  </si>
  <si>
    <t>4. Publicitātes kampaņas organizēšana</t>
  </si>
  <si>
    <t>5. Auditoru pakalpojums</t>
  </si>
  <si>
    <r>
      <t>Summa,</t>
    </r>
    <r>
      <rPr>
        <i/>
        <sz val="12"/>
        <color theme="1"/>
        <rFont val="Times New Roman"/>
        <family val="1"/>
      </rPr>
      <t xml:space="preserve"> euro</t>
    </r>
  </si>
  <si>
    <t xml:space="preserve">*Izmaksu aprēķins ir veidots uz nozarē balstītu stundas likmes aprēķinu un sarežģītību līdzīga rakstura projektos, piemēram, čeku loterija u.c. </t>
  </si>
  <si>
    <t>Summa, euro*</t>
  </si>
  <si>
    <t>*Par raidījumu producēšanu un izlozes atspoguļošanu tiks slēgta vienošanās ar Latvijas Sabiedrisko mediju Latvijas Televīziju – aprēķins balstīts līdzvērtīgu raidījumu producēšanas izmaksās.</t>
  </si>
  <si>
    <t>*Aprēķini par izlozes komunikācijas kampaņas budžetu noteikti balstoties uz tirgus izpēti un citiem veselības nozarē veiktiem iepirkumiem komunikācijas nodrošināšanai</t>
  </si>
  <si>
    <r>
      <t xml:space="preserve">Summa, </t>
    </r>
    <r>
      <rPr>
        <i/>
        <sz val="12"/>
        <color theme="1"/>
        <rFont val="Times New Roman"/>
        <family val="1"/>
      </rPr>
      <t>euro</t>
    </r>
    <r>
      <rPr>
        <sz val="12"/>
        <color theme="1"/>
        <rFont val="Times New Roman"/>
        <family val="1"/>
      </rPr>
      <t>*</t>
    </r>
  </si>
  <si>
    <r>
      <t xml:space="preserve">Cena, </t>
    </r>
    <r>
      <rPr>
        <i/>
        <sz val="12"/>
        <color theme="1"/>
        <rFont val="Times New Roman"/>
        <family val="1"/>
      </rPr>
      <t>euro</t>
    </r>
    <r>
      <rPr>
        <sz val="12"/>
        <color theme="1"/>
        <rFont val="Times New Roman"/>
        <family val="1"/>
      </rPr>
      <t xml:space="preserve"> 1 h (ieskaitot PVN)</t>
    </r>
  </si>
  <si>
    <t>Auditoru pakalpojums, kas nodrošina izlozes programmatūras atbilstību</t>
  </si>
  <si>
    <t>*Cena noteikta, balstoties uz līdzvērtīgiem pakalpojumiem, veicot tirgus izpēti</t>
  </si>
  <si>
    <r>
      <t xml:space="preserve">Summa, </t>
    </r>
    <r>
      <rPr>
        <i/>
        <sz val="12"/>
        <color theme="1"/>
        <rFont val="Times New Roman"/>
        <family val="1"/>
      </rPr>
      <t>euro</t>
    </r>
    <r>
      <rPr>
        <sz val="12"/>
        <color theme="1"/>
        <rFont val="Times New Roman"/>
        <family val="1"/>
      </rPr>
      <t xml:space="preserve"> (ieskaitot PVN) *</t>
    </r>
  </si>
  <si>
    <t>Kopā</t>
  </si>
  <si>
    <t>Pults režisors</t>
  </si>
  <si>
    <t>Vadošais operators (1)</t>
  </si>
  <si>
    <t>Operatori (4)</t>
  </si>
  <si>
    <t>Scenogrāfs (1)</t>
  </si>
  <si>
    <t>Gaismu režisors, tehniskā projekta izstrāde (1)</t>
  </si>
  <si>
    <t>Grimētāja (2)</t>
  </si>
  <si>
    <t>Stilists / kostīmi (1)</t>
  </si>
  <si>
    <t>Montāža (lauch klips)</t>
  </si>
  <si>
    <t>Fotogrāfs (fotosesija, iknedēļas raidījums)</t>
  </si>
  <si>
    <t>Gaismu tehnikas īre</t>
  </si>
  <si>
    <t>Skaņu tehnikas īre</t>
  </si>
  <si>
    <t>Operatoru tehnikas īre (launch klips)</t>
  </si>
  <si>
    <t>PTS īre</t>
  </si>
  <si>
    <t>Telpu / studijas noma ar uzbūvi un nobūvi</t>
  </si>
  <si>
    <t>Operatoru palīgtehnikas īre (sliede / krāns)</t>
  </si>
  <si>
    <t>Grima materiāli</t>
  </si>
  <si>
    <t>Juridiskie pakalpojumi</t>
  </si>
  <si>
    <t>Grāmatvedības izmaksas</t>
  </si>
  <si>
    <t>Datu nesēji</t>
  </si>
  <si>
    <t>** Lielākā daļa vienības izmaksu tiek reizināta ar filmēšanas reižu skaitu (13) - filmēšanas ģenerālmēģinājums (1) + 12 nedēļas izlozes (katru nedēļu 1 filmēšana)</t>
  </si>
  <si>
    <t>Informatīvo materiālu (preses relīzes, infografikas, vizualizacijas, video un foto matriāluu) Publikāciju gatavošana un izplatīšana</t>
  </si>
  <si>
    <t>1. Samaksa iesaistītajam peronālam</t>
  </si>
  <si>
    <t>2.Tehniskais nodrošinājums</t>
  </si>
  <si>
    <t>3.Adminisratīvās izmaksas</t>
  </si>
  <si>
    <t>Stundas</t>
  </si>
  <si>
    <t>Izlozes loģikas algoritma koda izstrāde, testēšana un ieviešana. Algoritms nodrošinās iespēju iegūt izlozes uzvarētājus vismaz piecos reģionos un atbilstoši citiem analīzes laikā definētajiem nosacījumiem.</t>
  </si>
  <si>
    <t>Izlozes darbību audita izstrāde, lai nodrošinātu iespēju pārliecināties par izlozes norisi.</t>
  </si>
  <si>
    <t>Izlozes loģikas realizācijas risinājuma izstrāde</t>
  </si>
  <si>
    <t>Portāla izstrāde izlozes rezultātu attēlošanai</t>
  </si>
  <si>
    <t xml:space="preserve">Izlozes rezultātu attēlošanas portāla satura plānošana (sadaļu satura definēšana, kopīgo sadaļu un kopīgās funkcionalitātes definēšana). Izlozes portāla pamata funkcionalitātes izstrāde. </t>
  </si>
  <si>
    <t>Izlozes rezultātu informācijas attēlošanas sadaļas izveide. Sadaļā tiks nodrošināta iespēja attēlot caur API saņemtos izlozes rezultātus tieši no izlozes algoritma realizācijas risinājuma. Rezultāti tiks attēloti grupējot pēc laika, kā arī sadaļā tiks nodrošināta gan meklēšanas, gan kārtošanas funkcionalitāte, lai lietotāji varētu ātri un ērti iegūt sev nepieciešamo informāciju.</t>
  </si>
  <si>
    <t>API izstrāde izlozes rezultātu saņemšanai no izlozes loģikas realizācijas risinājuma.</t>
  </si>
  <si>
    <t>Informatīvās sadaļas izveide un satura ievietošana sadaļā par vakcinācijas procesu un vakcīnām.</t>
  </si>
  <si>
    <t>Informatīvās sadaļas izveide par vakcinēšanās iespējām un satura ievietošana sadaļā.</t>
  </si>
  <si>
    <t>Informatīvās sadaļas izveide par izlozes kārtību un noteikumiem un satura ievietošana sadaļā.</t>
  </si>
  <si>
    <t>Portāla risinājuma infrastruktūras izveide produkcijas un testa vidēs, piegāžu procesa izveidošana. Risinājuma piegāde un uzstādīšana vidēs.</t>
  </si>
  <si>
    <t>Portāla dizaina izstrāde un saskaņošana.</t>
  </si>
  <si>
    <t>Risinājuma piegāde un uzstādīšana vidēs.</t>
  </si>
  <si>
    <t>Izlozes loģikas risinājuma infrastruktūras izveide produkcijas un testa vidēs, piegāžu procesa izveidošana. Papildus drošības prasību realizēšana.</t>
  </si>
  <si>
    <t>Izlozes pārvaldības parametru ( tai skaitā laika parametra) realizācija un testēšana.</t>
  </si>
  <si>
    <t>Izlozes rezultātu API izstrāde, kas nodrošinās izlozes rezultātu nodošanu uz izlozes rezultātu attēlošanas portālu, lai nodrošinātu rezultātu dinamisku attēlošanu uzreiz pēc izlozes.</t>
  </si>
  <si>
    <t>Datu saņemšanas API definēšana, izstrāde un testēšana, lai nodrošinātu datu saņemšanu par vakcinētajām personām no ViVaT sistēmas.</t>
  </si>
  <si>
    <t>Datu modelēšana, lai definētu datu objektus un to struktūru, lai definētu datu objektu savstarpējās saites.</t>
  </si>
  <si>
    <t>Izlozes risinājuma prasību definēšana, izlozes loģikas analīze, projektēšana un risinājuma arhitektūras izstrāde. Drošības prasību identificēšana un realizācijas plānošana.</t>
  </si>
  <si>
    <t>Datu izgūšanas mehānisma izstrāde, lai iegūtu datus no ViVaT sistēmas par personām, kuras ir veikušas vakcināciju. Datu izgūšanas mehānisms nodrošinās iespēju iegūt datus par vakcinētajām personām atbilstoši definētajiem kritērijiem un piecos reģionos.</t>
  </si>
  <si>
    <t>64</t>
  </si>
  <si>
    <t>30</t>
  </si>
  <si>
    <t>48</t>
  </si>
  <si>
    <t>18</t>
  </si>
  <si>
    <t>16</t>
  </si>
  <si>
    <t>32</t>
  </si>
  <si>
    <t>342</t>
  </si>
  <si>
    <r>
      <t xml:space="preserve">1 darba stundas cena, </t>
    </r>
    <r>
      <rPr>
        <i/>
        <sz val="12"/>
        <color theme="1"/>
        <rFont val="Times New Roman"/>
        <family val="1"/>
      </rPr>
      <t>euro</t>
    </r>
  </si>
  <si>
    <t>Summa</t>
  </si>
  <si>
    <t>Satura grupa (režija, scenārijs, vadītāji)</t>
  </si>
  <si>
    <t>Skaņu režija (laukumā, TV)</t>
  </si>
  <si>
    <t>Ētera nofomējums (grafiskais un muzikālais)</t>
  </si>
  <si>
    <t>Montāža (iknedēļas pašreklāma, soc tīklu satura sagatavošana, vizītkartes)</t>
  </si>
  <si>
    <t>Producēšana (izpildporducents, tehniskais producents, administratori)</t>
  </si>
  <si>
    <t>Scenogrāfijas ražošana, scenogrāfijas elementi, konfeti</t>
  </si>
  <si>
    <t>Reprezentācijas izdevumi (Ūdens, tēja, kafija dalībniekiem)</t>
  </si>
  <si>
    <t>Elektrība, apkure***</t>
  </si>
  <si>
    <t>Uzkopšanas serviss ****</t>
  </si>
  <si>
    <t>Transporta izmaksas (Dalībnieku nogādāšana mājās pēc tiešraides) *****</t>
  </si>
  <si>
    <t>Studijas / filmēšanas apdrošināšana ******</t>
  </si>
  <si>
    <t>***Elektrības un apkures izmaksas nav iekļautas telpu nomas cenā, par elektrību iznomātājs norēķinās pēc fakta. Apkure - loterijas realizācijas periods ir līdz novembra vidum, kad valstī jau būs sākusies apkures sezona, apkures izmaksas netiek iekļautas pamata telpu nomas cenā, par apkuri norēķini notiek pēc fakta.</t>
  </si>
  <si>
    <t>**** Studijas filmēšanas daļas uzkopšana pirms tiešraides, galdu, spīdīgo virsmu, scenogrāfijas elementu, grīdas seguma tīrīšana atbilstoši vadošā operatora norādījumiem un kadrējumam, kā arī telpu uzkopšana, atkritumu izvešana pēc tiešraides.</t>
  </si>
  <si>
    <t>*****Plānotās transporta izmaksas dalībnieku nogādāšanai uz studiju un pēc tiešraides uz mājām, ņemot vērā, ka ne visiem potenciālajiem dalībniekiem ir pieejams personīgais transporta līdzeklis, un līdz ar to ir liela iespējamība, ka ar sabiedrisko transportu dalībnieks pēc tiešraides nevar nokļūt mājās, ja ir no tālākas vietas Latvijā. Līdz ar to, ja televīzija organizē loterijas procesu, tai ir jānodrošina dalībnieku nokļušana mājās.</t>
  </si>
  <si>
    <r>
      <t xml:space="preserve">****** </t>
    </r>
    <r>
      <rPr>
        <sz val="10"/>
        <color theme="1"/>
        <rFont val="Times New Roman"/>
        <family val="1"/>
      </rPr>
      <t xml:space="preserve">Jebkurš telpu iznomātājs nomas līgumā iznomātājam uzliek par pienākumu apdrošināt savu vispārējo civiltiesisko atbildību un darbību visā telpu nomas perioda laikā.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</si>
</sst>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i/>
      <sz val="11"/>
      <color theme="1"/>
      <name val="Calibri"/>
      <family val="2"/>
      <scheme val="minor"/>
    </font>
    <font>
      <b/>
      <sz val="12"/>
      <color theme="1"/>
      <name val="Times New Roman"/>
      <family val="1"/>
    </font>
    <font>
      <sz val="11"/>
      <color theme="1"/>
      <name val="Times New Roman"/>
      <family val="1"/>
    </font>
    <font>
      <sz val="10"/>
      <color theme="1"/>
      <name val="Times New Roman"/>
      <family val="1"/>
    </font>
    <font>
      <i/>
      <sz val="11"/>
      <color theme="1"/>
      <name val="Times New Roman"/>
      <family val="1"/>
    </font>
    <font>
      <sz val="10"/>
      <name val="Arial"/>
      <family val="2"/>
      <charset val="186"/>
    </font>
    <font>
      <sz val="10"/>
      <color theme="1"/>
      <name val="Times New Roman"/>
      <family val="1"/>
      <charset val="186"/>
    </font>
    <font>
      <b/>
      <sz val="10"/>
      <name val="Arial"/>
      <family val="2"/>
    </font>
    <font>
      <b/>
      <sz val="10"/>
      <color theme="1"/>
      <name val="Arial"/>
      <family val="2"/>
    </font>
    <font>
      <b/>
      <sz val="12"/>
      <color rgb="FF000000"/>
      <name val="Times New Roman"/>
      <family val="1"/>
    </font>
    <font>
      <sz val="12"/>
      <color rgb="FF000000"/>
      <name val="Times New Roman"/>
      <family val="1"/>
    </font>
    <font>
      <sz val="10"/>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xf numFmtId="0" fontId="4"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vertical="center" wrapText="1"/>
    </xf>
    <xf numFmtId="3" fontId="2" fillId="0" borderId="1" xfId="0" applyNumberFormat="1" applyFont="1" applyBorder="1" applyAlignment="1">
      <alignment horizontal="center" vertical="center" wrapText="1"/>
    </xf>
    <xf numFmtId="3" fontId="2" fillId="0" borderId="1" xfId="0" applyNumberFormat="1" applyFont="1" applyBorder="1"/>
    <xf numFmtId="3" fontId="5" fillId="0" borderId="1" xfId="0" applyNumberFormat="1" applyFont="1" applyBorder="1"/>
    <xf numFmtId="0" fontId="6" fillId="0" borderId="0" xfId="0" applyFont="1"/>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center"/>
    </xf>
    <xf numFmtId="0" fontId="5" fillId="0" borderId="1" xfId="0" applyFont="1" applyBorder="1" applyAlignment="1">
      <alignment horizontal="right" wrapText="1"/>
    </xf>
    <xf numFmtId="3" fontId="5" fillId="0" borderId="1" xfId="0" applyNumberFormat="1" applyFont="1" applyBorder="1" applyAlignment="1">
      <alignment horizont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Border="1" applyAlignment="1">
      <alignment horizontal="right"/>
    </xf>
    <xf numFmtId="0" fontId="4" fillId="0" borderId="0" xfId="0" applyFont="1" applyAlignment="1">
      <alignment wrapText="1"/>
    </xf>
    <xf numFmtId="0" fontId="7" fillId="0" borderId="0" xfId="0" applyFont="1"/>
    <xf numFmtId="0" fontId="2" fillId="0" borderId="1" xfId="0" applyNumberFormat="1" applyFont="1" applyBorder="1" applyAlignment="1">
      <alignment wrapText="1"/>
    </xf>
    <xf numFmtId="0" fontId="8" fillId="0" borderId="0" xfId="0" applyFont="1" applyAlignment="1">
      <alignment horizontal="right"/>
    </xf>
    <xf numFmtId="0" fontId="2" fillId="0" borderId="1"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4" fillId="0" borderId="0" xfId="0" applyFont="1" applyAlignment="1">
      <alignment horizontal="right"/>
    </xf>
    <xf numFmtId="0" fontId="13" fillId="0" borderId="1" xfId="0" applyFont="1" applyBorder="1" applyAlignment="1">
      <alignment vertical="center" wrapText="1"/>
    </xf>
    <xf numFmtId="0" fontId="14"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2" fontId="5" fillId="0" borderId="1" xfId="0" applyNumberFormat="1" applyFont="1" applyBorder="1" applyAlignment="1">
      <alignment horizontal="center"/>
    </xf>
    <xf numFmtId="0" fontId="15" fillId="0" borderId="1" xfId="0" applyFont="1" applyBorder="1"/>
    <xf numFmtId="0" fontId="9" fillId="0" borderId="1" xfId="0" applyFont="1" applyBorder="1"/>
    <xf numFmtId="4" fontId="11" fillId="0" borderId="1" xfId="0" applyNumberFormat="1" applyFont="1" applyBorder="1"/>
    <xf numFmtId="4" fontId="9" fillId="0" borderId="1" xfId="0" applyNumberFormat="1" applyFont="1" applyBorder="1"/>
    <xf numFmtId="0" fontId="15" fillId="0" borderId="1" xfId="0" applyFont="1" applyBorder="1" applyAlignment="1">
      <alignment wrapText="1"/>
    </xf>
    <xf numFmtId="4" fontId="15" fillId="0" borderId="1" xfId="0" applyNumberFormat="1" applyFont="1" applyBorder="1"/>
    <xf numFmtId="0" fontId="12" fillId="0" borderId="1" xfId="0" applyFont="1" applyBorder="1"/>
    <xf numFmtId="4" fontId="12" fillId="0" borderId="1" xfId="0" applyNumberFormat="1" applyFont="1" applyBorder="1"/>
    <xf numFmtId="3" fontId="12" fillId="0" borderId="1" xfId="0" applyNumberFormat="1" applyFont="1" applyBorder="1"/>
    <xf numFmtId="0" fontId="5" fillId="0" borderId="0" xfId="0" applyFont="1" applyAlignment="1">
      <alignment horizontal="center" vertical="center"/>
    </xf>
    <xf numFmtId="0" fontId="4" fillId="0" borderId="0" xfId="0" applyFont="1" applyAlignment="1">
      <alignment horizontal="right" wrapText="1"/>
    </xf>
    <xf numFmtId="0" fontId="1" fillId="0" borderId="0" xfId="0" applyFont="1" applyAlignment="1">
      <alignment horizont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5" fillId="0" borderId="1" xfId="0" applyFont="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right"/>
    </xf>
    <xf numFmtId="0" fontId="5" fillId="0" borderId="0" xfId="0" applyFont="1" applyAlignment="1">
      <alignment horizontal="center"/>
    </xf>
    <xf numFmtId="0" fontId="7" fillId="0" borderId="0" xfId="0" applyFont="1" applyFill="1" applyBorder="1" applyAlignment="1">
      <alignment horizontal="left" wrapText="1"/>
    </xf>
    <xf numFmtId="0" fontId="7" fillId="0" borderId="0" xfId="0" applyFont="1" applyAlignment="1">
      <alignment horizontal="left" vertical="center" wrapText="1"/>
    </xf>
    <xf numFmtId="0" fontId="10" fillId="0" borderId="0" xfId="0" applyFont="1" applyAlignment="1">
      <alignment horizontal="left" wrapText="1"/>
    </xf>
    <xf numFmtId="0" fontId="5" fillId="0" borderId="6" xfId="0" applyFont="1" applyBorder="1" applyAlignment="1">
      <alignment horizontal="right"/>
    </xf>
    <xf numFmtId="0" fontId="5" fillId="0" borderId="7" xfId="0" applyFont="1" applyBorder="1" applyAlignment="1">
      <alignment horizontal="right"/>
    </xf>
    <xf numFmtId="0" fontId="5" fillId="0" borderId="5" xfId="0" applyFont="1" applyBorder="1" applyAlignment="1">
      <alignment horizontal="right"/>
    </xf>
    <xf numFmtId="0" fontId="8" fillId="0" borderId="0" xfId="0" applyFont="1" applyAlignment="1">
      <alignment horizontal="right"/>
    </xf>
    <xf numFmtId="4" fontId="0" fillId="0" borderId="0" xfId="0" applyNumberFormat="1"/>
    <xf numFmtId="2" fontId="7" fillId="0" borderId="0" xfId="0" applyNumberFormat="1"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EDFF7-EF2E-43B2-9F9F-D57D13FB7D61}">
  <dimension ref="A1:J12"/>
  <sheetViews>
    <sheetView tabSelected="1" workbookViewId="0">
      <selection activeCell="B9" sqref="B9"/>
    </sheetView>
  </sheetViews>
  <sheetFormatPr defaultRowHeight="15" x14ac:dyDescent="0.25"/>
  <cols>
    <col min="1" max="1" width="60.5703125" customWidth="1"/>
    <col min="2" max="2" width="14.28515625" customWidth="1"/>
    <col min="5" max="5" width="10.5703125" customWidth="1"/>
  </cols>
  <sheetData>
    <row r="1" spans="1:10" ht="45.75" customHeight="1" x14ac:dyDescent="0.25">
      <c r="B1" s="41" t="s">
        <v>29</v>
      </c>
      <c r="C1" s="41"/>
      <c r="D1" s="41"/>
      <c r="E1" s="41"/>
      <c r="F1" s="18"/>
      <c r="G1" s="18"/>
      <c r="H1" s="18"/>
      <c r="I1" s="18"/>
      <c r="J1" s="18"/>
    </row>
    <row r="3" spans="1:10" ht="15.75" x14ac:dyDescent="0.25">
      <c r="A3" s="40" t="s">
        <v>28</v>
      </c>
      <c r="B3" s="40"/>
    </row>
    <row r="4" spans="1:10" ht="15.75" x14ac:dyDescent="0.25">
      <c r="A4" s="1"/>
      <c r="B4" s="1"/>
    </row>
    <row r="5" spans="1:10" ht="15.75" x14ac:dyDescent="0.25">
      <c r="A5" s="9"/>
      <c r="B5" s="9" t="s">
        <v>36</v>
      </c>
    </row>
    <row r="6" spans="1:10" ht="15.75" x14ac:dyDescent="0.25">
      <c r="A6" s="9" t="s">
        <v>31</v>
      </c>
      <c r="B6" s="6">
        <f>Balvu_fonds!D17</f>
        <v>720000</v>
      </c>
    </row>
    <row r="7" spans="1:10" ht="15.75" x14ac:dyDescent="0.25">
      <c r="A7" s="9" t="s">
        <v>32</v>
      </c>
      <c r="B7" s="6">
        <f>IT_sist_izstrade!C28</f>
        <v>98083</v>
      </c>
    </row>
    <row r="8" spans="1:10" ht="15.75" x14ac:dyDescent="0.25">
      <c r="A8" s="9" t="s">
        <v>33</v>
      </c>
      <c r="B8" s="6">
        <f>Izlozes_norise_TV!D41</f>
        <v>299995</v>
      </c>
    </row>
    <row r="9" spans="1:10" ht="15.75" x14ac:dyDescent="0.25">
      <c r="A9" s="9" t="s">
        <v>34</v>
      </c>
      <c r="B9" s="6">
        <f>Publicit_kampaņa!D10</f>
        <v>51000</v>
      </c>
    </row>
    <row r="10" spans="1:10" ht="15.75" x14ac:dyDescent="0.25">
      <c r="A10" s="9" t="s">
        <v>35</v>
      </c>
      <c r="B10" s="6">
        <f>Auditoru_pakalp!B6</f>
        <v>49000</v>
      </c>
    </row>
    <row r="11" spans="1:10" ht="15.75" x14ac:dyDescent="0.25">
      <c r="A11" s="17" t="s">
        <v>16</v>
      </c>
      <c r="B11" s="7">
        <f>SUM(B6:B10)</f>
        <v>1218078</v>
      </c>
    </row>
    <row r="12" spans="1:10" ht="15.75" x14ac:dyDescent="0.25">
      <c r="A12" s="1"/>
      <c r="B12" s="1"/>
    </row>
  </sheetData>
  <mergeCells count="2">
    <mergeCell ref="A3:B3"/>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26F2-CF01-4090-80FB-A9D765AC9F69}">
  <dimension ref="A1:E17"/>
  <sheetViews>
    <sheetView topLeftCell="A4" workbookViewId="0">
      <selection activeCell="B22" sqref="B22"/>
    </sheetView>
  </sheetViews>
  <sheetFormatPr defaultRowHeight="15" x14ac:dyDescent="0.25"/>
  <cols>
    <col min="1" max="1" width="22.7109375" customWidth="1"/>
    <col min="2" max="2" width="19.5703125" customWidth="1"/>
    <col min="3" max="3" width="15.140625" customWidth="1"/>
    <col min="4" max="4" width="13.28515625" customWidth="1"/>
    <col min="5" max="5" width="21.28515625" customWidth="1"/>
  </cols>
  <sheetData>
    <row r="1" spans="1:5" x14ac:dyDescent="0.25">
      <c r="E1" s="2" t="s">
        <v>4</v>
      </c>
    </row>
    <row r="2" spans="1:5" x14ac:dyDescent="0.25">
      <c r="E2" s="2"/>
    </row>
    <row r="3" spans="1:5" x14ac:dyDescent="0.25">
      <c r="A3" s="42" t="s">
        <v>30</v>
      </c>
      <c r="B3" s="42"/>
      <c r="C3" s="42"/>
      <c r="D3" s="42"/>
      <c r="E3" s="42"/>
    </row>
    <row r="5" spans="1:5" ht="22.5" customHeight="1" x14ac:dyDescent="0.25">
      <c r="A5" s="46"/>
      <c r="B5" s="3" t="s">
        <v>0</v>
      </c>
      <c r="C5" s="3" t="s">
        <v>1</v>
      </c>
      <c r="D5" s="3" t="s">
        <v>2</v>
      </c>
    </row>
    <row r="6" spans="1:5" ht="15.75" x14ac:dyDescent="0.25">
      <c r="A6" s="47"/>
      <c r="B6" s="43" t="s">
        <v>5</v>
      </c>
      <c r="C6" s="43"/>
      <c r="D6" s="43"/>
    </row>
    <row r="7" spans="1:5" ht="31.5" x14ac:dyDescent="0.25">
      <c r="A7" s="48"/>
      <c r="B7" s="3" t="s">
        <v>0</v>
      </c>
      <c r="C7" s="3" t="s">
        <v>6</v>
      </c>
      <c r="D7" s="3" t="s">
        <v>2</v>
      </c>
    </row>
    <row r="8" spans="1:5" ht="15.75" x14ac:dyDescent="0.25">
      <c r="A8" s="4" t="s">
        <v>7</v>
      </c>
      <c r="B8" s="5">
        <v>10000</v>
      </c>
      <c r="C8" s="5">
        <v>1</v>
      </c>
      <c r="D8" s="5">
        <f>B8*C8*12</f>
        <v>120000</v>
      </c>
    </row>
    <row r="9" spans="1:5" ht="15.75" x14ac:dyDescent="0.25">
      <c r="A9" s="4" t="s">
        <v>7</v>
      </c>
      <c r="B9" s="5">
        <v>5000</v>
      </c>
      <c r="C9" s="5">
        <v>2</v>
      </c>
      <c r="D9" s="5">
        <f>B9*C9*12</f>
        <v>120000</v>
      </c>
    </row>
    <row r="10" spans="1:5" ht="15.75" x14ac:dyDescent="0.25">
      <c r="A10" s="4" t="s">
        <v>7</v>
      </c>
      <c r="B10" s="5">
        <v>2500</v>
      </c>
      <c r="C10" s="5">
        <v>2</v>
      </c>
      <c r="D10" s="5">
        <f t="shared" ref="D10:D12" si="0">B10*C10*12</f>
        <v>60000</v>
      </c>
    </row>
    <row r="11" spans="1:5" ht="15.75" x14ac:dyDescent="0.25">
      <c r="A11" s="4" t="s">
        <v>8</v>
      </c>
      <c r="B11" s="5">
        <v>100</v>
      </c>
      <c r="C11" s="5">
        <v>150</v>
      </c>
      <c r="D11" s="5">
        <f t="shared" si="0"/>
        <v>180000</v>
      </c>
    </row>
    <row r="12" spans="1:5" ht="15.75" x14ac:dyDescent="0.25">
      <c r="A12" s="4" t="s">
        <v>3</v>
      </c>
      <c r="B12" s="5">
        <v>1000</v>
      </c>
      <c r="C12" s="5">
        <v>5</v>
      </c>
      <c r="D12" s="5">
        <f t="shared" si="0"/>
        <v>60000</v>
      </c>
    </row>
    <row r="13" spans="1:5" ht="15.75" x14ac:dyDescent="0.25">
      <c r="A13" s="4"/>
      <c r="B13" s="44" t="s">
        <v>9</v>
      </c>
      <c r="C13" s="44"/>
      <c r="D13" s="44"/>
    </row>
    <row r="14" spans="1:5" ht="15.75" x14ac:dyDescent="0.25">
      <c r="A14" s="4" t="s">
        <v>7</v>
      </c>
      <c r="B14" s="5">
        <v>15000</v>
      </c>
      <c r="C14" s="5">
        <v>2</v>
      </c>
      <c r="D14" s="5">
        <f>B14*C14</f>
        <v>30000</v>
      </c>
    </row>
    <row r="15" spans="1:5" ht="15.75" x14ac:dyDescent="0.25">
      <c r="A15" s="4" t="s">
        <v>7</v>
      </c>
      <c r="B15" s="5">
        <v>25000</v>
      </c>
      <c r="C15" s="5">
        <v>2</v>
      </c>
      <c r="D15" s="5">
        <f t="shared" ref="D15:D16" si="1">B15*C15</f>
        <v>50000</v>
      </c>
    </row>
    <row r="16" spans="1:5" ht="15.75" x14ac:dyDescent="0.25">
      <c r="A16" s="4" t="s">
        <v>7</v>
      </c>
      <c r="B16" s="5">
        <v>100000</v>
      </c>
      <c r="C16" s="5">
        <v>1</v>
      </c>
      <c r="D16" s="5">
        <f t="shared" si="1"/>
        <v>100000</v>
      </c>
    </row>
    <row r="17" spans="1:4" ht="22.5" customHeight="1" x14ac:dyDescent="0.25">
      <c r="A17" s="45" t="s">
        <v>10</v>
      </c>
      <c r="B17" s="45"/>
      <c r="C17" s="45"/>
      <c r="D17" s="7">
        <f>SUM(D8:D16)</f>
        <v>720000</v>
      </c>
    </row>
  </sheetData>
  <mergeCells count="5">
    <mergeCell ref="A3:E3"/>
    <mergeCell ref="B6:D6"/>
    <mergeCell ref="B13:D13"/>
    <mergeCell ref="A17:C17"/>
    <mergeCell ref="A5:A7"/>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1FACA-3FDC-4E7E-BAF1-08F3DEA9AFE1}">
  <dimension ref="A1:E30"/>
  <sheetViews>
    <sheetView workbookViewId="0">
      <selection activeCell="G8" sqref="G8"/>
    </sheetView>
  </sheetViews>
  <sheetFormatPr defaultRowHeight="15" x14ac:dyDescent="0.25"/>
  <cols>
    <col min="1" max="1" width="79" customWidth="1"/>
    <col min="2" max="2" width="13.140625" customWidth="1"/>
    <col min="3" max="3" width="23.85546875" customWidth="1"/>
    <col min="5" max="5" width="14" customWidth="1"/>
  </cols>
  <sheetData>
    <row r="1" spans="1:5" x14ac:dyDescent="0.25">
      <c r="D1" s="49" t="s">
        <v>14</v>
      </c>
      <c r="E1" s="49"/>
    </row>
    <row r="2" spans="1:5" x14ac:dyDescent="0.25">
      <c r="D2" s="2"/>
      <c r="E2" s="2"/>
    </row>
    <row r="3" spans="1:5" ht="15.75" x14ac:dyDescent="0.25">
      <c r="A3" s="50" t="s">
        <v>15</v>
      </c>
      <c r="B3" s="50"/>
      <c r="C3" s="50"/>
      <c r="D3" s="2"/>
      <c r="E3" s="2"/>
    </row>
    <row r="5" spans="1:5" ht="47.25" x14ac:dyDescent="0.25">
      <c r="A5" s="9"/>
      <c r="B5" s="11" t="s">
        <v>71</v>
      </c>
      <c r="C5" s="11" t="s">
        <v>38</v>
      </c>
      <c r="E5" s="29" t="s">
        <v>99</v>
      </c>
    </row>
    <row r="6" spans="1:5" ht="15.75" x14ac:dyDescent="0.25">
      <c r="A6" s="26" t="s">
        <v>74</v>
      </c>
      <c r="B6" s="14"/>
      <c r="C6" s="16">
        <f>SUM(C7:C15)</f>
        <v>40320</v>
      </c>
      <c r="E6" s="30">
        <v>70</v>
      </c>
    </row>
    <row r="7" spans="1:5" ht="31.5" x14ac:dyDescent="0.25">
      <c r="A7" s="10" t="s">
        <v>90</v>
      </c>
      <c r="B7" s="22">
        <v>145</v>
      </c>
      <c r="C7" s="15">
        <f>B7*$E$6</f>
        <v>10150</v>
      </c>
    </row>
    <row r="8" spans="1:5" ht="31.5" x14ac:dyDescent="0.25">
      <c r="A8" s="10" t="s">
        <v>89</v>
      </c>
      <c r="B8" s="22">
        <v>48</v>
      </c>
      <c r="C8" s="15">
        <f t="shared" ref="C8:C25" si="0">B8*$E$6</f>
        <v>3360</v>
      </c>
    </row>
    <row r="9" spans="1:5" ht="47.25" x14ac:dyDescent="0.25">
      <c r="A9" s="10" t="s">
        <v>72</v>
      </c>
      <c r="B9" s="22">
        <v>160</v>
      </c>
      <c r="C9" s="15">
        <f t="shared" si="0"/>
        <v>11200</v>
      </c>
    </row>
    <row r="10" spans="1:5" ht="31.5" x14ac:dyDescent="0.25">
      <c r="A10" s="10" t="s">
        <v>88</v>
      </c>
      <c r="B10" s="22">
        <v>48</v>
      </c>
      <c r="C10" s="15">
        <f t="shared" si="0"/>
        <v>3360</v>
      </c>
    </row>
    <row r="11" spans="1:5" ht="15.75" x14ac:dyDescent="0.25">
      <c r="A11" s="10" t="s">
        <v>73</v>
      </c>
      <c r="B11" s="22">
        <v>48</v>
      </c>
      <c r="C11" s="15">
        <f t="shared" si="0"/>
        <v>3360</v>
      </c>
    </row>
    <row r="12" spans="1:5" ht="34.5" customHeight="1" x14ac:dyDescent="0.25">
      <c r="A12" s="10" t="s">
        <v>87</v>
      </c>
      <c r="B12" s="22">
        <v>32</v>
      </c>
      <c r="C12" s="15">
        <f t="shared" si="0"/>
        <v>2240</v>
      </c>
    </row>
    <row r="13" spans="1:5" ht="15.75" x14ac:dyDescent="0.25">
      <c r="A13" s="10" t="s">
        <v>86</v>
      </c>
      <c r="B13" s="22">
        <v>31</v>
      </c>
      <c r="C13" s="15">
        <f t="shared" si="0"/>
        <v>2170</v>
      </c>
    </row>
    <row r="14" spans="1:5" ht="31.5" x14ac:dyDescent="0.25">
      <c r="A14" s="10" t="s">
        <v>85</v>
      </c>
      <c r="B14" s="22">
        <v>56</v>
      </c>
      <c r="C14" s="15">
        <f t="shared" si="0"/>
        <v>3920</v>
      </c>
    </row>
    <row r="15" spans="1:5" ht="15.75" x14ac:dyDescent="0.25">
      <c r="A15" s="10" t="s">
        <v>84</v>
      </c>
      <c r="B15" s="22">
        <v>8</v>
      </c>
      <c r="C15" s="15">
        <f t="shared" si="0"/>
        <v>560</v>
      </c>
    </row>
    <row r="16" spans="1:5" ht="15.75" x14ac:dyDescent="0.25">
      <c r="A16" s="26" t="s">
        <v>75</v>
      </c>
      <c r="B16" s="28"/>
      <c r="C16" s="16">
        <f>SUM(C17:C25)</f>
        <v>40740</v>
      </c>
    </row>
    <row r="17" spans="1:3" ht="47.25" x14ac:dyDescent="0.25">
      <c r="A17" s="27" t="s">
        <v>76</v>
      </c>
      <c r="B17" s="28" t="s">
        <v>92</v>
      </c>
      <c r="C17" s="15">
        <f t="shared" si="0"/>
        <v>4480</v>
      </c>
    </row>
    <row r="18" spans="1:3" ht="15.75" x14ac:dyDescent="0.25">
      <c r="A18" s="27" t="s">
        <v>83</v>
      </c>
      <c r="B18" s="28" t="s">
        <v>93</v>
      </c>
      <c r="C18" s="15">
        <f t="shared" si="0"/>
        <v>2100</v>
      </c>
    </row>
    <row r="19" spans="1:3" ht="62.25" customHeight="1" x14ac:dyDescent="0.25">
      <c r="A19" s="27" t="s">
        <v>77</v>
      </c>
      <c r="B19" s="28" t="s">
        <v>94</v>
      </c>
      <c r="C19" s="15">
        <f t="shared" si="0"/>
        <v>3360</v>
      </c>
    </row>
    <row r="20" spans="1:3" ht="15.75" x14ac:dyDescent="0.25">
      <c r="A20" s="27" t="s">
        <v>78</v>
      </c>
      <c r="B20" s="28" t="s">
        <v>95</v>
      </c>
      <c r="C20" s="15">
        <f t="shared" si="0"/>
        <v>1260</v>
      </c>
    </row>
    <row r="21" spans="1:3" ht="31.5" x14ac:dyDescent="0.25">
      <c r="A21" s="27" t="s">
        <v>79</v>
      </c>
      <c r="B21" s="28" t="s">
        <v>96</v>
      </c>
      <c r="C21" s="15">
        <f t="shared" si="0"/>
        <v>1120</v>
      </c>
    </row>
    <row r="22" spans="1:3" ht="15.75" x14ac:dyDescent="0.25">
      <c r="A22" s="27" t="s">
        <v>80</v>
      </c>
      <c r="B22" s="28" t="s">
        <v>96</v>
      </c>
      <c r="C22" s="15">
        <f t="shared" si="0"/>
        <v>1120</v>
      </c>
    </row>
    <row r="23" spans="1:3" ht="31.5" x14ac:dyDescent="0.25">
      <c r="A23" s="27" t="s">
        <v>81</v>
      </c>
      <c r="B23" s="28" t="s">
        <v>96</v>
      </c>
      <c r="C23" s="15">
        <f t="shared" si="0"/>
        <v>1120</v>
      </c>
    </row>
    <row r="24" spans="1:3" ht="31.5" x14ac:dyDescent="0.25">
      <c r="A24" s="27" t="s">
        <v>82</v>
      </c>
      <c r="B24" s="28" t="s">
        <v>97</v>
      </c>
      <c r="C24" s="15">
        <f t="shared" si="0"/>
        <v>2240</v>
      </c>
    </row>
    <row r="25" spans="1:3" ht="47.25" x14ac:dyDescent="0.25">
      <c r="A25" s="27" t="s">
        <v>91</v>
      </c>
      <c r="B25" s="28" t="s">
        <v>98</v>
      </c>
      <c r="C25" s="15">
        <f t="shared" si="0"/>
        <v>23940</v>
      </c>
    </row>
    <row r="26" spans="1:3" ht="15.75" x14ac:dyDescent="0.25">
      <c r="A26" s="12" t="s">
        <v>11</v>
      </c>
      <c r="B26" s="12"/>
      <c r="C26" s="13">
        <f>C6+C16</f>
        <v>81060</v>
      </c>
    </row>
    <row r="27" spans="1:3" ht="15.75" x14ac:dyDescent="0.25">
      <c r="A27" s="12" t="s">
        <v>12</v>
      </c>
      <c r="B27" s="12"/>
      <c r="C27" s="13">
        <f>ROUND(C26*0.21,0)</f>
        <v>17023</v>
      </c>
    </row>
    <row r="28" spans="1:3" ht="15.75" x14ac:dyDescent="0.25">
      <c r="A28" s="12" t="s">
        <v>13</v>
      </c>
      <c r="B28" s="12"/>
      <c r="C28" s="13">
        <f>C26+C27</f>
        <v>98083</v>
      </c>
    </row>
    <row r="30" spans="1:3" ht="24.75" customHeight="1" x14ac:dyDescent="0.25">
      <c r="A30" s="51" t="s">
        <v>37</v>
      </c>
      <c r="B30" s="51"/>
      <c r="C30" s="51"/>
    </row>
  </sheetData>
  <mergeCells count="3">
    <mergeCell ref="D1:E1"/>
    <mergeCell ref="A3:C3"/>
    <mergeCell ref="A30:C30"/>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251AF-B2F4-4859-A681-168DFE43E88E}">
  <dimension ref="A1:E52"/>
  <sheetViews>
    <sheetView workbookViewId="0">
      <selection activeCell="I44" sqref="I44"/>
    </sheetView>
  </sheetViews>
  <sheetFormatPr defaultColWidth="8.85546875" defaultRowHeight="15" x14ac:dyDescent="0.25"/>
  <cols>
    <col min="1" max="1" width="43.42578125" customWidth="1"/>
    <col min="2" max="2" width="16" customWidth="1"/>
    <col min="4" max="4" width="10.28515625" customWidth="1"/>
  </cols>
  <sheetData>
    <row r="1" spans="1:4" x14ac:dyDescent="0.25">
      <c r="C1" s="49" t="s">
        <v>18</v>
      </c>
      <c r="D1" s="49"/>
    </row>
    <row r="2" spans="1:4" x14ac:dyDescent="0.25">
      <c r="C2" s="25"/>
      <c r="D2" s="25"/>
    </row>
    <row r="3" spans="1:4" ht="15.75" x14ac:dyDescent="0.25">
      <c r="A3" s="50" t="s">
        <v>19</v>
      </c>
      <c r="B3" s="50"/>
      <c r="C3" s="50"/>
      <c r="D3" s="50"/>
    </row>
    <row r="5" spans="1:4" x14ac:dyDescent="0.25">
      <c r="A5" s="37"/>
      <c r="B5" s="31" t="s">
        <v>100</v>
      </c>
      <c r="C5" s="31" t="s">
        <v>1</v>
      </c>
      <c r="D5" s="31" t="s">
        <v>46</v>
      </c>
    </row>
    <row r="6" spans="1:4" ht="15.75" x14ac:dyDescent="0.25">
      <c r="A6" s="23" t="s">
        <v>68</v>
      </c>
      <c r="B6" s="32"/>
      <c r="C6" s="32"/>
      <c r="D6" s="33">
        <f>SUM(D7:D20)</f>
        <v>101885.1</v>
      </c>
    </row>
    <row r="7" spans="1:4" x14ac:dyDescent="0.25">
      <c r="A7" s="31" t="s">
        <v>101</v>
      </c>
      <c r="B7" s="36">
        <v>2539.62</v>
      </c>
      <c r="C7" s="31">
        <v>13</v>
      </c>
      <c r="D7" s="36">
        <f>B7*C7</f>
        <v>33015.06</v>
      </c>
    </row>
    <row r="8" spans="1:4" x14ac:dyDescent="0.25">
      <c r="A8" s="31" t="s">
        <v>47</v>
      </c>
      <c r="B8" s="36">
        <v>345.08</v>
      </c>
      <c r="C8" s="31">
        <v>13</v>
      </c>
      <c r="D8" s="36">
        <f t="shared" ref="D8:D20" si="0">B8*C8</f>
        <v>4486.04</v>
      </c>
    </row>
    <row r="9" spans="1:4" x14ac:dyDescent="0.25">
      <c r="A9" s="31" t="s">
        <v>48</v>
      </c>
      <c r="B9" s="36">
        <v>345.08</v>
      </c>
      <c r="C9" s="31">
        <v>13</v>
      </c>
      <c r="D9" s="36">
        <f t="shared" si="0"/>
        <v>4486.04</v>
      </c>
    </row>
    <row r="10" spans="1:4" x14ac:dyDescent="0.25">
      <c r="A10" s="31" t="s">
        <v>49</v>
      </c>
      <c r="B10" s="36">
        <v>837.92</v>
      </c>
      <c r="C10" s="31">
        <v>13</v>
      </c>
      <c r="D10" s="36">
        <f t="shared" si="0"/>
        <v>10892.96</v>
      </c>
    </row>
    <row r="11" spans="1:4" x14ac:dyDescent="0.25">
      <c r="A11" s="31" t="s">
        <v>102</v>
      </c>
      <c r="B11" s="36">
        <v>209.48</v>
      </c>
      <c r="C11" s="31">
        <v>13</v>
      </c>
      <c r="D11" s="36">
        <f t="shared" si="0"/>
        <v>2723.24</v>
      </c>
    </row>
    <row r="12" spans="1:4" x14ac:dyDescent="0.25">
      <c r="A12" s="31" t="s">
        <v>50</v>
      </c>
      <c r="B12" s="36">
        <v>4138.38</v>
      </c>
      <c r="C12" s="31">
        <v>1</v>
      </c>
      <c r="D12" s="36">
        <f t="shared" si="0"/>
        <v>4138.38</v>
      </c>
    </row>
    <row r="13" spans="1:4" x14ac:dyDescent="0.25">
      <c r="A13" s="31" t="s">
        <v>51</v>
      </c>
      <c r="B13" s="36">
        <v>548.49</v>
      </c>
      <c r="C13" s="31">
        <v>13</v>
      </c>
      <c r="D13" s="36">
        <f t="shared" si="0"/>
        <v>7130.37</v>
      </c>
    </row>
    <row r="14" spans="1:4" x14ac:dyDescent="0.25">
      <c r="A14" s="31" t="s">
        <v>103</v>
      </c>
      <c r="B14" s="36">
        <v>4945.2</v>
      </c>
      <c r="C14" s="31">
        <v>1</v>
      </c>
      <c r="D14" s="36">
        <f t="shared" si="0"/>
        <v>4945.2</v>
      </c>
    </row>
    <row r="15" spans="1:4" x14ac:dyDescent="0.25">
      <c r="A15" s="31" t="s">
        <v>52</v>
      </c>
      <c r="B15" s="36">
        <v>165.38</v>
      </c>
      <c r="C15" s="31">
        <v>13</v>
      </c>
      <c r="D15" s="36">
        <f t="shared" si="0"/>
        <v>2149.94</v>
      </c>
    </row>
    <row r="16" spans="1:4" x14ac:dyDescent="0.25">
      <c r="A16" s="31" t="s">
        <v>53</v>
      </c>
      <c r="B16" s="36">
        <v>137.81</v>
      </c>
      <c r="C16" s="31">
        <v>13</v>
      </c>
      <c r="D16" s="36">
        <f t="shared" si="0"/>
        <v>1791.53</v>
      </c>
    </row>
    <row r="17" spans="1:5" x14ac:dyDescent="0.25">
      <c r="A17" s="31" t="s">
        <v>104</v>
      </c>
      <c r="B17" s="36">
        <v>441.2</v>
      </c>
      <c r="C17" s="31">
        <v>12</v>
      </c>
      <c r="D17" s="36">
        <f t="shared" si="0"/>
        <v>5294.4</v>
      </c>
    </row>
    <row r="18" spans="1:5" x14ac:dyDescent="0.25">
      <c r="A18" s="31" t="s">
        <v>54</v>
      </c>
      <c r="B18" s="36">
        <v>705.6</v>
      </c>
      <c r="C18" s="31">
        <v>1</v>
      </c>
      <c r="D18" s="36">
        <f t="shared" si="0"/>
        <v>705.6</v>
      </c>
    </row>
    <row r="19" spans="1:5" x14ac:dyDescent="0.25">
      <c r="A19" s="31" t="s">
        <v>55</v>
      </c>
      <c r="B19" s="36">
        <v>263.76</v>
      </c>
      <c r="C19" s="31">
        <v>13</v>
      </c>
      <c r="D19" s="36">
        <f t="shared" si="0"/>
        <v>3428.88</v>
      </c>
      <c r="E19" s="58"/>
    </row>
    <row r="20" spans="1:5" x14ac:dyDescent="0.25">
      <c r="A20" s="31" t="s">
        <v>105</v>
      </c>
      <c r="B20" s="36">
        <v>1284.42</v>
      </c>
      <c r="C20" s="31">
        <v>13</v>
      </c>
      <c r="D20" s="36">
        <f t="shared" si="0"/>
        <v>16697.46</v>
      </c>
    </row>
    <row r="21" spans="1:5" ht="15.75" x14ac:dyDescent="0.25">
      <c r="A21" s="24" t="s">
        <v>69</v>
      </c>
      <c r="B21" s="34"/>
      <c r="C21" s="32"/>
      <c r="D21" s="33">
        <f>SUM(D22:D31)</f>
        <v>133691.79999999999</v>
      </c>
    </row>
    <row r="22" spans="1:5" x14ac:dyDescent="0.25">
      <c r="A22" s="31" t="s">
        <v>106</v>
      </c>
      <c r="B22" s="36">
        <v>24000</v>
      </c>
      <c r="C22" s="31">
        <v>1</v>
      </c>
      <c r="D22" s="36">
        <f>B22*C22</f>
        <v>24000</v>
      </c>
    </row>
    <row r="23" spans="1:5" x14ac:dyDescent="0.25">
      <c r="A23" s="31" t="s">
        <v>56</v>
      </c>
      <c r="B23" s="36">
        <v>2187.5</v>
      </c>
      <c r="C23" s="31">
        <v>13</v>
      </c>
      <c r="D23" s="36">
        <f t="shared" ref="D23:D31" si="1">B23*C23</f>
        <v>28437.5</v>
      </c>
    </row>
    <row r="24" spans="1:5" x14ac:dyDescent="0.25">
      <c r="A24" s="31" t="s">
        <v>57</v>
      </c>
      <c r="B24" s="36">
        <v>1200</v>
      </c>
      <c r="C24" s="31">
        <v>13</v>
      </c>
      <c r="D24" s="36">
        <f t="shared" si="1"/>
        <v>15600</v>
      </c>
    </row>
    <row r="25" spans="1:5" x14ac:dyDescent="0.25">
      <c r="A25" s="31" t="s">
        <v>58</v>
      </c>
      <c r="B25" s="36">
        <v>500</v>
      </c>
      <c r="C25" s="31">
        <v>1</v>
      </c>
      <c r="D25" s="36">
        <f t="shared" si="1"/>
        <v>500</v>
      </c>
    </row>
    <row r="26" spans="1:5" x14ac:dyDescent="0.25">
      <c r="A26" s="31" t="s">
        <v>59</v>
      </c>
      <c r="B26" s="36">
        <v>2700</v>
      </c>
      <c r="C26" s="31">
        <v>13</v>
      </c>
      <c r="D26" s="36">
        <f t="shared" si="1"/>
        <v>35100</v>
      </c>
    </row>
    <row r="27" spans="1:5" x14ac:dyDescent="0.25">
      <c r="A27" s="31" t="s">
        <v>60</v>
      </c>
      <c r="B27" s="36">
        <v>1164.18</v>
      </c>
      <c r="C27" s="31">
        <v>13</v>
      </c>
      <c r="D27" s="36">
        <f t="shared" si="1"/>
        <v>15134.34</v>
      </c>
    </row>
    <row r="28" spans="1:5" x14ac:dyDescent="0.25">
      <c r="A28" s="31" t="s">
        <v>61</v>
      </c>
      <c r="B28" s="36">
        <v>776.92</v>
      </c>
      <c r="C28" s="31">
        <v>13</v>
      </c>
      <c r="D28" s="36">
        <f t="shared" si="1"/>
        <v>10099.959999999999</v>
      </c>
    </row>
    <row r="29" spans="1:5" x14ac:dyDescent="0.25">
      <c r="A29" s="31" t="s">
        <v>108</v>
      </c>
      <c r="B29" s="36">
        <v>3000</v>
      </c>
      <c r="C29" s="31">
        <v>1</v>
      </c>
      <c r="D29" s="36">
        <f t="shared" si="1"/>
        <v>3000</v>
      </c>
    </row>
    <row r="30" spans="1:5" x14ac:dyDescent="0.25">
      <c r="A30" s="31" t="s">
        <v>62</v>
      </c>
      <c r="B30" s="36">
        <v>20</v>
      </c>
      <c r="C30" s="31">
        <v>13</v>
      </c>
      <c r="D30" s="36">
        <f t="shared" si="1"/>
        <v>260</v>
      </c>
    </row>
    <row r="31" spans="1:5" x14ac:dyDescent="0.25">
      <c r="A31" s="31" t="s">
        <v>109</v>
      </c>
      <c r="B31" s="36">
        <v>120</v>
      </c>
      <c r="C31" s="31">
        <v>13</v>
      </c>
      <c r="D31" s="36">
        <f t="shared" si="1"/>
        <v>1560</v>
      </c>
    </row>
    <row r="32" spans="1:5" ht="15.75" x14ac:dyDescent="0.25">
      <c r="A32" s="24" t="s">
        <v>70</v>
      </c>
      <c r="B32" s="34"/>
      <c r="C32" s="32"/>
      <c r="D32" s="33">
        <f>SUM(D33:D38)</f>
        <v>12352.720000000001</v>
      </c>
    </row>
    <row r="33" spans="1:4" x14ac:dyDescent="0.25">
      <c r="A33" s="31" t="s">
        <v>63</v>
      </c>
      <c r="B33" s="36">
        <v>757.63</v>
      </c>
      <c r="C33" s="31">
        <v>1</v>
      </c>
      <c r="D33" s="36">
        <f>B33*C33</f>
        <v>757.63</v>
      </c>
    </row>
    <row r="34" spans="1:4" x14ac:dyDescent="0.25">
      <c r="A34" s="31" t="s">
        <v>64</v>
      </c>
      <c r="B34" s="36">
        <v>240</v>
      </c>
      <c r="C34" s="31">
        <v>4</v>
      </c>
      <c r="D34" s="36">
        <f t="shared" ref="D34:D38" si="2">B34*C34</f>
        <v>960</v>
      </c>
    </row>
    <row r="35" spans="1:4" ht="26.25" x14ac:dyDescent="0.25">
      <c r="A35" s="35" t="s">
        <v>110</v>
      </c>
      <c r="B35" s="36">
        <v>650</v>
      </c>
      <c r="C35" s="31">
        <v>12</v>
      </c>
      <c r="D35" s="36">
        <f t="shared" si="2"/>
        <v>7800</v>
      </c>
    </row>
    <row r="36" spans="1:4" ht="26.25" x14ac:dyDescent="0.25">
      <c r="A36" s="35" t="s">
        <v>107</v>
      </c>
      <c r="B36" s="36">
        <v>130</v>
      </c>
      <c r="C36" s="31">
        <v>12</v>
      </c>
      <c r="D36" s="36">
        <f t="shared" si="2"/>
        <v>1560</v>
      </c>
    </row>
    <row r="37" spans="1:4" x14ac:dyDescent="0.25">
      <c r="A37" s="31" t="s">
        <v>111</v>
      </c>
      <c r="B37" s="36">
        <v>600</v>
      </c>
      <c r="C37" s="31">
        <v>1</v>
      </c>
      <c r="D37" s="36">
        <f t="shared" si="2"/>
        <v>600</v>
      </c>
    </row>
    <row r="38" spans="1:4" x14ac:dyDescent="0.25">
      <c r="A38" s="31" t="s">
        <v>65</v>
      </c>
      <c r="B38" s="36">
        <v>675.09</v>
      </c>
      <c r="C38" s="31">
        <v>1</v>
      </c>
      <c r="D38" s="36">
        <f t="shared" si="2"/>
        <v>675.09</v>
      </c>
    </row>
    <row r="39" spans="1:4" x14ac:dyDescent="0.25">
      <c r="A39" s="37" t="s">
        <v>16</v>
      </c>
      <c r="B39" s="31"/>
      <c r="C39" s="31"/>
      <c r="D39" s="38">
        <f>D6+D21+D32</f>
        <v>247929.62</v>
      </c>
    </row>
    <row r="40" spans="1:4" x14ac:dyDescent="0.25">
      <c r="A40" s="37" t="s">
        <v>12</v>
      </c>
      <c r="B40" s="31"/>
      <c r="C40" s="31"/>
      <c r="D40" s="38">
        <f>ROUND(D39*0.21,2)</f>
        <v>52065.22</v>
      </c>
    </row>
    <row r="41" spans="1:4" x14ac:dyDescent="0.25">
      <c r="A41" s="37" t="s">
        <v>17</v>
      </c>
      <c r="B41" s="37"/>
      <c r="C41" s="37"/>
      <c r="D41" s="39">
        <f>ROUND(D39+D40,0)</f>
        <v>299995</v>
      </c>
    </row>
    <row r="43" spans="1:4" ht="27.6" customHeight="1" x14ac:dyDescent="0.25">
      <c r="A43" s="52" t="s">
        <v>39</v>
      </c>
      <c r="B43" s="52"/>
      <c r="C43" s="52"/>
      <c r="D43" s="52"/>
    </row>
    <row r="44" spans="1:4" ht="27.6" customHeight="1" x14ac:dyDescent="0.25">
      <c r="A44" s="53" t="s">
        <v>66</v>
      </c>
      <c r="B44" s="53"/>
      <c r="C44" s="53"/>
      <c r="D44" s="53"/>
    </row>
    <row r="45" spans="1:4" ht="51.75" customHeight="1" x14ac:dyDescent="0.25">
      <c r="A45" s="59" t="s">
        <v>112</v>
      </c>
      <c r="B45" s="59"/>
      <c r="C45" s="59"/>
      <c r="D45" s="59"/>
    </row>
    <row r="46" spans="1:4" ht="37.5" customHeight="1" x14ac:dyDescent="0.25">
      <c r="A46" s="60" t="s">
        <v>113</v>
      </c>
      <c r="B46" s="60"/>
      <c r="C46" s="60"/>
      <c r="D46" s="60"/>
    </row>
    <row r="47" spans="1:4" ht="64.5" customHeight="1" x14ac:dyDescent="0.25">
      <c r="A47" s="60" t="s">
        <v>114</v>
      </c>
      <c r="B47" s="60"/>
      <c r="C47" s="60"/>
      <c r="D47" s="60"/>
    </row>
    <row r="48" spans="1:4" ht="30" customHeight="1" x14ac:dyDescent="0.25">
      <c r="A48" s="61" t="s">
        <v>115</v>
      </c>
      <c r="B48" s="61"/>
      <c r="C48" s="61"/>
      <c r="D48" s="61"/>
    </row>
    <row r="52" ht="24.95" customHeight="1" x14ac:dyDescent="0.25"/>
  </sheetData>
  <mergeCells count="8">
    <mergeCell ref="A46:D46"/>
    <mergeCell ref="A47:D47"/>
    <mergeCell ref="A48:D48"/>
    <mergeCell ref="C1:D1"/>
    <mergeCell ref="A3:D3"/>
    <mergeCell ref="A43:D43"/>
    <mergeCell ref="A44:D44"/>
    <mergeCell ref="A45:D45"/>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28A3-1157-43AA-A324-96883D03DDF0}">
  <dimension ref="A1:D12"/>
  <sheetViews>
    <sheetView workbookViewId="0">
      <selection activeCell="B5" sqref="B5"/>
    </sheetView>
  </sheetViews>
  <sheetFormatPr defaultRowHeight="15" x14ac:dyDescent="0.25"/>
  <cols>
    <col min="1" max="1" width="61.28515625" customWidth="1"/>
    <col min="2" max="2" width="14.7109375" customWidth="1"/>
    <col min="3" max="3" width="13.140625" customWidth="1"/>
    <col min="4" max="4" width="14.5703125" customWidth="1"/>
  </cols>
  <sheetData>
    <row r="1" spans="1:4" x14ac:dyDescent="0.25">
      <c r="D1" s="2" t="s">
        <v>24</v>
      </c>
    </row>
    <row r="3" spans="1:4" ht="15.75" x14ac:dyDescent="0.25">
      <c r="A3" s="40" t="s">
        <v>25</v>
      </c>
      <c r="B3" s="40"/>
      <c r="C3" s="40"/>
      <c r="D3" s="40"/>
    </row>
    <row r="5" spans="1:4" ht="33.75" customHeight="1" x14ac:dyDescent="0.25">
      <c r="A5" s="9"/>
      <c r="B5" s="20" t="s">
        <v>42</v>
      </c>
      <c r="C5" s="9" t="s">
        <v>23</v>
      </c>
      <c r="D5" s="9" t="s">
        <v>41</v>
      </c>
    </row>
    <row r="6" spans="1:4" ht="15.75" x14ac:dyDescent="0.25">
      <c r="A6" s="9" t="s">
        <v>21</v>
      </c>
      <c r="B6" s="14">
        <v>50</v>
      </c>
      <c r="C6" s="14">
        <v>50</v>
      </c>
      <c r="D6" s="15">
        <f>B6*C6</f>
        <v>2500</v>
      </c>
    </row>
    <row r="7" spans="1:4" ht="15.75" x14ac:dyDescent="0.25">
      <c r="A7" s="9" t="s">
        <v>20</v>
      </c>
      <c r="B7" s="14">
        <v>50</v>
      </c>
      <c r="C7" s="14">
        <v>100</v>
      </c>
      <c r="D7" s="15">
        <f t="shared" ref="D7:D9" si="0">B7*C7</f>
        <v>5000</v>
      </c>
    </row>
    <row r="8" spans="1:4" ht="31.5" x14ac:dyDescent="0.25">
      <c r="A8" s="10" t="s">
        <v>67</v>
      </c>
      <c r="B8" s="14">
        <v>50</v>
      </c>
      <c r="C8" s="14">
        <v>470</v>
      </c>
      <c r="D8" s="15">
        <f t="shared" si="0"/>
        <v>23500</v>
      </c>
    </row>
    <row r="9" spans="1:4" ht="15.75" x14ac:dyDescent="0.25">
      <c r="A9" s="9" t="s">
        <v>22</v>
      </c>
      <c r="B9" s="14">
        <v>50</v>
      </c>
      <c r="C9" s="14">
        <v>400</v>
      </c>
      <c r="D9" s="15">
        <f t="shared" si="0"/>
        <v>20000</v>
      </c>
    </row>
    <row r="10" spans="1:4" ht="15.75" x14ac:dyDescent="0.25">
      <c r="A10" s="54" t="s">
        <v>16</v>
      </c>
      <c r="B10" s="55"/>
      <c r="C10" s="56"/>
      <c r="D10" s="16">
        <f>SUM(D6:D9)</f>
        <v>51000</v>
      </c>
    </row>
    <row r="12" spans="1:4" x14ac:dyDescent="0.25">
      <c r="A12" s="19" t="s">
        <v>40</v>
      </c>
    </row>
  </sheetData>
  <mergeCells count="2">
    <mergeCell ref="A10:C10"/>
    <mergeCell ref="A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144DF-6D65-47DD-B02E-F614002086F1}">
  <dimension ref="A1:D8"/>
  <sheetViews>
    <sheetView workbookViewId="0">
      <selection activeCell="B6" sqref="B6"/>
    </sheetView>
  </sheetViews>
  <sheetFormatPr defaultColWidth="9.140625" defaultRowHeight="15" x14ac:dyDescent="0.25"/>
  <cols>
    <col min="1" max="1" width="36.5703125" style="8" customWidth="1"/>
    <col min="2" max="2" width="18.28515625" style="8" customWidth="1"/>
    <col min="3" max="16384" width="9.140625" style="8"/>
  </cols>
  <sheetData>
    <row r="1" spans="1:4" x14ac:dyDescent="0.25">
      <c r="C1" s="57" t="s">
        <v>26</v>
      </c>
      <c r="D1" s="57"/>
    </row>
    <row r="2" spans="1:4" x14ac:dyDescent="0.25">
      <c r="C2" s="21"/>
      <c r="D2" s="21"/>
    </row>
    <row r="3" spans="1:4" ht="15.75" x14ac:dyDescent="0.25">
      <c r="A3" s="40" t="s">
        <v>27</v>
      </c>
      <c r="B3" s="40"/>
    </row>
    <row r="5" spans="1:4" ht="30.75" customHeight="1" x14ac:dyDescent="0.25">
      <c r="A5" s="9"/>
      <c r="B5" s="10" t="s">
        <v>45</v>
      </c>
    </row>
    <row r="6" spans="1:4" ht="31.5" x14ac:dyDescent="0.25">
      <c r="A6" s="10" t="s">
        <v>43</v>
      </c>
      <c r="B6" s="5">
        <v>49000</v>
      </c>
    </row>
    <row r="8" spans="1:4" x14ac:dyDescent="0.25">
      <c r="A8" s="19" t="s">
        <v>44</v>
      </c>
    </row>
  </sheetData>
  <mergeCells count="2">
    <mergeCell ref="C1:D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KOPĀ</vt:lpstr>
      <vt:lpstr>Balvu_fonds</vt:lpstr>
      <vt:lpstr>IT_sist_izstrade</vt:lpstr>
      <vt:lpstr>Izlozes_norise_TV</vt:lpstr>
      <vt:lpstr>Publicit_kampaņa</vt:lpstr>
      <vt:lpstr>Auditoru_pakalp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 Ābola</dc:creator>
  <cp:lastModifiedBy>Liene Ābola</cp:lastModifiedBy>
  <dcterms:created xsi:type="dcterms:W3CDTF">2021-07-19T12:20:08Z</dcterms:created>
  <dcterms:modified xsi:type="dcterms:W3CDTF">2021-07-27T13:09:25Z</dcterms:modified>
</cp:coreProperties>
</file>