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nozare.pri\vm\Redirect_profiles\lzandberga\Desktop\Lielais_LNG_260721\Precizets_uz_FM\Uz_FM_300721\"/>
    </mc:Choice>
  </mc:AlternateContent>
  <xr:revisionPtr revIDLastSave="0" documentId="13_ncr:1_{4CEC1F80-29E7-485A-8898-0741A1C00B88}" xr6:coauthVersionLast="46" xr6:coauthVersionMax="47" xr10:uidLastSave="{00000000-0000-0000-0000-000000000000}"/>
  <bookViews>
    <workbookView xWindow="-120" yWindow="-120" windowWidth="20730" windowHeight="11160" tabRatio="852" xr2:uid="{BDE6F389-18BE-4EE2-A6E3-1060245A079F}"/>
  </bookViews>
  <sheets>
    <sheet name="1 pielikums" sheetId="1" r:id="rId1"/>
    <sheet name="2 pielikums" sheetId="2" r:id="rId2"/>
    <sheet name="3 pielikums" sheetId="5" r:id="rId3"/>
    <sheet name="4 pielikum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5" l="1"/>
  <c r="E16" i="5" s="1"/>
  <c r="E7" i="5"/>
  <c r="E8" i="5"/>
  <c r="E9" i="5"/>
  <c r="E10" i="5"/>
  <c r="E11" i="5"/>
  <c r="E13" i="5"/>
  <c r="E14" i="5"/>
  <c r="E15" i="5"/>
  <c r="C8" i="2"/>
  <c r="C9" i="2" s="1"/>
  <c r="C10" i="2" s="1"/>
  <c r="C12" i="2"/>
  <c r="C8" i="7"/>
  <c r="C11" i="7"/>
  <c r="C6" i="7"/>
  <c r="F9" i="1"/>
  <c r="F6" i="1"/>
  <c r="F7" i="1"/>
  <c r="F8" i="1"/>
  <c r="F5" i="1"/>
  <c r="C13" i="2" l="1"/>
  <c r="C14" i="2"/>
  <c r="F10" i="1"/>
</calcChain>
</file>

<file path=xl/sharedStrings.xml><?xml version="1.0" encoding="utf-8"?>
<sst xmlns="http://schemas.openxmlformats.org/spreadsheetml/2006/main" count="79" uniqueCount="69">
  <si>
    <t>1.pielikums MK rīkojuma projekta “Par finanšu līdzekļu piešķiršanu no valsts budžeta programmas “Līdzekļi neparedzētiem gadījumiem”” un Ministru kabineta rīkojuma projekta “Par apropriācijas palielināšanu Veselības ministrijai”” anotācijai</t>
  </si>
  <si>
    <t>Pakalpojums</t>
  </si>
  <si>
    <t>Vienība</t>
  </si>
  <si>
    <t>Skaits</t>
  </si>
  <si>
    <t>Ekspertu piesaiste (katram semināram plānots piesaistīt 5 ekspertus, katrs eksperts sniegs 45 minūtes ilgu lekciju) x 5 semināri</t>
  </si>
  <si>
    <t>Ekspertu skaits kopā 5 semināros</t>
  </si>
  <si>
    <t>Telpu noma un zāles tehniskais aprīkojums (apskaņošana, krēsli, galdi, projektors un ekrāns, u.c.) – katrā seminārā plānota 1 zāle un atsevišķi zona ēdināšanai</t>
  </si>
  <si>
    <t>Semināru skaits</t>
  </si>
  <si>
    <t>Moderatoru piesaiste</t>
  </si>
  <si>
    <t>Ēdināšanas izmaksas (250 personas x 5 semināri = 1250 personas): kafijas pauze, pusdienas (t.sk. apkalpošana, trauku noma, u.c.)</t>
  </si>
  <si>
    <t>Personu skaits</t>
  </si>
  <si>
    <t>Kopā:</t>
  </si>
  <si>
    <r>
      <t>Cena (</t>
    </r>
    <r>
      <rPr>
        <b/>
        <i/>
        <u/>
        <sz val="10"/>
        <rFont val="Times New Roman"/>
        <family val="1"/>
        <charset val="186"/>
      </rPr>
      <t>euro</t>
    </r>
    <r>
      <rPr>
        <b/>
        <u/>
        <sz val="10"/>
        <rFont val="Times New Roman"/>
        <family val="1"/>
        <charset val="186"/>
      </rPr>
      <t>)</t>
    </r>
  </si>
  <si>
    <t>Izglītojošu reģionālo semināru organizēšana ģimenes ārstiem, t.sk. statistiskās informācijas par praksē reģistrēto iedzīvotāju vakcināciju, saslimšanu un mirstību ar Covid-19</t>
  </si>
  <si>
    <t>Iedzīvotāju apzvanīšanas paplašināšana un ģimenes ārstu iesaistīšana pacientu uzrunāšanā</t>
  </si>
  <si>
    <t>2.pielikums MK rīkojuma projekta “Par finanšu līdzekļu piešķiršanu no valsts budžeta programmas “Līdzekļi neparedzētiem gadījumiem”” un Ministru kabineta rīkojuma projekta “Par apropriācijas palielināšanu Veselības ministrijai”” anotācijai</t>
  </si>
  <si>
    <t>*</t>
  </si>
  <si>
    <r>
      <t xml:space="preserve">Tarifs par zvanu, </t>
    </r>
    <r>
      <rPr>
        <i/>
        <sz val="12"/>
        <color theme="1"/>
        <rFont val="Times New Roman"/>
        <family val="1"/>
        <charset val="186"/>
      </rPr>
      <t>euro*</t>
    </r>
  </si>
  <si>
    <r>
      <t xml:space="preserve">Manipulāciju veido 3 minūšu māsas vai reģistratorā darba apmaksa (0,35 </t>
    </r>
    <r>
      <rPr>
        <i/>
        <sz val="9"/>
        <color rgb="FF333333"/>
        <rFont val="Times New Roman"/>
        <family val="1"/>
        <charset val="186"/>
      </rPr>
      <t>euro</t>
    </r>
    <r>
      <rPr>
        <sz val="9"/>
        <color rgb="FF333333"/>
        <rFont val="Times New Roman"/>
        <family val="1"/>
        <charset val="186"/>
      </rPr>
      <t xml:space="preserve"> darba atalgojums + 0,08 VSAOI), 0,03 </t>
    </r>
    <r>
      <rPr>
        <i/>
        <sz val="9"/>
        <color rgb="FF333333"/>
        <rFont val="Times New Roman"/>
        <family val="1"/>
        <charset val="186"/>
      </rPr>
      <t>euro</t>
    </r>
    <r>
      <rPr>
        <sz val="9"/>
        <color rgb="FF333333"/>
        <rFont val="Times New Roman"/>
        <family val="1"/>
        <charset val="186"/>
      </rPr>
      <t xml:space="preserve"> par telefona sakaru izmantošanu, kā arī patstāvīgās izmaksas 0,11 </t>
    </r>
    <r>
      <rPr>
        <i/>
        <sz val="9"/>
        <color rgb="FF333333"/>
        <rFont val="Times New Roman"/>
        <family val="1"/>
        <charset val="186"/>
      </rPr>
      <t>euro</t>
    </r>
    <r>
      <rPr>
        <sz val="9"/>
        <color rgb="FF333333"/>
        <rFont val="Times New Roman"/>
        <family val="1"/>
        <charset val="186"/>
      </rPr>
      <t xml:space="preserve"> (riska maksājuma veikšanai, materiālu, energoresursu, ūdens un inventāra iegādei), administratīvās izmaksas 0,01 </t>
    </r>
    <r>
      <rPr>
        <i/>
        <sz val="9"/>
        <color rgb="FF333333"/>
        <rFont val="Times New Roman"/>
        <family val="1"/>
        <charset val="186"/>
      </rPr>
      <t>euro</t>
    </r>
    <r>
      <rPr>
        <sz val="9"/>
        <color rgb="FF333333"/>
        <rFont val="Times New Roman"/>
        <family val="1"/>
        <charset val="186"/>
      </rPr>
      <t>, pārējā inventāra nolietojums 0,01 e</t>
    </r>
    <r>
      <rPr>
        <i/>
        <sz val="9"/>
        <color rgb="FF333333"/>
        <rFont val="Times New Roman"/>
        <family val="1"/>
        <charset val="186"/>
      </rPr>
      <t>uro</t>
    </r>
    <r>
      <rPr>
        <sz val="9"/>
        <color rgb="FF333333"/>
        <rFont val="Times New Roman"/>
        <family val="1"/>
        <charset val="186"/>
      </rPr>
      <t>.</t>
    </r>
  </si>
  <si>
    <t>Izmaksas rēķinātas atbilstoši MK noteikumu Nr.555 152. apakšpunktam, kas nosaka veselības aprūpes pakalpojumu tarifu, tai skaitā manipulāciju sarakstā iekļauto manipulāciju tarifu, aprēķināšanai izmantojamo formulu.</t>
  </si>
  <si>
    <t>**</t>
  </si>
  <si>
    <t>Personu skats, kas vēl nav iesaistījušās vakcinācijā pēc datu atlases uz 01.07.2021.</t>
  </si>
  <si>
    <t>***</t>
  </si>
  <si>
    <t>Personu skaits, kas ir iesaistītas vakcinācijā, bet tā vēl nav pabeigta***</t>
  </si>
  <si>
    <t>Vakcinācijā iesaistīto skaits, kam vakcinācija vēl nav pabeigta (dati uz 07.07.2021.)</t>
  </si>
  <si>
    <t>KOPĀ</t>
  </si>
  <si>
    <t>Aktivitāte</t>
  </si>
  <si>
    <t>Cena</t>
  </si>
  <si>
    <t>Sasniegtā auditorija</t>
  </si>
  <si>
    <t>Stundas</t>
  </si>
  <si>
    <t>Zinātnes komunikācija</t>
  </si>
  <si>
    <t>Raksti</t>
  </si>
  <si>
    <t>Izplatīšanas tīkla izveide un atbalss kambaru novēršana</t>
  </si>
  <si>
    <t>Uzvedības maiņas dokumentēšana</t>
  </si>
  <si>
    <t>Videodarbi</t>
  </si>
  <si>
    <t>Vakcinēšanās prakses popularizēšana</t>
  </si>
  <si>
    <t>Pasākumi</t>
  </si>
  <si>
    <t>Informatīvo kaskāžu veidošana</t>
  </si>
  <si>
    <t>Sociālo normu aktualizācija ģimenes ārstu praksēs</t>
  </si>
  <si>
    <t>Kampaņas</t>
  </si>
  <si>
    <t>Atlikšanas novēršana manavakcina.lv reģistrētajiem</t>
  </si>
  <si>
    <t>Aktivitātes paaugstināšana vakcinācijai pret COVID-19</t>
  </si>
  <si>
    <t>Izbraukuma vakcinācijas nodrošināšana Rīgas apkaimēs</t>
  </si>
  <si>
    <t>Transporta izmaksas, lai 8 nedēļas nodrošinātu izbraukuma vakcināciju pa Rīgas apkaimēm</t>
  </si>
  <si>
    <r>
      <t xml:space="preserve">(18 172 </t>
    </r>
    <r>
      <rPr>
        <i/>
        <sz val="10"/>
        <color theme="1"/>
        <rFont val="Times New Roman"/>
        <family val="1"/>
        <charset val="186"/>
      </rPr>
      <t>euro</t>
    </r>
    <r>
      <rPr>
        <sz val="10"/>
        <color theme="1"/>
        <rFont val="Times New Roman"/>
        <family val="1"/>
        <charset val="186"/>
      </rPr>
      <t>/nedēļā, 3 transporta vienības)</t>
    </r>
  </si>
  <si>
    <t>Tehniskais nodrošinājums vakcinācijas nodrošināšanai transportlīdzekļos</t>
  </si>
  <si>
    <r>
      <t>galdi, krēsli, aizslietņi, elektrības nodrošinājums, cits tehniskais un medicīniskais aprīkojums pēc nepieciešamības = 3 transportlīdzekļi * 4000 euro = 12 000 e</t>
    </r>
    <r>
      <rPr>
        <i/>
        <sz val="10"/>
        <color theme="1"/>
        <rFont val="Times New Roman"/>
        <family val="1"/>
        <charset val="186"/>
      </rPr>
      <t>uro</t>
    </r>
  </si>
  <si>
    <r>
      <t xml:space="preserve">Norāžu izgatavošana, druka un izvietošana Rīgas apkaimēs =  54 pieturvietas * 222 euro = 11 988 </t>
    </r>
    <r>
      <rPr>
        <i/>
        <sz val="10"/>
        <color theme="1"/>
        <rFont val="Times New Roman"/>
        <family val="1"/>
        <charset val="186"/>
      </rPr>
      <t>euro</t>
    </r>
    <r>
      <rPr>
        <sz val="10"/>
        <color theme="1"/>
        <rFont val="Times New Roman"/>
        <family val="1"/>
        <charset val="186"/>
      </rPr>
      <t xml:space="preserve"> </t>
    </r>
  </si>
  <si>
    <t>Pasākumi iedzīvotājiem sociālajos tīklos informēta lēmuma pieņemšanai par vakcināciju pret Covid - 19</t>
  </si>
  <si>
    <t>Uz 2021.gada 1.jūliju vakcinācijā iesaistīto personu skaits</t>
  </si>
  <si>
    <t>Vakcinējamo iedzīvotāju skaits</t>
  </si>
  <si>
    <t>Uz 2021.gada 1.jūliju vakcinācijā neiesaistīto personu skaits, no vakcinējamo iedzīvotāju skaita</t>
  </si>
  <si>
    <t>Veicamo zvanu skaits, pieņemot, ka 20% gadījumu (vakcinācijā neiesaistīto iedzīvotāju) jāzvana atkārtoti (20% gadījumā plānoti 2 zvani)</t>
  </si>
  <si>
    <t>Nepieciešamais finansējums vakcinācijā iesaistīto iedzīvotāju, kuriem vakacinācija vēl nav pabeigta, apzvanīšanai (EUR)</t>
  </si>
  <si>
    <t>Nepieciešamais finansējums vakcinācijā neiesaistīto iedzīvotāju apzvanīšanai (EUR)</t>
  </si>
  <si>
    <t>Telefonzvanu kopskaits</t>
  </si>
  <si>
    <t>3.pielikums MK rīkojuma projekta “Par finanšu līdzekļu piešķiršanu no valsts budžeta programmas “Līdzekļi neparedzētiem gadījumiem”” un Ministru kabineta rīkojuma projekta “Par apropriācijas palielināšanu Veselības ministrijai”” anotācijai</t>
  </si>
  <si>
    <t>4.pielikums MK rīkojuma projekta “Par finanšu līdzekļu piešķiršanu no valsts budžeta programmas “Līdzekļi neparedzētiem gadījumiem”” un Ministru kabineta rīkojuma projekta “Par apropriācijas palielināšanu Veselības ministrijai”” anotācijai</t>
  </si>
  <si>
    <t>Satura radīšanas un izplatīšanas aktivitātes</t>
  </si>
  <si>
    <t>Digitālo rīku izmantošana personalizētai komunikācijai</t>
  </si>
  <si>
    <t>Lai uzlabotu vakcinācijas aptveri, tiek paredzēts, ka ģimenes ārsti veiks, vakcinācijā neiesaistīto iedzīvotāju un to iedzīvotāju, kas ir saņēmuši tikai vienu vakcīnas devu, apzvanīšanu, motivējot veikt pilnu vakcinācijas kursu. 
Uz  2021. gada 1.jūliju vakcinācijas procesā bija iesaistīti 36% no visiem vakcinējamiem iedzīvotājiem (aptuveni 36% no 1 736 511) jeb 625 118 iedzīvotāji. Vakcinācijas procesā pilnībā nav iesaistīti 1 111 393 iedzīvotāji. Tiek paredzēts, ka jebkuram no iedzīvotājiem, kas līdz šim nav iesaistīts vakcinācijā tiks zvanīts vismaz 1 reizi, taču 20% no 1 111 393 iedzīvotājiem būs nepieciešams atkārtots zvans, līdz ar to - kopējais plānotais zvanu skaits iedzīvotājiem, kas līdz šim vakcinācijā nav iesaistīti ir 1 333 672.
Uz 2021.gada 1.jūliju 34 522 personas ir uzsākušas vakcināciju, taču tā nav pabeigta, līdz ar to - nepieciešams veikt zvanu katrai no šīm personām, lai noskaidrotu iemeslus un veiktu motivējošu darbu iesaistei tālākā vakcinācijā.
Kopumā ģimenes ārstiem nepieciešams veikt 1 368 194 telefonzvanu ar viena zvana tarifu 0.59 EUR, sastādot kopējo nepieciešamo finansējumu 807 234 EUR.</t>
  </si>
  <si>
    <t>Citi izdevumi (piemēram, naktsmītnes ekspertiem u.c. izmaksas pēc nepieciešamības)</t>
  </si>
  <si>
    <r>
      <t>Summa (</t>
    </r>
    <r>
      <rPr>
        <b/>
        <i/>
        <sz val="10"/>
        <rFont val="Times New Roman"/>
        <family val="1"/>
        <charset val="186"/>
      </rPr>
      <t>euro</t>
    </r>
    <r>
      <rPr>
        <b/>
        <sz val="10"/>
        <rFont val="Times New Roman"/>
        <family val="1"/>
        <charset val="186"/>
      </rPr>
      <t>)*</t>
    </r>
  </si>
  <si>
    <t>*Indikatīvās iepirkuma izmaksas, kas var pa pozīcijām mainīties, bet nepārsniedzot kopējo iepirkuma summu.</t>
  </si>
  <si>
    <t>Indikatīvās iepirkuma izmaksas, kas var pa pozīcijām mainīties, bet nepārsniedzot kopējo iepirkuma summu.</t>
  </si>
  <si>
    <t>****</t>
  </si>
  <si>
    <t>Iedzīvotāju apzvanīšanai nepieciešamais finansējums, kopsumma (EUR)****</t>
  </si>
  <si>
    <r>
      <t xml:space="preserve">Summa kopā, </t>
    </r>
    <r>
      <rPr>
        <b/>
        <i/>
        <sz val="10"/>
        <color rgb="FF000000"/>
        <rFont val="Times New Roman"/>
        <family val="1"/>
        <charset val="186"/>
      </rPr>
      <t>euro</t>
    </r>
    <r>
      <rPr>
        <b/>
        <sz val="10"/>
        <color rgb="FF000000"/>
        <rFont val="Times New Roman"/>
        <family val="1"/>
        <charset val="186"/>
      </rPr>
      <t>*</t>
    </r>
  </si>
  <si>
    <r>
      <t xml:space="preserve">Summa, </t>
    </r>
    <r>
      <rPr>
        <b/>
        <i/>
        <sz val="10"/>
        <color theme="1"/>
        <rFont val="Times New Roman"/>
        <family val="1"/>
        <charset val="186"/>
      </rPr>
      <t>euro</t>
    </r>
    <r>
      <rPr>
        <b/>
        <sz val="10"/>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</si>
</sst>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sz val="11"/>
      <color theme="1"/>
      <name val="Calibri"/>
      <family val="2"/>
      <charset val="204"/>
      <scheme val="minor"/>
    </font>
    <font>
      <sz val="9"/>
      <name val="Times New Roman"/>
      <family val="1"/>
    </font>
    <font>
      <sz val="12"/>
      <color theme="1"/>
      <name val="Times New Roman"/>
      <family val="1"/>
      <charset val="186"/>
    </font>
    <font>
      <sz val="10"/>
      <color theme="1"/>
      <name val="Times New Roman"/>
      <family val="1"/>
      <charset val="186"/>
    </font>
    <font>
      <b/>
      <sz val="10"/>
      <color theme="1"/>
      <name val="Times New Roman"/>
      <family val="1"/>
      <charset val="186"/>
    </font>
    <font>
      <b/>
      <i/>
      <sz val="10"/>
      <color theme="1"/>
      <name val="Times New Roman"/>
      <family val="1"/>
      <charset val="186"/>
    </font>
    <font>
      <b/>
      <sz val="12"/>
      <color theme="1"/>
      <name val="Times New Roman"/>
      <family val="1"/>
      <charset val="186"/>
    </font>
    <font>
      <b/>
      <sz val="10"/>
      <name val="Times New Roman"/>
      <family val="1"/>
      <charset val="186"/>
    </font>
    <font>
      <b/>
      <u/>
      <sz val="10"/>
      <name val="Times New Roman"/>
      <family val="1"/>
      <charset val="186"/>
    </font>
    <font>
      <b/>
      <i/>
      <u/>
      <sz val="10"/>
      <name val="Times New Roman"/>
      <family val="1"/>
      <charset val="186"/>
    </font>
    <font>
      <b/>
      <i/>
      <sz val="10"/>
      <name val="Times New Roman"/>
      <family val="1"/>
      <charset val="186"/>
    </font>
    <font>
      <u/>
      <sz val="10"/>
      <name val="Times New Roman"/>
      <family val="1"/>
      <charset val="186"/>
    </font>
    <font>
      <b/>
      <sz val="12.5"/>
      <color rgb="FF333333"/>
      <name val="Times New Roman"/>
      <family val="1"/>
      <charset val="186"/>
    </font>
    <font>
      <i/>
      <sz val="12"/>
      <color theme="1"/>
      <name val="Times New Roman"/>
      <family val="1"/>
      <charset val="186"/>
    </font>
    <font>
      <sz val="9"/>
      <color rgb="FF333333"/>
      <name val="Times New Roman"/>
      <family val="1"/>
      <charset val="186"/>
    </font>
    <font>
      <i/>
      <sz val="9"/>
      <color rgb="FF333333"/>
      <name val="Times New Roman"/>
      <family val="1"/>
      <charset val="186"/>
    </font>
    <font>
      <b/>
      <sz val="10"/>
      <color rgb="FF000000"/>
      <name val="Times New Roman"/>
      <family val="1"/>
      <charset val="186"/>
    </font>
    <font>
      <b/>
      <i/>
      <sz val="10"/>
      <color rgb="FF000000"/>
      <name val="Times New Roman"/>
      <family val="1"/>
      <charset val="186"/>
    </font>
    <font>
      <sz val="10"/>
      <color rgb="FF000000"/>
      <name val="Times New Roman"/>
      <family val="1"/>
      <charset val="186"/>
    </font>
    <font>
      <i/>
      <sz val="10"/>
      <color theme="1"/>
      <name val="Times New Roman"/>
      <family val="1"/>
      <charset val="186"/>
    </font>
    <font>
      <sz val="11"/>
      <color theme="1"/>
      <name val="Calibri"/>
      <family val="2"/>
      <charset val="186"/>
      <scheme val="minor"/>
    </font>
    <font>
      <sz val="10"/>
      <color rgb="FF333333"/>
      <name val="Times New Roman"/>
      <family val="1"/>
      <charset val="186"/>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3">
    <xf numFmtId="0" fontId="0" fillId="0" borderId="0"/>
    <xf numFmtId="0" fontId="1" fillId="0" borderId="0"/>
    <xf numFmtId="9" fontId="21" fillId="0" borderId="0" applyFont="0" applyFill="0" applyBorder="0" applyAlignment="0" applyProtection="0"/>
  </cellStyleXfs>
  <cellXfs count="47">
    <xf numFmtId="0" fontId="0" fillId="0" borderId="0" xfId="0"/>
    <xf numFmtId="0" fontId="2" fillId="0" borderId="0" xfId="1" applyFont="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vertical="center" wrapText="1"/>
    </xf>
    <xf numFmtId="3" fontId="9" fillId="0" borderId="1" xfId="0" applyNumberFormat="1" applyFont="1" applyBorder="1" applyAlignment="1">
      <alignment vertical="center" wrapText="1"/>
    </xf>
    <xf numFmtId="0" fontId="7" fillId="0" borderId="0" xfId="0" applyFont="1"/>
    <xf numFmtId="0" fontId="7" fillId="0" borderId="2" xfId="0" applyFont="1" applyBorder="1" applyAlignment="1">
      <alignment horizontal="center" wrapText="1"/>
    </xf>
    <xf numFmtId="0" fontId="15" fillId="0" borderId="0" xfId="0" applyFont="1"/>
    <xf numFmtId="0" fontId="15" fillId="0" borderId="0" xfId="0" applyFont="1" applyAlignment="1">
      <alignment vertical="center"/>
    </xf>
    <xf numFmtId="0" fontId="15" fillId="0" borderId="0" xfId="0" applyFont="1" applyAlignment="1">
      <alignment vertical="top" wrapText="1"/>
    </xf>
    <xf numFmtId="0" fontId="4" fillId="0" borderId="3" xfId="0" applyFont="1" applyBorder="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3" fontId="5" fillId="0" borderId="0" xfId="0" applyNumberFormat="1" applyFont="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17" fillId="0" borderId="1" xfId="0" applyFont="1" applyBorder="1" applyAlignment="1">
      <alignment vertical="center" wrapText="1"/>
    </xf>
    <xf numFmtId="0" fontId="19" fillId="0" borderId="1" xfId="0" applyFont="1" applyBorder="1" applyAlignment="1">
      <alignment vertical="center" wrapText="1"/>
    </xf>
    <xf numFmtId="3" fontId="19" fillId="0" borderId="1" xfId="0" applyNumberFormat="1" applyFont="1" applyBorder="1" applyAlignment="1">
      <alignment vertical="center" wrapText="1"/>
    </xf>
    <xf numFmtId="3" fontId="17" fillId="0" borderId="1" xfId="0" applyNumberFormat="1" applyFont="1" applyBorder="1" applyAlignment="1">
      <alignment vertical="center" wrapText="1"/>
    </xf>
    <xf numFmtId="0" fontId="19" fillId="0" borderId="1" xfId="0" applyFont="1" applyBorder="1" applyAlignment="1">
      <alignment horizontal="center" vertical="center" wrapText="1"/>
    </xf>
    <xf numFmtId="4" fontId="19" fillId="0" borderId="1" xfId="0" applyNumberFormat="1" applyFont="1" applyBorder="1" applyAlignment="1">
      <alignment vertical="center" wrapText="1"/>
    </xf>
    <xf numFmtId="3" fontId="0" fillId="0" borderId="0" xfId="0" applyNumberFormat="1"/>
    <xf numFmtId="0" fontId="3" fillId="0" borderId="1" xfId="0" applyFont="1" applyBorder="1" applyAlignment="1">
      <alignment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left" vertical="center" wrapText="1"/>
    </xf>
    <xf numFmtId="0" fontId="7" fillId="2" borderId="1" xfId="0" applyFont="1" applyFill="1" applyBorder="1" applyAlignment="1">
      <alignment vertical="center" wrapText="1"/>
    </xf>
    <xf numFmtId="3" fontId="7" fillId="2" borderId="1" xfId="0" applyNumberFormat="1" applyFont="1" applyFill="1" applyBorder="1" applyAlignment="1">
      <alignment horizontal="left" vertical="center" wrapText="1"/>
    </xf>
    <xf numFmtId="9" fontId="0" fillId="0" borderId="0" xfId="2" applyFont="1"/>
    <xf numFmtId="4" fontId="19" fillId="0" borderId="1"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0" fontId="19" fillId="0" borderId="1" xfId="0" applyFont="1" applyBorder="1" applyAlignment="1">
      <alignment horizontal="right" vertical="center" wrapText="1"/>
    </xf>
    <xf numFmtId="0" fontId="2" fillId="0" borderId="0" xfId="1" applyFont="1" applyAlignment="1">
      <alignment horizontal="left" vertical="center" wrapText="1"/>
    </xf>
    <xf numFmtId="0" fontId="7" fillId="0" borderId="0" xfId="0" applyFont="1" applyBorder="1" applyAlignment="1">
      <alignment horizontal="center" wrapText="1"/>
    </xf>
    <xf numFmtId="0" fontId="15" fillId="0" borderId="0" xfId="0" applyFont="1" applyAlignment="1">
      <alignment horizontal="left" vertical="top" wrapText="1"/>
    </xf>
    <xf numFmtId="0" fontId="2" fillId="0" borderId="0" xfId="1" applyFont="1" applyAlignment="1">
      <alignment vertical="top" wrapText="1"/>
    </xf>
    <xf numFmtId="0" fontId="13" fillId="0" borderId="0" xfId="0" applyFont="1" applyAlignment="1">
      <alignment horizontal="center" wrapText="1"/>
    </xf>
    <xf numFmtId="0" fontId="22" fillId="0" borderId="0" xfId="0" applyFont="1" applyAlignment="1">
      <alignment horizontal="left" vertical="top" wrapText="1"/>
    </xf>
    <xf numFmtId="0" fontId="13" fillId="0" borderId="0" xfId="0" applyFont="1" applyAlignment="1">
      <alignment horizontal="left" vertical="top" wrapText="1"/>
    </xf>
    <xf numFmtId="0" fontId="7" fillId="0" borderId="0" xfId="0" applyFont="1" applyAlignment="1">
      <alignment horizontal="center" wrapText="1"/>
    </xf>
    <xf numFmtId="3" fontId="4" fillId="0" borderId="6" xfId="0" applyNumberFormat="1" applyFont="1" applyBorder="1" applyAlignment="1">
      <alignment vertical="center" wrapText="1"/>
    </xf>
    <xf numFmtId="3" fontId="4" fillId="0" borderId="8" xfId="0" applyNumberFormat="1" applyFont="1" applyBorder="1" applyAlignment="1">
      <alignment vertical="center" wrapText="1"/>
    </xf>
    <xf numFmtId="3" fontId="4" fillId="0" borderId="4" xfId="0" applyNumberFormat="1" applyFont="1" applyBorder="1" applyAlignment="1">
      <alignment vertical="center" wrapText="1"/>
    </xf>
    <xf numFmtId="3" fontId="4" fillId="0" borderId="3" xfId="0" applyNumberFormat="1" applyFont="1" applyBorder="1" applyAlignment="1">
      <alignment vertical="center" wrapText="1"/>
    </xf>
    <xf numFmtId="0" fontId="2" fillId="0" borderId="0" xfId="1" applyFont="1" applyAlignment="1">
      <alignment horizontal="left" vertical="top" wrapText="1"/>
    </xf>
  </cellXfs>
  <cellStyles count="3">
    <cellStyle name="Normal" xfId="0" builtinId="0"/>
    <cellStyle name="Normal 3 4" xfId="1" xr:uid="{D1ACCA8A-2674-4B92-BD3B-B1FCAFA7E4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B807-A4A9-44D4-BF17-B338FF91C34C}">
  <dimension ref="B1:G13"/>
  <sheetViews>
    <sheetView tabSelected="1" zoomScaleNormal="100" workbookViewId="0">
      <selection activeCell="E15" sqref="E15"/>
    </sheetView>
  </sheetViews>
  <sheetFormatPr defaultRowHeight="15" x14ac:dyDescent="0.25"/>
  <cols>
    <col min="2" max="2" width="23.85546875" customWidth="1"/>
    <col min="3" max="3" width="11.28515625" customWidth="1"/>
    <col min="5" max="5" width="11.42578125" customWidth="1"/>
    <col min="6" max="6" width="12.85546875" bestFit="1" customWidth="1"/>
  </cols>
  <sheetData>
    <row r="1" spans="2:7" ht="71.25" customHeight="1" x14ac:dyDescent="0.25">
      <c r="E1" s="34" t="s">
        <v>0</v>
      </c>
      <c r="F1" s="34"/>
      <c r="G1" s="34"/>
    </row>
    <row r="2" spans="2:7" ht="50.25" customHeight="1" x14ac:dyDescent="0.25">
      <c r="B2" s="35" t="s">
        <v>13</v>
      </c>
      <c r="C2" s="35"/>
      <c r="D2" s="35"/>
      <c r="E2" s="35"/>
      <c r="F2" s="35"/>
      <c r="G2" s="1"/>
    </row>
    <row r="3" spans="2:7" ht="21" customHeight="1" x14ac:dyDescent="0.25">
      <c r="B3" s="7"/>
      <c r="C3" s="7"/>
      <c r="D3" s="7"/>
      <c r="E3" s="7"/>
      <c r="F3" s="7"/>
      <c r="G3" s="1"/>
    </row>
    <row r="4" spans="2:7" ht="26.25" x14ac:dyDescent="0.25">
      <c r="B4" s="2" t="s">
        <v>1</v>
      </c>
      <c r="C4" s="3" t="s">
        <v>2</v>
      </c>
      <c r="D4" s="3" t="s">
        <v>3</v>
      </c>
      <c r="E4" s="3" t="s">
        <v>12</v>
      </c>
      <c r="F4" s="2" t="s">
        <v>62</v>
      </c>
    </row>
    <row r="5" spans="2:7" ht="63.75" x14ac:dyDescent="0.25">
      <c r="B5" s="4" t="s">
        <v>4</v>
      </c>
      <c r="C5" s="4" t="s">
        <v>5</v>
      </c>
      <c r="D5" s="3">
        <v>25</v>
      </c>
      <c r="E5" s="3">
        <v>361</v>
      </c>
      <c r="F5" s="5">
        <f>D5*E5</f>
        <v>9025</v>
      </c>
    </row>
    <row r="6" spans="2:7" ht="76.5" x14ac:dyDescent="0.25">
      <c r="B6" s="4" t="s">
        <v>6</v>
      </c>
      <c r="C6" s="4" t="s">
        <v>7</v>
      </c>
      <c r="D6" s="3">
        <v>5</v>
      </c>
      <c r="E6" s="5">
        <v>2800</v>
      </c>
      <c r="F6" s="5">
        <f t="shared" ref="F6:F8" si="0">D6*E6</f>
        <v>14000</v>
      </c>
    </row>
    <row r="7" spans="2:7" ht="25.5" x14ac:dyDescent="0.25">
      <c r="B7" s="4" t="s">
        <v>8</v>
      </c>
      <c r="C7" s="4" t="s">
        <v>7</v>
      </c>
      <c r="D7" s="3">
        <v>5</v>
      </c>
      <c r="E7" s="3">
        <v>800</v>
      </c>
      <c r="F7" s="5">
        <f t="shared" si="0"/>
        <v>4000</v>
      </c>
    </row>
    <row r="8" spans="2:7" ht="63.75" x14ac:dyDescent="0.25">
      <c r="B8" s="4" t="s">
        <v>9</v>
      </c>
      <c r="C8" s="4" t="s">
        <v>10</v>
      </c>
      <c r="D8" s="5">
        <v>1250</v>
      </c>
      <c r="E8" s="3">
        <v>17</v>
      </c>
      <c r="F8" s="5">
        <f t="shared" si="0"/>
        <v>21250</v>
      </c>
    </row>
    <row r="9" spans="2:7" ht="51" x14ac:dyDescent="0.25">
      <c r="B9" s="4" t="s">
        <v>61</v>
      </c>
      <c r="C9" s="4"/>
      <c r="D9" s="3"/>
      <c r="E9" s="5">
        <v>2550</v>
      </c>
      <c r="F9" s="5">
        <f>E9</f>
        <v>2550</v>
      </c>
    </row>
    <row r="10" spans="2:7" x14ac:dyDescent="0.25">
      <c r="B10" s="2" t="s">
        <v>11</v>
      </c>
      <c r="C10" s="2"/>
      <c r="D10" s="2"/>
      <c r="E10" s="2"/>
      <c r="F10" s="5">
        <f>F5+F6+F7+F8+F9</f>
        <v>50825</v>
      </c>
    </row>
    <row r="13" spans="2:7" ht="27" customHeight="1" x14ac:dyDescent="0.25">
      <c r="B13" s="46" t="s">
        <v>63</v>
      </c>
      <c r="C13" s="46"/>
      <c r="D13" s="46"/>
      <c r="E13" s="46"/>
      <c r="F13" s="46"/>
    </row>
  </sheetData>
  <mergeCells count="3">
    <mergeCell ref="E1:G1"/>
    <mergeCell ref="B2:F2"/>
    <mergeCell ref="B13:F13"/>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AC00-FD32-4B9C-8FDF-FCF09683EA1D}">
  <dimension ref="A1:I22"/>
  <sheetViews>
    <sheetView topLeftCell="A13" zoomScale="80" zoomScaleNormal="80" workbookViewId="0">
      <selection activeCell="G14" sqref="G14"/>
    </sheetView>
  </sheetViews>
  <sheetFormatPr defaultRowHeight="15" x14ac:dyDescent="0.25"/>
  <cols>
    <col min="2" max="2" width="37.140625" customWidth="1"/>
    <col min="3" max="3" width="12.42578125" customWidth="1"/>
    <col min="9" max="9" width="14.5703125" customWidth="1"/>
  </cols>
  <sheetData>
    <row r="1" spans="2:9" ht="74.25" customHeight="1" x14ac:dyDescent="0.25">
      <c r="D1" s="37" t="s">
        <v>15</v>
      </c>
      <c r="E1" s="37"/>
      <c r="F1" s="37"/>
    </row>
    <row r="2" spans="2:9" ht="33.75" customHeight="1" x14ac:dyDescent="0.25">
      <c r="B2" s="38" t="s">
        <v>14</v>
      </c>
      <c r="C2" s="38"/>
      <c r="D2" s="38"/>
      <c r="E2" s="38"/>
      <c r="F2" s="38"/>
    </row>
    <row r="3" spans="2:9" ht="193.5" customHeight="1" x14ac:dyDescent="0.25">
      <c r="B3" s="39" t="s">
        <v>60</v>
      </c>
      <c r="C3" s="40"/>
      <c r="D3" s="40"/>
      <c r="E3" s="40"/>
      <c r="F3" s="40"/>
    </row>
    <row r="5" spans="2:9" ht="15.75" x14ac:dyDescent="0.25">
      <c r="B5" s="25" t="s">
        <v>17</v>
      </c>
      <c r="C5" s="26">
        <v>0.59</v>
      </c>
    </row>
    <row r="6" spans="2:9" ht="15.75" x14ac:dyDescent="0.25">
      <c r="B6" s="25" t="s">
        <v>50</v>
      </c>
      <c r="C6" s="27">
        <v>1736511</v>
      </c>
    </row>
    <row r="7" spans="2:9" ht="31.5" x14ac:dyDescent="0.25">
      <c r="B7" s="25" t="s">
        <v>49</v>
      </c>
      <c r="C7" s="27">
        <v>625118</v>
      </c>
      <c r="G7" s="24"/>
      <c r="I7" s="30"/>
    </row>
    <row r="8" spans="2:9" ht="51.75" customHeight="1" x14ac:dyDescent="0.25">
      <c r="B8" s="25" t="s">
        <v>51</v>
      </c>
      <c r="C8" s="27">
        <f>C6-C7</f>
        <v>1111393</v>
      </c>
    </row>
    <row r="9" spans="2:9" ht="63.75" customHeight="1" x14ac:dyDescent="0.25">
      <c r="B9" s="25" t="s">
        <v>52</v>
      </c>
      <c r="C9" s="27">
        <f>C8+ROUND(C8*0.2,0)</f>
        <v>1333672</v>
      </c>
    </row>
    <row r="10" spans="2:9" ht="63.75" customHeight="1" x14ac:dyDescent="0.25">
      <c r="B10" s="25" t="s">
        <v>54</v>
      </c>
      <c r="C10" s="27">
        <f>ROUND(C9*C5,0)</f>
        <v>786866</v>
      </c>
    </row>
    <row r="11" spans="2:9" ht="63.75" customHeight="1" x14ac:dyDescent="0.25">
      <c r="B11" s="25" t="s">
        <v>23</v>
      </c>
      <c r="C11" s="27">
        <v>34522</v>
      </c>
    </row>
    <row r="12" spans="2:9" ht="63.75" customHeight="1" x14ac:dyDescent="0.25">
      <c r="B12" s="25" t="s">
        <v>53</v>
      </c>
      <c r="C12" s="27">
        <f>ROUND(C11*C5,0)</f>
        <v>20368</v>
      </c>
    </row>
    <row r="13" spans="2:9" ht="63.75" customHeight="1" x14ac:dyDescent="0.25">
      <c r="B13" s="28" t="s">
        <v>55</v>
      </c>
      <c r="C13" s="29">
        <f>C11+C9</f>
        <v>1368194</v>
      </c>
    </row>
    <row r="14" spans="2:9" ht="63.75" customHeight="1" x14ac:dyDescent="0.25">
      <c r="B14" s="28" t="s">
        <v>66</v>
      </c>
      <c r="C14" s="29">
        <f>C12+C10</f>
        <v>807234</v>
      </c>
    </row>
    <row r="17" spans="1:7" ht="50.25" customHeight="1" x14ac:dyDescent="0.25">
      <c r="A17" t="s">
        <v>16</v>
      </c>
      <c r="B17" s="36" t="s">
        <v>18</v>
      </c>
      <c r="C17" s="36"/>
      <c r="D17" s="36"/>
      <c r="E17" s="36"/>
      <c r="F17" s="36"/>
      <c r="G17" s="10"/>
    </row>
    <row r="18" spans="1:7" ht="39" customHeight="1" x14ac:dyDescent="0.25">
      <c r="B18" s="36" t="s">
        <v>19</v>
      </c>
      <c r="C18" s="36"/>
      <c r="D18" s="36"/>
      <c r="E18" s="36"/>
      <c r="F18" s="36"/>
      <c r="G18" s="10"/>
    </row>
    <row r="19" spans="1:7" x14ac:dyDescent="0.25">
      <c r="A19" t="s">
        <v>20</v>
      </c>
      <c r="B19" s="8" t="s">
        <v>21</v>
      </c>
    </row>
    <row r="20" spans="1:7" x14ac:dyDescent="0.25">
      <c r="A20" t="s">
        <v>22</v>
      </c>
      <c r="B20" s="9" t="s">
        <v>24</v>
      </c>
    </row>
    <row r="22" spans="1:7" x14ac:dyDescent="0.25">
      <c r="A22" t="s">
        <v>65</v>
      </c>
      <c r="B22" s="9" t="s">
        <v>64</v>
      </c>
    </row>
  </sheetData>
  <mergeCells count="5">
    <mergeCell ref="B17:F17"/>
    <mergeCell ref="B18:F18"/>
    <mergeCell ref="D1:F1"/>
    <mergeCell ref="B2:F2"/>
    <mergeCell ref="B3:F3"/>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0469-FCD5-4287-AC66-04A8D9346E0F}">
  <dimension ref="A1:G18"/>
  <sheetViews>
    <sheetView topLeftCell="A19" zoomScaleNormal="100" workbookViewId="0">
      <selection activeCell="A18" sqref="A18"/>
    </sheetView>
  </sheetViews>
  <sheetFormatPr defaultRowHeight="15" x14ac:dyDescent="0.25"/>
  <cols>
    <col min="1" max="1" width="14.7109375" customWidth="1"/>
    <col min="2" max="2" width="10.5703125" customWidth="1"/>
  </cols>
  <sheetData>
    <row r="1" spans="1:7" ht="87" customHeight="1" x14ac:dyDescent="0.25">
      <c r="E1" s="37" t="s">
        <v>56</v>
      </c>
      <c r="F1" s="37"/>
      <c r="G1" s="37"/>
    </row>
    <row r="3" spans="1:7" ht="34.5" customHeight="1" x14ac:dyDescent="0.25">
      <c r="A3" s="41" t="s">
        <v>48</v>
      </c>
      <c r="B3" s="41"/>
      <c r="C3" s="41"/>
      <c r="D3" s="41"/>
      <c r="E3" s="41"/>
      <c r="F3" s="41"/>
    </row>
    <row r="5" spans="1:7" ht="39" x14ac:dyDescent="0.25">
      <c r="A5" s="18" t="s">
        <v>26</v>
      </c>
      <c r="B5" s="18" t="s">
        <v>2</v>
      </c>
      <c r="C5" s="18" t="s">
        <v>27</v>
      </c>
      <c r="D5" s="18" t="s">
        <v>3</v>
      </c>
      <c r="E5" s="18" t="s">
        <v>67</v>
      </c>
      <c r="F5" s="18" t="s">
        <v>28</v>
      </c>
    </row>
    <row r="6" spans="1:7" ht="38.25" x14ac:dyDescent="0.25">
      <c r="A6" s="19" t="s">
        <v>58</v>
      </c>
      <c r="B6" s="19" t="s">
        <v>29</v>
      </c>
      <c r="C6" s="19">
        <v>50</v>
      </c>
      <c r="D6" s="19">
        <v>620</v>
      </c>
      <c r="E6" s="20">
        <f>C6*D6</f>
        <v>31000</v>
      </c>
      <c r="F6" s="19"/>
    </row>
    <row r="7" spans="1:7" ht="25.5" x14ac:dyDescent="0.25">
      <c r="A7" s="19" t="s">
        <v>30</v>
      </c>
      <c r="B7" s="19" t="s">
        <v>31</v>
      </c>
      <c r="C7" s="20">
        <v>2500</v>
      </c>
      <c r="D7" s="19">
        <v>16</v>
      </c>
      <c r="E7" s="20">
        <f t="shared" ref="E7:E15" si="0">C7*D7</f>
        <v>40000</v>
      </c>
      <c r="F7" s="20">
        <v>20000</v>
      </c>
    </row>
    <row r="8" spans="1:7" ht="51" x14ac:dyDescent="0.25">
      <c r="A8" s="19" t="s">
        <v>32</v>
      </c>
      <c r="B8" s="19" t="s">
        <v>29</v>
      </c>
      <c r="C8" s="23">
        <v>35.014000000000003</v>
      </c>
      <c r="D8" s="19">
        <v>1428</v>
      </c>
      <c r="E8" s="20">
        <f t="shared" si="0"/>
        <v>49999.992000000006</v>
      </c>
      <c r="F8" s="20">
        <v>25000</v>
      </c>
    </row>
    <row r="9" spans="1:7" ht="38.25" x14ac:dyDescent="0.25">
      <c r="A9" s="19" t="s">
        <v>33</v>
      </c>
      <c r="B9" s="19" t="s">
        <v>34</v>
      </c>
      <c r="C9" s="31">
        <v>3066.67</v>
      </c>
      <c r="D9" s="19">
        <v>15</v>
      </c>
      <c r="E9" s="20">
        <f t="shared" si="0"/>
        <v>46000.05</v>
      </c>
      <c r="F9" s="20">
        <v>30000</v>
      </c>
    </row>
    <row r="10" spans="1:7" ht="38.25" x14ac:dyDescent="0.25">
      <c r="A10" s="19" t="s">
        <v>35</v>
      </c>
      <c r="B10" s="19" t="s">
        <v>36</v>
      </c>
      <c r="C10" s="32">
        <v>5000</v>
      </c>
      <c r="D10" s="19">
        <v>10</v>
      </c>
      <c r="E10" s="20">
        <f t="shared" si="0"/>
        <v>50000</v>
      </c>
      <c r="F10" s="20">
        <v>25000</v>
      </c>
    </row>
    <row r="11" spans="1:7" ht="38.25" x14ac:dyDescent="0.25">
      <c r="A11" s="19" t="s">
        <v>37</v>
      </c>
      <c r="B11" s="19" t="s">
        <v>29</v>
      </c>
      <c r="C11" s="33">
        <v>35.011000000000003</v>
      </c>
      <c r="D11" s="20">
        <v>1371</v>
      </c>
      <c r="E11" s="20">
        <f t="shared" si="0"/>
        <v>48000.081000000006</v>
      </c>
      <c r="F11" s="20">
        <v>48000</v>
      </c>
    </row>
    <row r="12" spans="1:7" ht="51" x14ac:dyDescent="0.25">
      <c r="A12" s="19" t="s">
        <v>59</v>
      </c>
      <c r="B12" s="19"/>
      <c r="C12" s="22"/>
      <c r="D12" s="20"/>
      <c r="E12" s="20"/>
      <c r="F12" s="20"/>
    </row>
    <row r="13" spans="1:7" ht="51" x14ac:dyDescent="0.25">
      <c r="A13" s="19" t="s">
        <v>38</v>
      </c>
      <c r="B13" s="19" t="s">
        <v>39</v>
      </c>
      <c r="C13" s="20">
        <v>10000</v>
      </c>
      <c r="D13" s="19">
        <v>2</v>
      </c>
      <c r="E13" s="20">
        <f t="shared" si="0"/>
        <v>20000</v>
      </c>
      <c r="F13" s="20">
        <v>10000</v>
      </c>
    </row>
    <row r="14" spans="1:7" ht="51" x14ac:dyDescent="0.25">
      <c r="A14" s="19" t="s">
        <v>40</v>
      </c>
      <c r="B14" s="19" t="s">
        <v>39</v>
      </c>
      <c r="C14" s="20">
        <v>11250</v>
      </c>
      <c r="D14" s="19">
        <v>4</v>
      </c>
      <c r="E14" s="20">
        <f t="shared" si="0"/>
        <v>45000</v>
      </c>
      <c r="F14" s="20">
        <v>22000</v>
      </c>
    </row>
    <row r="15" spans="1:7" ht="51" x14ac:dyDescent="0.25">
      <c r="A15" s="19" t="s">
        <v>41</v>
      </c>
      <c r="B15" s="19" t="s">
        <v>39</v>
      </c>
      <c r="C15" s="20">
        <v>25000</v>
      </c>
      <c r="D15" s="19">
        <v>2</v>
      </c>
      <c r="E15" s="20">
        <f t="shared" si="0"/>
        <v>50000</v>
      </c>
      <c r="F15" s="20">
        <v>60000</v>
      </c>
    </row>
    <row r="16" spans="1:7" x14ac:dyDescent="0.25">
      <c r="A16" s="18"/>
      <c r="B16" s="18"/>
      <c r="C16" s="18"/>
      <c r="D16" s="18"/>
      <c r="E16" s="21">
        <f>SUM(E6:E15)</f>
        <v>380000.12300000002</v>
      </c>
      <c r="F16" s="21">
        <v>240000</v>
      </c>
    </row>
    <row r="18" spans="1:1" x14ac:dyDescent="0.25">
      <c r="A18" t="s">
        <v>63</v>
      </c>
    </row>
  </sheetData>
  <mergeCells count="2">
    <mergeCell ref="E1:G1"/>
    <mergeCell ref="A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7E313-555F-4FBC-A4BA-33C9D03DAED3}">
  <dimension ref="B1:F13"/>
  <sheetViews>
    <sheetView zoomScaleNormal="100" workbookViewId="0">
      <selection activeCell="C5" sqref="C5"/>
    </sheetView>
  </sheetViews>
  <sheetFormatPr defaultRowHeight="15" x14ac:dyDescent="0.25"/>
  <cols>
    <col min="2" max="2" width="26" customWidth="1"/>
    <col min="3" max="3" width="15.28515625" customWidth="1"/>
  </cols>
  <sheetData>
    <row r="1" spans="2:6" ht="86.25" customHeight="1" x14ac:dyDescent="0.25">
      <c r="D1" s="37" t="s">
        <v>57</v>
      </c>
      <c r="E1" s="37"/>
      <c r="F1" s="37"/>
    </row>
    <row r="3" spans="2:6" ht="15.75" x14ac:dyDescent="0.25">
      <c r="B3" s="6" t="s">
        <v>42</v>
      </c>
    </row>
    <row r="5" spans="2:6" ht="15.75" thickBot="1" x14ac:dyDescent="0.3">
      <c r="B5" s="12" t="s">
        <v>1</v>
      </c>
      <c r="C5" s="12" t="s">
        <v>68</v>
      </c>
    </row>
    <row r="6" spans="2:6" ht="51" x14ac:dyDescent="0.25">
      <c r="B6" s="16" t="s">
        <v>43</v>
      </c>
      <c r="C6" s="42">
        <f>18172*8</f>
        <v>145376</v>
      </c>
    </row>
    <row r="7" spans="2:6" ht="26.25" thickBot="1" x14ac:dyDescent="0.3">
      <c r="B7" s="17" t="s">
        <v>44</v>
      </c>
      <c r="C7" s="43"/>
    </row>
    <row r="8" spans="2:6" ht="38.25" x14ac:dyDescent="0.25">
      <c r="B8" s="14" t="s">
        <v>45</v>
      </c>
      <c r="C8" s="44">
        <f>(3*4000)+(54*222)</f>
        <v>23988</v>
      </c>
    </row>
    <row r="9" spans="2:6" ht="76.5" x14ac:dyDescent="0.25">
      <c r="B9" s="14" t="s">
        <v>46</v>
      </c>
      <c r="C9" s="44"/>
    </row>
    <row r="10" spans="2:6" ht="51.75" thickBot="1" x14ac:dyDescent="0.3">
      <c r="B10" s="11" t="s">
        <v>47</v>
      </c>
      <c r="C10" s="45"/>
    </row>
    <row r="11" spans="2:6" x14ac:dyDescent="0.25">
      <c r="B11" s="13" t="s">
        <v>25</v>
      </c>
      <c r="C11" s="15">
        <f>C6+C8</f>
        <v>169364</v>
      </c>
    </row>
    <row r="13" spans="2:6" x14ac:dyDescent="0.25">
      <c r="B13" t="s">
        <v>63</v>
      </c>
    </row>
  </sheetData>
  <mergeCells count="3">
    <mergeCell ref="D1:F1"/>
    <mergeCell ref="C6:C7"/>
    <mergeCell ref="C8:C10"/>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pielikums</vt:lpstr>
      <vt:lpstr>2 pielikums</vt:lpstr>
      <vt:lpstr>3 pielikums</vt:lpstr>
      <vt:lpstr>4 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Lāsma Zandberga</dc:creator>
  <cp:lastModifiedBy>Lāsma Zandberga</cp:lastModifiedBy>
  <dcterms:created xsi:type="dcterms:W3CDTF">2021-07-20T08:56:11Z</dcterms:created>
  <dcterms:modified xsi:type="dcterms:W3CDTF">2021-07-30T13:38:05Z</dcterms:modified>
</cp:coreProperties>
</file>