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O\Tiesibu aktu projekti\LV_LT robezas redemarkacijas zinojums\Uz MK\"/>
    </mc:Choice>
  </mc:AlternateContent>
  <bookViews>
    <workbookView xWindow="0" yWindow="0" windowWidth="28800" windowHeight="12300"/>
  </bookViews>
  <sheets>
    <sheet name="Valsts robež. izdevumu aprēķins" sheetId="1" r:id="rId1"/>
    <sheet name="Sheet1" sheetId="2" r:id="rId2"/>
  </sheets>
  <definedNames>
    <definedName name="_xlnm.Print_Area" localSheetId="0">'Valsts robež. izdevumu aprēķins'!$A$1:$AC$44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U41" i="1"/>
  <c r="V41" i="1" l="1"/>
  <c r="X41" i="1" s="1"/>
  <c r="W32" i="1" l="1"/>
  <c r="V32" i="1"/>
  <c r="W31" i="1"/>
  <c r="V31" i="1"/>
  <c r="U31" i="1"/>
  <c r="U32" i="1"/>
  <c r="U29" i="1"/>
  <c r="V29" i="1"/>
  <c r="W29" i="1"/>
  <c r="U28" i="1"/>
  <c r="U27" i="1"/>
  <c r="V26" i="1"/>
  <c r="V25" i="1"/>
  <c r="V23" i="1"/>
  <c r="T20" i="1"/>
  <c r="W18" i="1"/>
  <c r="V18" i="1"/>
  <c r="U18" i="1"/>
  <c r="U16" i="1"/>
  <c r="T15" i="1"/>
  <c r="W13" i="1"/>
  <c r="V13" i="1"/>
  <c r="U13" i="1"/>
  <c r="T13" i="1"/>
  <c r="W11" i="1"/>
  <c r="V11" i="1"/>
  <c r="U11" i="1"/>
  <c r="T11" i="1"/>
  <c r="W10" i="1"/>
  <c r="V10" i="1"/>
  <c r="U10" i="1"/>
  <c r="T10" i="1"/>
  <c r="W8" i="1"/>
  <c r="V8" i="1"/>
  <c r="U8" i="1"/>
  <c r="T8" i="1"/>
  <c r="W7" i="1"/>
  <c r="V7" i="1"/>
  <c r="U7" i="1"/>
  <c r="T7" i="1"/>
  <c r="K38" i="1" l="1"/>
  <c r="Q39" i="1" l="1"/>
  <c r="N40" i="1" l="1"/>
  <c r="N35" i="1"/>
  <c r="H34" i="1" l="1"/>
  <c r="Q34" i="1"/>
  <c r="N34" i="1"/>
  <c r="K34" i="1"/>
  <c r="E26" i="1"/>
  <c r="E25" i="1"/>
  <c r="E15" i="1"/>
  <c r="E10" i="1"/>
  <c r="E7" i="1"/>
  <c r="K40" i="1"/>
  <c r="R40" i="1" s="1"/>
  <c r="N39" i="1"/>
  <c r="K39" i="1"/>
  <c r="Q38" i="1"/>
  <c r="H38" i="1"/>
  <c r="K35" i="1"/>
  <c r="R35" i="1" s="1"/>
  <c r="H33" i="1"/>
  <c r="H36" i="1" s="1"/>
  <c r="N31" i="1"/>
  <c r="N38" i="1"/>
  <c r="K11" i="1"/>
  <c r="N11" i="1" s="1"/>
  <c r="K10" i="1"/>
  <c r="N10" i="1" s="1"/>
  <c r="Q10" i="1" s="1"/>
  <c r="K8" i="1"/>
  <c r="K7" i="1"/>
  <c r="N7" i="1" s="1"/>
  <c r="Q7" i="1" s="1"/>
  <c r="K41" i="1" l="1"/>
  <c r="N41" i="1"/>
  <c r="R39" i="1"/>
  <c r="Q41" i="1"/>
  <c r="K33" i="1"/>
  <c r="K36" i="1" s="1"/>
  <c r="R38" i="1"/>
  <c r="N8" i="1"/>
  <c r="Q8" i="1" s="1"/>
  <c r="R34" i="1"/>
  <c r="R41" i="1" l="1"/>
  <c r="N33" i="1"/>
  <c r="N36" i="1" l="1"/>
  <c r="Q13" i="1" l="1"/>
  <c r="Q11" i="1"/>
  <c r="Q33" i="1" l="1"/>
  <c r="Q36" i="1" l="1"/>
  <c r="R36" i="1" s="1"/>
  <c r="R33" i="1"/>
</calcChain>
</file>

<file path=xl/sharedStrings.xml><?xml version="1.0" encoding="utf-8"?>
<sst xmlns="http://schemas.openxmlformats.org/spreadsheetml/2006/main" count="171" uniqueCount="96">
  <si>
    <r>
      <rPr>
        <b/>
        <sz val="11"/>
        <color rgb="FF000000"/>
        <rFont val="Times New Roman"/>
        <family val="1"/>
      </rPr>
      <t>Nr. p.k.</t>
    </r>
  </si>
  <si>
    <r>
      <rPr>
        <b/>
        <sz val="11"/>
        <color rgb="FF000000"/>
        <rFont val="Times New Roman"/>
        <family val="1"/>
      </rPr>
      <t>Darba apraksts</t>
    </r>
  </si>
  <si>
    <r>
      <rPr>
        <b/>
        <sz val="11"/>
        <color rgb="FF000000"/>
        <rFont val="Times New Roman"/>
        <family val="1"/>
      </rPr>
      <t>Izpildītājs</t>
    </r>
  </si>
  <si>
    <t>Latvijas Republikas - Lietuvas Republikas</t>
  </si>
  <si>
    <t>Ģeodēzijas departaments</t>
  </si>
  <si>
    <t>Tālizpētes nodaļa</t>
  </si>
  <si>
    <t>Speciālās ģeoinformācijas departaments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</si>
  <si>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</si>
  <si>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</si>
  <si>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</si>
  <si>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</si>
  <si>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</si>
  <si>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</si>
  <si>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</si>
  <si>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</si>
  <si>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</si>
  <si>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</si>
  <si>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</si>
  <si>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</si>
  <si>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</si>
  <si>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 xml:space="preserve">Sanāksmju organizēšana un dalība Latvijas puses plānotajās komisijas sēdēs </t>
  </si>
  <si>
    <t xml:space="preserve">Dalība Lietuvas puses organizētajās komisijas sēdēs </t>
  </si>
  <si>
    <t>Nepiecie-šamās   c./st.</t>
  </si>
  <si>
    <t>Ģeodēzijas un kartogrāfijas Tehniskās darba grupas sanāksmju organizēšana un dalība Latvijas puses organizētajās komisijas sēdēs</t>
  </si>
  <si>
    <t xml:space="preserve">Dalība Lietuvas puses organizētajās Ģeodēzijas un kartogrāfijas Tehniskās darba grupas sēdēs </t>
  </si>
  <si>
    <t>Ģeodēzijas departaments / Speciālās ģeoinformācijas departaments</t>
  </si>
  <si>
    <t>11.</t>
  </si>
  <si>
    <t>2021. gads / vienību skaits</t>
  </si>
  <si>
    <t>2022. gads / vienību skaits</t>
  </si>
  <si>
    <t>2023. gads / vienību skaits</t>
  </si>
  <si>
    <t>Valsts robežas redemarkācijas karšu sagatavošana (vienība: karšu lapas, kopā 55)</t>
  </si>
  <si>
    <t>Lietuvas puses izgatavoto redemarkācijas kartes lapu pārbaude un pieņemšana (vienība: karšu lapas, kopā 55)</t>
  </si>
  <si>
    <t>Robežas redemarkācijas dokumentu komplektu noformēšana (vienība: dokumentu komplekts)</t>
  </si>
  <si>
    <t>Ortofotokaršu izgatavošana no Lietuvas puses piešķirtajiem aerofotografēšanas materiāliem (vienība: karšu lapas, kopā 55)</t>
  </si>
  <si>
    <t>Valsts robežas zīmju uzmērīšana, nepieciešamo dokumentu sagatavošana (vienība: robežzīmes)</t>
  </si>
  <si>
    <t>Digitālā augstumu modeļa izgatavošana no Lietuvas puses piešķirtajiem lāzerskenēšanas datiem (vienība: modelis)</t>
  </si>
  <si>
    <t>Iesaistītā struktūrvienība</t>
  </si>
  <si>
    <t>nodaļas vadītājs / vecākais kartogrāfijas inženieris</t>
  </si>
  <si>
    <t>Speciālās ģeoinformācijas departamenta Starptautisko projektu nodaļa</t>
  </si>
  <si>
    <t>Finansējuma avots</t>
  </si>
  <si>
    <t>Aģentūras resursu ietvaros</t>
  </si>
  <si>
    <t>Nepieciešams papildu finansējums</t>
  </si>
  <si>
    <t>vecākais fotogrammetrijas inženieris / fotogrammetrijas inženieris</t>
  </si>
  <si>
    <t xml:space="preserve">vecākais ģeodēzijas inženieris </t>
  </si>
  <si>
    <t>fotogrammetrijas inženieris</t>
  </si>
  <si>
    <t>vecākais fotogrammetrijas inženieris</t>
  </si>
  <si>
    <t>Ģeodēziskā atbalsta tīkla plānošana</t>
  </si>
  <si>
    <t>Ģeodēziskā atbalsta tīkla izveidošana (uzmērīšana, dokumentācijas sagatavošana u.c. darbi)</t>
  </si>
  <si>
    <t>2024. gads / vienību skaits</t>
  </si>
  <si>
    <t>2022.gads</t>
  </si>
  <si>
    <t>2023.gads</t>
  </si>
  <si>
    <t>2024.gads</t>
  </si>
  <si>
    <t>Izmaksas, EUR</t>
  </si>
  <si>
    <t>Atlīdzība</t>
  </si>
  <si>
    <t>Komandējumi</t>
  </si>
  <si>
    <t>Izdevumu veids</t>
  </si>
  <si>
    <t>Ārpakalpojums</t>
  </si>
  <si>
    <t>vecākais kartogrāfijas inženieris/kartogrāfijas inženieris</t>
  </si>
  <si>
    <t>Izmaksas kopā:</t>
  </si>
  <si>
    <t>vecākais ģeodēzijas inženieris, ģeodēzijas inženieris</t>
  </si>
  <si>
    <t>vecākais ģeodēzijas inženieris, ģeodēzijas inženieris, vecākais kartogrāfijas inženieris</t>
  </si>
  <si>
    <t>Valsts robežlīnijas apsekošana un pārbaude dabā</t>
  </si>
  <si>
    <t>3 cilv x 15 dienas</t>
  </si>
  <si>
    <t>3 cilv. x 10 dienas</t>
  </si>
  <si>
    <t>2 cilv. x 3 dienas</t>
  </si>
  <si>
    <t>3 cilv. x 9 dienas</t>
  </si>
  <si>
    <t>4 cilv. x 9 dienas</t>
  </si>
  <si>
    <t>4 cilv. x 
20 dienas</t>
  </si>
  <si>
    <t>Piesaistīts komersants</t>
  </si>
  <si>
    <t>Ģeodēzijas departaments (kontrolmērījumu veikšana)</t>
  </si>
  <si>
    <t>valsts robežas redemarkācijas un uzturēšanas  darbu nodrošināšanas plāns 2021. - 2024. gadam</t>
  </si>
  <si>
    <t>2 cilv x 1 diena</t>
  </si>
  <si>
    <t>Kopā:</t>
  </si>
  <si>
    <t>tajā skaitā, papildus nepieciešamais finansējums:</t>
  </si>
  <si>
    <t>Problemātisko upju krastu fotografēšana un uzmērīšana ar tālizpētes metodi (vienība: km)</t>
  </si>
  <si>
    <t>2 cilv x 5 dienas</t>
  </si>
  <si>
    <t>Tālizpētes nodaļa (datu pieņemšana, apstrāde)</t>
  </si>
  <si>
    <t>2 cilv x 10 dienas</t>
  </si>
  <si>
    <t>2 cilv x 12 dienas</t>
  </si>
  <si>
    <t>vecākais kartogrāfijas inženieris / kartogrāfijas inženieris</t>
  </si>
  <si>
    <t>2 cilv. x 20 dienas</t>
  </si>
  <si>
    <t>2 cilv. x 10 dienas</t>
  </si>
  <si>
    <t>2 cilv. x 16 dienas</t>
  </si>
  <si>
    <t>2021.gads</t>
  </si>
  <si>
    <t>Stundas vidējā atlīdzības likme amatu grupai *</t>
  </si>
  <si>
    <t>* Vidējā stundas atlīdzības likme iegūta:</t>
  </si>
  <si>
    <t xml:space="preserve">vidējās amata mēnešalgas vienas stundas tarifa likme + </t>
  </si>
  <si>
    <t>Piemēram:</t>
  </si>
  <si>
    <t>Papildus skaidrojums atlīdzības aprēķinam</t>
  </si>
  <si>
    <t>(mēnešalgas 1.-4. punktā 1130+1380) / 2=  vidējā mēnešalgas likme 1255 euro / 167,42 (gada vidējais mēneša stundu skaits) =</t>
  </si>
  <si>
    <t xml:space="preserve"> (piemaksa par papildu darbu, aizvietošanu, atvaļinājuma pabalsts, gada novērtēšanas prēmija) 12,6% + DDVSAOI 23,59%</t>
  </si>
  <si>
    <t xml:space="preserve">vidējais gada papildu piemaksu un sociālo garantiju % </t>
  </si>
  <si>
    <t>vidējā 1 stundas likme 8,44 euro X vidējais piemaksu un sociālo garantiju % - 12,6%  X</t>
  </si>
  <si>
    <t xml:space="preserve"> DDVSAOI 23,59% = 10,43 euro (vidējā 1 stundas amata likme);</t>
  </si>
  <si>
    <t>AiMpiel_120821_VSS_656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</si>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</sst>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Times New Roman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1"/>
      <charset val="186"/>
    </font>
    <font>
      <sz val="12"/>
      <name val="TimesNewRoman"/>
      <charset val="186"/>
    </font>
    <font>
      <sz val="12"/>
      <color rgb="FF7030A0"/>
      <name val="TimesNewRoman"/>
      <charset val="186"/>
    </font>
    <font>
      <sz val="12"/>
      <color theme="1"/>
      <name val="TimesNewRoman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Times New Roman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</font>
    <font>
      <sz val="11"/>
      <color theme="1"/>
      <name val="TimesNewRoman"/>
      <charset val="186"/>
    </font>
    <font>
      <sz val="11"/>
      <color theme="1"/>
      <name val="Times New Roman"/>
      <family val="1"/>
    </font>
    <font>
      <b/>
      <sz val="10"/>
      <name val="Helv"/>
      <charset val="186"/>
    </font>
    <font>
      <b/>
      <sz val="12"/>
      <name val="Times New Roman"/>
      <family val="1"/>
      <charset val="186"/>
    </font>
    <font>
      <b/>
      <sz val="10"/>
      <name val="Helv"/>
    </font>
    <font>
      <b/>
      <sz val="11"/>
      <color theme="1"/>
      <name val="Calibri"/>
      <family val="2"/>
      <scheme val="minor"/>
    </font>
    <font>
      <sz val="9"/>
      <name val="Helv"/>
    </font>
    <font>
      <b/>
      <sz val="12"/>
      <name val="Helv"/>
      <charset val="186"/>
    </font>
    <font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name val="Helv"/>
    </font>
    <font>
      <sz val="13"/>
      <color theme="1"/>
      <name val="Calibri"/>
      <family val="2"/>
      <scheme val="minor"/>
    </font>
    <font>
      <sz val="13"/>
      <name val="Helv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263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/>
    <xf numFmtId="0" fontId="1" fillId="0" borderId="0" xfId="1"/>
    <xf numFmtId="0" fontId="4" fillId="0" borderId="0" xfId="2" applyFont="1" applyAlignment="1">
      <alignment wrapText="1"/>
    </xf>
    <xf numFmtId="0" fontId="13" fillId="0" borderId="3" xfId="3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" fontId="16" fillId="0" borderId="3" xfId="1" applyNumberFormat="1" applyFont="1" applyBorder="1" applyAlignment="1">
      <alignment horizontal="center" vertical="center"/>
    </xf>
    <xf numFmtId="3" fontId="18" fillId="0" borderId="4" xfId="1" applyNumberFormat="1" applyFont="1" applyBorder="1" applyAlignment="1">
      <alignment horizontal="center" vertical="center"/>
    </xf>
    <xf numFmtId="3" fontId="18" fillId="0" borderId="3" xfId="1" applyNumberFormat="1" applyFont="1" applyBorder="1" applyAlignment="1">
      <alignment horizontal="center" vertical="center"/>
    </xf>
    <xf numFmtId="3" fontId="20" fillId="0" borderId="3" xfId="1" applyNumberFormat="1" applyFont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/>
    </xf>
    <xf numFmtId="1" fontId="23" fillId="2" borderId="3" xfId="1" applyNumberFormat="1" applyFont="1" applyFill="1" applyBorder="1" applyAlignment="1">
      <alignment horizontal="center" vertical="center" wrapText="1"/>
    </xf>
    <xf numFmtId="3" fontId="20" fillId="0" borderId="3" xfId="1" applyNumberFormat="1" applyFont="1" applyFill="1" applyBorder="1" applyAlignment="1">
      <alignment horizontal="center" vertical="center"/>
    </xf>
    <xf numFmtId="1" fontId="23" fillId="0" borderId="3" xfId="1" applyNumberFormat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3" fontId="18" fillId="2" borderId="3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3" fontId="20" fillId="3" borderId="3" xfId="1" applyNumberFormat="1" applyFont="1" applyFill="1" applyBorder="1" applyAlignment="1">
      <alignment horizontal="center" vertical="center"/>
    </xf>
    <xf numFmtId="1" fontId="23" fillId="3" borderId="3" xfId="1" applyNumberFormat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vertical="center"/>
    </xf>
    <xf numFmtId="3" fontId="23" fillId="2" borderId="3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2" fillId="0" borderId="12" xfId="4" applyFont="1" applyFill="1" applyBorder="1" applyAlignment="1">
      <alignment horizontal="left" vertical="center" wrapText="1"/>
    </xf>
    <xf numFmtId="1" fontId="16" fillId="0" borderId="13" xfId="4" applyNumberFormat="1" applyFont="1" applyFill="1" applyBorder="1" applyAlignment="1">
      <alignment horizontal="center" vertical="center"/>
    </xf>
    <xf numFmtId="1" fontId="16" fillId="0" borderId="14" xfId="4" applyNumberFormat="1" applyFont="1" applyFill="1" applyBorder="1" applyAlignment="1">
      <alignment horizontal="center" vertical="center"/>
    </xf>
    <xf numFmtId="1" fontId="23" fillId="0" borderId="14" xfId="4" applyNumberFormat="1" applyFont="1" applyFill="1" applyBorder="1" applyAlignment="1">
      <alignment horizontal="center" vertical="center"/>
    </xf>
    <xf numFmtId="1" fontId="23" fillId="3" borderId="14" xfId="4" applyNumberFormat="1" applyFont="1" applyFill="1" applyBorder="1" applyAlignment="1">
      <alignment horizontal="center" vertical="center"/>
    </xf>
    <xf numFmtId="1" fontId="25" fillId="2" borderId="14" xfId="4" applyNumberFormat="1" applyFont="1" applyFill="1" applyBorder="1" applyAlignment="1">
      <alignment horizontal="center" vertical="center"/>
    </xf>
    <xf numFmtId="1" fontId="23" fillId="2" borderId="14" xfId="4" applyNumberFormat="1" applyFont="1" applyFill="1" applyBorder="1" applyAlignment="1">
      <alignment horizontal="center" vertical="center" wrapText="1"/>
    </xf>
    <xf numFmtId="1" fontId="23" fillId="2" borderId="14" xfId="4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3" fontId="20" fillId="3" borderId="17" xfId="1" applyNumberFormat="1" applyFont="1" applyFill="1" applyBorder="1" applyAlignment="1">
      <alignment horizontal="center" vertical="center"/>
    </xf>
    <xf numFmtId="3" fontId="19" fillId="2" borderId="17" xfId="1" applyNumberFormat="1" applyFont="1" applyFill="1" applyBorder="1" applyAlignment="1">
      <alignment horizontal="center" vertical="center"/>
    </xf>
    <xf numFmtId="3" fontId="20" fillId="2" borderId="17" xfId="1" applyNumberFormat="1" applyFont="1" applyFill="1" applyBorder="1" applyAlignment="1">
      <alignment horizontal="center" vertical="center"/>
    </xf>
    <xf numFmtId="3" fontId="23" fillId="2" borderId="17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17" fillId="0" borderId="18" xfId="2" applyNumberFormat="1" applyFont="1" applyBorder="1" applyAlignment="1">
      <alignment horizontal="center" vertical="center"/>
    </xf>
    <xf numFmtId="1" fontId="17" fillId="0" borderId="19" xfId="2" applyNumberFormat="1" applyFont="1" applyBorder="1" applyAlignment="1">
      <alignment horizontal="center" vertical="center"/>
    </xf>
    <xf numFmtId="1" fontId="17" fillId="0" borderId="19" xfId="2" applyNumberFormat="1" applyFont="1" applyFill="1" applyBorder="1" applyAlignment="1">
      <alignment horizontal="center" vertical="center"/>
    </xf>
    <xf numFmtId="1" fontId="17" fillId="3" borderId="19" xfId="2" applyNumberFormat="1" applyFont="1" applyFill="1" applyBorder="1" applyAlignment="1">
      <alignment horizontal="center" vertical="center"/>
    </xf>
    <xf numFmtId="1" fontId="17" fillId="2" borderId="19" xfId="2" applyNumberFormat="1" applyFont="1" applyFill="1" applyBorder="1" applyAlignment="1">
      <alignment horizontal="center" vertical="center"/>
    </xf>
    <xf numFmtId="1" fontId="17" fillId="2" borderId="19" xfId="2" applyNumberFormat="1" applyFont="1" applyFill="1" applyBorder="1" applyAlignment="1">
      <alignment horizontal="center" vertical="center" wrapText="1"/>
    </xf>
    <xf numFmtId="1" fontId="16" fillId="0" borderId="19" xfId="4" applyNumberFormat="1" applyFont="1" applyFill="1" applyBorder="1" applyAlignment="1">
      <alignment horizontal="center" vertical="center"/>
    </xf>
    <xf numFmtId="1" fontId="23" fillId="2" borderId="19" xfId="2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/>
    </xf>
    <xf numFmtId="3" fontId="20" fillId="2" borderId="2" xfId="1" applyNumberFormat="1" applyFont="1" applyFill="1" applyBorder="1" applyAlignment="1">
      <alignment horizontal="center" vertical="center"/>
    </xf>
    <xf numFmtId="3" fontId="18" fillId="0" borderId="2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" fontId="16" fillId="0" borderId="18" xfId="1" applyNumberFormat="1" applyFont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 vertical="center"/>
    </xf>
    <xf numFmtId="1" fontId="23" fillId="0" borderId="19" xfId="1" applyNumberFormat="1" applyFont="1" applyFill="1" applyBorder="1" applyAlignment="1">
      <alignment horizontal="center" vertical="center"/>
    </xf>
    <xf numFmtId="1" fontId="23" fillId="3" borderId="19" xfId="1" applyNumberFormat="1" applyFont="1" applyFill="1" applyBorder="1" applyAlignment="1">
      <alignment horizontal="center" vertical="center"/>
    </xf>
    <xf numFmtId="1" fontId="16" fillId="2" borderId="19" xfId="1" applyNumberFormat="1" applyFont="1" applyFill="1" applyBorder="1" applyAlignment="1">
      <alignment horizontal="center" vertical="center"/>
    </xf>
    <xf numFmtId="1" fontId="23" fillId="2" borderId="19" xfId="1" applyNumberFormat="1" applyFont="1" applyFill="1" applyBorder="1" applyAlignment="1">
      <alignment horizontal="center" vertical="center" wrapText="1"/>
    </xf>
    <xf numFmtId="1" fontId="23" fillId="2" borderId="19" xfId="4" applyNumberFormat="1" applyFont="1" applyFill="1" applyBorder="1" applyAlignment="1">
      <alignment horizontal="center" vertical="center"/>
    </xf>
    <xf numFmtId="1" fontId="16" fillId="2" borderId="2" xfId="1" applyNumberFormat="1" applyFont="1" applyFill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3" fontId="18" fillId="0" borderId="12" xfId="1" applyNumberFormat="1" applyFont="1" applyBorder="1" applyAlignment="1">
      <alignment horizontal="center" vertical="center"/>
    </xf>
    <xf numFmtId="3" fontId="18" fillId="4" borderId="12" xfId="1" applyNumberFormat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3" borderId="12" xfId="1" applyNumberFormat="1" applyFont="1" applyFill="1" applyBorder="1" applyAlignment="1">
      <alignment horizontal="center" vertical="center"/>
    </xf>
    <xf numFmtId="3" fontId="18" fillId="2" borderId="12" xfId="1" applyNumberFormat="1" applyFont="1" applyFill="1" applyBorder="1" applyAlignment="1">
      <alignment horizontal="center" vertical="center"/>
    </xf>
    <xf numFmtId="3" fontId="20" fillId="2" borderId="12" xfId="1" applyNumberFormat="1" applyFont="1" applyFill="1" applyBorder="1" applyAlignment="1">
      <alignment horizontal="center" vertical="center"/>
    </xf>
    <xf numFmtId="164" fontId="23" fillId="2" borderId="19" xfId="4" applyNumberFormat="1" applyFont="1" applyFill="1" applyBorder="1" applyAlignment="1">
      <alignment horizontal="center" vertical="center"/>
    </xf>
    <xf numFmtId="164" fontId="23" fillId="2" borderId="19" xfId="1" applyNumberFormat="1" applyFont="1" applyFill="1" applyBorder="1" applyAlignment="1">
      <alignment horizontal="center" vertical="center"/>
    </xf>
    <xf numFmtId="0" fontId="6" fillId="2" borderId="7" xfId="4" applyFont="1" applyFill="1" applyBorder="1" applyAlignment="1">
      <alignment vertical="center" wrapText="1"/>
    </xf>
    <xf numFmtId="0" fontId="24" fillId="2" borderId="3" xfId="3" applyFont="1" applyFill="1" applyBorder="1" applyAlignment="1">
      <alignment horizontal="center" vertical="center" wrapText="1"/>
    </xf>
    <xf numFmtId="1" fontId="23" fillId="0" borderId="19" xfId="2" applyNumberFormat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/>
    </xf>
    <xf numFmtId="1" fontId="23" fillId="2" borderId="2" xfId="1" applyNumberFormat="1" applyFont="1" applyFill="1" applyBorder="1" applyAlignment="1">
      <alignment horizontal="center" vertical="center"/>
    </xf>
    <xf numFmtId="3" fontId="18" fillId="4" borderId="16" xfId="1" applyNumberFormat="1" applyFont="1" applyFill="1" applyBorder="1" applyAlignment="1">
      <alignment horizontal="center" vertical="center"/>
    </xf>
    <xf numFmtId="3" fontId="18" fillId="4" borderId="17" xfId="1" applyNumberFormat="1" applyFont="1" applyFill="1" applyBorder="1" applyAlignment="1">
      <alignment horizontal="center" vertical="center"/>
    </xf>
    <xf numFmtId="3" fontId="16" fillId="4" borderId="17" xfId="1" applyNumberFormat="1" applyFont="1" applyFill="1" applyBorder="1" applyAlignment="1">
      <alignment horizontal="center" vertical="center"/>
    </xf>
    <xf numFmtId="3" fontId="20" fillId="4" borderId="17" xfId="1" applyNumberFormat="1" applyFont="1" applyFill="1" applyBorder="1" applyAlignment="1">
      <alignment horizontal="center" vertical="center"/>
    </xf>
    <xf numFmtId="3" fontId="18" fillId="4" borderId="2" xfId="1" applyNumberFormat="1" applyFont="1" applyFill="1" applyBorder="1" applyAlignment="1">
      <alignment horizontal="center" vertical="center"/>
    </xf>
    <xf numFmtId="3" fontId="16" fillId="4" borderId="2" xfId="1" applyNumberFormat="1" applyFont="1" applyFill="1" applyBorder="1" applyAlignment="1">
      <alignment horizontal="center" vertical="center"/>
    </xf>
    <xf numFmtId="1" fontId="16" fillId="4" borderId="2" xfId="1" applyNumberFormat="1" applyFont="1" applyFill="1" applyBorder="1" applyAlignment="1">
      <alignment horizontal="center" vertical="center"/>
    </xf>
    <xf numFmtId="1" fontId="23" fillId="4" borderId="2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1" fontId="23" fillId="2" borderId="19" xfId="1" applyNumberFormat="1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1" fontId="16" fillId="0" borderId="26" xfId="1" applyNumberFormat="1" applyFont="1" applyBorder="1" applyAlignment="1">
      <alignment horizontal="center" vertical="center" wrapText="1"/>
    </xf>
    <xf numFmtId="1" fontId="16" fillId="0" borderId="27" xfId="1" applyNumberFormat="1" applyFont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1" fontId="22" fillId="2" borderId="27" xfId="1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right" vertical="center" wrapText="1"/>
    </xf>
    <xf numFmtId="0" fontId="29" fillId="4" borderId="2" xfId="3" applyFont="1" applyFill="1" applyBorder="1" applyAlignment="1">
      <alignment horizontal="right" vertical="center" wrapText="1"/>
    </xf>
    <xf numFmtId="0" fontId="12" fillId="3" borderId="2" xfId="3" applyFont="1" applyFill="1" applyBorder="1" applyAlignment="1">
      <alignment horizontal="right" vertical="center" wrapText="1"/>
    </xf>
    <xf numFmtId="0" fontId="29" fillId="2" borderId="2" xfId="3" applyFont="1" applyFill="1" applyBorder="1" applyAlignment="1">
      <alignment horizontal="right" vertical="center" wrapText="1"/>
    </xf>
    <xf numFmtId="0" fontId="12" fillId="0" borderId="2" xfId="3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right" vertical="center" wrapText="1"/>
    </xf>
    <xf numFmtId="3" fontId="30" fillId="2" borderId="3" xfId="1" applyNumberFormat="1" applyFont="1" applyFill="1" applyBorder="1" applyAlignment="1">
      <alignment horizontal="center" vertical="center" wrapText="1"/>
    </xf>
    <xf numFmtId="1" fontId="23" fillId="2" borderId="12" xfId="1" applyNumberFormat="1" applyFont="1" applyFill="1" applyBorder="1" applyAlignment="1">
      <alignment horizontal="center" vertical="center"/>
    </xf>
    <xf numFmtId="1" fontId="6" fillId="0" borderId="18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/>
    </xf>
    <xf numFmtId="1" fontId="6" fillId="2" borderId="20" xfId="2" applyNumberFormat="1" applyFont="1" applyFill="1" applyBorder="1" applyAlignment="1">
      <alignment horizontal="center" vertical="center"/>
    </xf>
    <xf numFmtId="1" fontId="6" fillId="0" borderId="30" xfId="2" applyNumberFormat="1" applyFont="1" applyBorder="1" applyAlignment="1">
      <alignment horizontal="center" vertical="center"/>
    </xf>
    <xf numFmtId="0" fontId="6" fillId="0" borderId="31" xfId="4" applyFont="1" applyFill="1" applyBorder="1" applyAlignment="1">
      <alignment horizontal="left" vertical="center" wrapText="1"/>
    </xf>
    <xf numFmtId="0" fontId="12" fillId="4" borderId="31" xfId="3" applyFont="1" applyFill="1" applyBorder="1" applyAlignment="1">
      <alignment horizontal="right" vertical="center" wrapText="1"/>
    </xf>
    <xf numFmtId="1" fontId="17" fillId="0" borderId="30" xfId="2" applyNumberFormat="1" applyFont="1" applyBorder="1" applyAlignment="1">
      <alignment horizontal="center" vertical="center"/>
    </xf>
    <xf numFmtId="3" fontId="18" fillId="0" borderId="32" xfId="1" applyNumberFormat="1" applyFont="1" applyBorder="1" applyAlignment="1">
      <alignment horizontal="center" vertical="center"/>
    </xf>
    <xf numFmtId="3" fontId="18" fillId="0" borderId="33" xfId="1" applyNumberFormat="1" applyFont="1" applyBorder="1" applyAlignment="1">
      <alignment horizontal="center" vertical="center"/>
    </xf>
    <xf numFmtId="1" fontId="16" fillId="0" borderId="34" xfId="4" applyNumberFormat="1" applyFont="1" applyFill="1" applyBorder="1" applyAlignment="1">
      <alignment horizontal="center" vertical="center"/>
    </xf>
    <xf numFmtId="3" fontId="16" fillId="0" borderId="32" xfId="1" applyNumberFormat="1" applyFont="1" applyBorder="1" applyAlignment="1">
      <alignment horizontal="center" vertical="center"/>
    </xf>
    <xf numFmtId="3" fontId="18" fillId="4" borderId="31" xfId="1" applyNumberFormat="1" applyFont="1" applyFill="1" applyBorder="1" applyAlignment="1">
      <alignment horizontal="center" vertical="center"/>
    </xf>
    <xf numFmtId="1" fontId="16" fillId="0" borderId="30" xfId="1" applyNumberFormat="1" applyFont="1" applyBorder="1" applyAlignment="1">
      <alignment horizontal="center" vertical="center"/>
    </xf>
    <xf numFmtId="1" fontId="16" fillId="0" borderId="32" xfId="1" applyNumberFormat="1" applyFont="1" applyBorder="1" applyAlignment="1">
      <alignment horizontal="center" vertical="center"/>
    </xf>
    <xf numFmtId="1" fontId="16" fillId="4" borderId="31" xfId="1" applyNumberFormat="1" applyFont="1" applyFill="1" applyBorder="1" applyAlignment="1">
      <alignment horizontal="center" vertical="center"/>
    </xf>
    <xf numFmtId="3" fontId="20" fillId="0" borderId="32" xfId="1" applyNumberFormat="1" applyFont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/>
    </xf>
    <xf numFmtId="3" fontId="16" fillId="4" borderId="17" xfId="1" applyNumberFormat="1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right" vertical="center" wrapText="1"/>
    </xf>
    <xf numFmtId="1" fontId="23" fillId="4" borderId="14" xfId="4" applyNumberFormat="1" applyFont="1" applyFill="1" applyBorder="1" applyAlignment="1">
      <alignment horizontal="center" vertical="center" wrapText="1"/>
    </xf>
    <xf numFmtId="3" fontId="20" fillId="4" borderId="3" xfId="1" applyNumberFormat="1" applyFont="1" applyFill="1" applyBorder="1" applyAlignment="1">
      <alignment horizontal="center" vertical="center"/>
    </xf>
    <xf numFmtId="3" fontId="20" fillId="4" borderId="2" xfId="1" applyNumberFormat="1" applyFont="1" applyFill="1" applyBorder="1" applyAlignment="1">
      <alignment horizontal="center" vertical="center"/>
    </xf>
    <xf numFmtId="1" fontId="23" fillId="4" borderId="19" xfId="1" applyNumberFormat="1" applyFont="1" applyFill="1" applyBorder="1" applyAlignment="1">
      <alignment horizontal="center" vertical="center" wrapText="1"/>
    </xf>
    <xf numFmtId="1" fontId="14" fillId="4" borderId="3" xfId="1" applyNumberFormat="1" applyFont="1" applyFill="1" applyBorder="1" applyAlignment="1">
      <alignment horizontal="center" vertical="center" wrapText="1"/>
    </xf>
    <xf numFmtId="3" fontId="23" fillId="4" borderId="2" xfId="1" applyNumberFormat="1" applyFont="1" applyFill="1" applyBorder="1" applyAlignment="1">
      <alignment horizontal="center" vertical="center" wrapText="1"/>
    </xf>
    <xf numFmtId="3" fontId="20" fillId="4" borderId="12" xfId="1" applyNumberFormat="1" applyFont="1" applyFill="1" applyBorder="1" applyAlignment="1">
      <alignment horizontal="center" vertical="center"/>
    </xf>
    <xf numFmtId="1" fontId="23" fillId="4" borderId="3" xfId="1" applyNumberFormat="1" applyFont="1" applyFill="1" applyBorder="1" applyAlignment="1">
      <alignment horizontal="center" vertical="center" wrapText="1"/>
    </xf>
    <xf numFmtId="1" fontId="23" fillId="4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1" fontId="17" fillId="0" borderId="19" xfId="2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3" fontId="32" fillId="0" borderId="3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3" fontId="32" fillId="0" borderId="4" xfId="1" applyNumberFormat="1" applyFont="1" applyBorder="1" applyAlignment="1">
      <alignment vertical="center"/>
    </xf>
    <xf numFmtId="3" fontId="20" fillId="0" borderId="33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right" vertical="center"/>
    </xf>
    <xf numFmtId="0" fontId="29" fillId="0" borderId="0" xfId="1" applyFont="1" applyAlignment="1">
      <alignment vertical="center"/>
    </xf>
    <xf numFmtId="0" fontId="29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32" fillId="2" borderId="3" xfId="1" applyFont="1" applyFill="1" applyBorder="1" applyAlignment="1">
      <alignment vertical="center"/>
    </xf>
    <xf numFmtId="3" fontId="32" fillId="2" borderId="3" xfId="1" applyNumberFormat="1" applyFont="1" applyFill="1" applyBorder="1" applyAlignment="1">
      <alignment vertical="center"/>
    </xf>
    <xf numFmtId="3" fontId="34" fillId="2" borderId="3" xfId="1" applyNumberFormat="1" applyFont="1" applyFill="1" applyBorder="1" applyAlignment="1">
      <alignment vertical="center"/>
    </xf>
    <xf numFmtId="0" fontId="34" fillId="2" borderId="3" xfId="1" applyFont="1" applyFill="1" applyBorder="1" applyAlignment="1">
      <alignment vertical="center"/>
    </xf>
    <xf numFmtId="0" fontId="27" fillId="2" borderId="3" xfId="1" applyFont="1" applyFill="1" applyBorder="1"/>
    <xf numFmtId="0" fontId="35" fillId="2" borderId="3" xfId="1" applyFont="1" applyFill="1" applyBorder="1"/>
    <xf numFmtId="3" fontId="22" fillId="2" borderId="3" xfId="1" applyNumberFormat="1" applyFont="1" applyFill="1" applyBorder="1"/>
    <xf numFmtId="3" fontId="33" fillId="2" borderId="3" xfId="1" applyNumberFormat="1" applyFont="1" applyFill="1" applyBorder="1" applyAlignment="1">
      <alignment vertical="center"/>
    </xf>
    <xf numFmtId="3" fontId="33" fillId="0" borderId="3" xfId="1" applyNumberFormat="1" applyFont="1" applyBorder="1" applyAlignment="1">
      <alignment vertical="center"/>
    </xf>
    <xf numFmtId="3" fontId="33" fillId="0" borderId="4" xfId="1" applyNumberFormat="1" applyFont="1" applyBorder="1" applyAlignment="1">
      <alignment vertical="center"/>
    </xf>
    <xf numFmtId="1" fontId="16" fillId="0" borderId="35" xfId="1" applyNumberFormat="1" applyFont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right" vertical="center" wrapText="1"/>
    </xf>
    <xf numFmtId="0" fontId="12" fillId="2" borderId="7" xfId="3" applyFont="1" applyFill="1" applyBorder="1" applyAlignment="1">
      <alignment horizontal="center" vertical="center" wrapText="1"/>
    </xf>
    <xf numFmtId="3" fontId="20" fillId="0" borderId="17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vertical="center"/>
    </xf>
    <xf numFmtId="0" fontId="21" fillId="4" borderId="32" xfId="3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vertical="center"/>
    </xf>
    <xf numFmtId="0" fontId="3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37" fillId="0" borderId="0" xfId="1" applyFont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3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39" fillId="0" borderId="0" xfId="1" applyFont="1" applyBorder="1"/>
    <xf numFmtId="0" fontId="33" fillId="0" borderId="0" xfId="1" applyFont="1" applyAlignment="1">
      <alignment horizontal="center" vertical="center"/>
    </xf>
    <xf numFmtId="0" fontId="33" fillId="0" borderId="3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2" fontId="16" fillId="0" borderId="7" xfId="1" applyNumberFormat="1" applyFont="1" applyBorder="1" applyAlignment="1">
      <alignment vertical="center"/>
    </xf>
    <xf numFmtId="2" fontId="16" fillId="0" borderId="0" xfId="1" applyNumberFormat="1" applyFont="1" applyBorder="1" applyAlignment="1">
      <alignment vertical="center"/>
    </xf>
    <xf numFmtId="2" fontId="16" fillId="0" borderId="8" xfId="1" applyNumberFormat="1" applyFont="1" applyBorder="1" applyAlignment="1">
      <alignment vertical="center"/>
    </xf>
    <xf numFmtId="2" fontId="16" fillId="4" borderId="8" xfId="1" applyNumberFormat="1" applyFont="1" applyFill="1" applyBorder="1" applyAlignment="1">
      <alignment vertical="center"/>
    </xf>
    <xf numFmtId="0" fontId="16" fillId="0" borderId="8" xfId="1" applyFont="1" applyBorder="1" applyAlignment="1">
      <alignment vertical="center"/>
    </xf>
    <xf numFmtId="2" fontId="16" fillId="0" borderId="4" xfId="1" applyNumberFormat="1" applyFont="1" applyBorder="1" applyAlignment="1">
      <alignment vertical="center"/>
    </xf>
    <xf numFmtId="0" fontId="40" fillId="0" borderId="0" xfId="1" applyFont="1" applyAlignment="1">
      <alignment vertical="center"/>
    </xf>
    <xf numFmtId="0" fontId="41" fillId="0" borderId="0" xfId="1" applyFont="1" applyBorder="1"/>
    <xf numFmtId="0" fontId="41" fillId="0" borderId="0" xfId="1" applyFont="1"/>
    <xf numFmtId="0" fontId="42" fillId="0" borderId="0" xfId="1" applyFont="1" applyBorder="1" applyAlignment="1">
      <alignment vertical="center"/>
    </xf>
    <xf numFmtId="0" fontId="42" fillId="0" borderId="0" xfId="1" applyFont="1" applyAlignment="1">
      <alignment vertical="center"/>
    </xf>
    <xf numFmtId="2" fontId="40" fillId="0" borderId="0" xfId="1" applyNumberFormat="1" applyFont="1" applyAlignment="1">
      <alignment vertical="center"/>
    </xf>
    <xf numFmtId="3" fontId="23" fillId="2" borderId="19" xfId="1" applyNumberFormat="1" applyFont="1" applyFill="1" applyBorder="1" applyAlignment="1">
      <alignment horizontal="center" vertical="center" wrapText="1"/>
    </xf>
    <xf numFmtId="3" fontId="23" fillId="2" borderId="3" xfId="1" applyNumberFormat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3" fontId="23" fillId="2" borderId="2" xfId="1" applyNumberFormat="1" applyFont="1" applyFill="1" applyBorder="1" applyAlignment="1">
      <alignment horizontal="center" vertical="center" wrapText="1"/>
    </xf>
    <xf numFmtId="2" fontId="38" fillId="0" borderId="0" xfId="1" applyNumberFormat="1" applyFont="1" applyBorder="1" applyAlignment="1">
      <alignment vertical="center"/>
    </xf>
    <xf numFmtId="2" fontId="38" fillId="0" borderId="0" xfId="1" applyNumberFormat="1" applyFont="1" applyBorder="1" applyAlignment="1">
      <alignment horizontal="left" vertical="center"/>
    </xf>
    <xf numFmtId="0" fontId="4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1" fontId="6" fillId="2" borderId="20" xfId="2" applyNumberFormat="1" applyFont="1" applyFill="1" applyBorder="1" applyAlignment="1">
      <alignment horizontal="center" vertical="center"/>
    </xf>
    <xf numFmtId="1" fontId="6" fillId="2" borderId="29" xfId="2" applyNumberFormat="1" applyFont="1" applyFill="1" applyBorder="1" applyAlignment="1">
      <alignment horizontal="center" vertical="center"/>
    </xf>
    <xf numFmtId="1" fontId="6" fillId="2" borderId="18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31" fillId="2" borderId="7" xfId="3" applyFont="1" applyFill="1" applyBorder="1" applyAlignment="1">
      <alignment horizontal="center" vertical="center" wrapText="1"/>
    </xf>
    <xf numFmtId="0" fontId="31" fillId="2" borderId="4" xfId="3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5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/>
    </xf>
    <xf numFmtId="1" fontId="6" fillId="0" borderId="18" xfId="2" applyNumberFormat="1" applyFont="1" applyBorder="1" applyAlignment="1">
      <alignment horizontal="center" vertical="center"/>
    </xf>
    <xf numFmtId="0" fontId="12" fillId="0" borderId="7" xfId="4" applyFont="1" applyFill="1" applyBorder="1" applyAlignment="1">
      <alignment horizontal="left" vertical="center" wrapText="1"/>
    </xf>
    <xf numFmtId="0" fontId="12" fillId="0" borderId="4" xfId="4" applyFont="1" applyFill="1" applyBorder="1" applyAlignment="1">
      <alignment horizontal="left" vertical="center" wrapText="1"/>
    </xf>
    <xf numFmtId="0" fontId="13" fillId="4" borderId="7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 wrapText="1"/>
    </xf>
    <xf numFmtId="1" fontId="16" fillId="0" borderId="28" xfId="1" applyNumberFormat="1" applyFont="1" applyBorder="1" applyAlignment="1">
      <alignment horizontal="center" vertical="center" wrapText="1"/>
    </xf>
    <xf numFmtId="1" fontId="16" fillId="0" borderId="27" xfId="1" applyNumberFormat="1" applyFont="1" applyBorder="1" applyAlignment="1">
      <alignment horizontal="center" vertical="center" wrapText="1"/>
    </xf>
    <xf numFmtId="1" fontId="22" fillId="2" borderId="28" xfId="1" applyNumberFormat="1" applyFont="1" applyFill="1" applyBorder="1" applyAlignment="1">
      <alignment horizontal="center" vertical="center" wrapText="1"/>
    </xf>
    <xf numFmtId="1" fontId="22" fillId="2" borderId="27" xfId="1" applyNumberFormat="1" applyFont="1" applyFill="1" applyBorder="1" applyAlignment="1">
      <alignment horizontal="center" vertical="center" wrapText="1"/>
    </xf>
    <xf numFmtId="1" fontId="23" fillId="0" borderId="28" xfId="1" applyNumberFormat="1" applyFont="1" applyBorder="1" applyAlignment="1">
      <alignment horizontal="center" vertical="center" wrapText="1"/>
    </xf>
    <xf numFmtId="1" fontId="23" fillId="0" borderId="27" xfId="1" applyNumberFormat="1" applyFont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2" borderId="4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</cellXfs>
  <cellStyles count="6">
    <cellStyle name="Normal" xfId="0" builtinId="0"/>
    <cellStyle name="Normal 3" xfId="1"/>
    <cellStyle name="Normal 4" xfId="5"/>
    <cellStyle name="Normal_KD_fotogr. dalas_tames_2008_14.11.07 2 2" xfId="2"/>
    <cellStyle name="Normal_tames_2010_KD_080210" xfId="3"/>
    <cellStyle name="Normal_tames_4_01_proj _14110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topLeftCell="E1" zoomScale="70" zoomScaleNormal="70" workbookViewId="0">
      <selection activeCell="X7" sqref="X7"/>
    </sheetView>
  </sheetViews>
  <sheetFormatPr defaultRowHeight="13"/>
  <cols>
    <col min="1" max="1" width="7.453125" style="1" customWidth="1"/>
    <col min="2" max="2" width="34.1796875" style="1" customWidth="1"/>
    <col min="3" max="3" width="32.7265625" style="1" customWidth="1"/>
    <col min="4" max="4" width="21.54296875" style="1" customWidth="1"/>
    <col min="5" max="5" width="15.81640625" style="1" bestFit="1" customWidth="1"/>
    <col min="6" max="7" width="9.453125" style="1" bestFit="1" customWidth="1"/>
    <col min="8" max="8" width="10.81640625" style="1" customWidth="1"/>
    <col min="9" max="9" width="9.26953125" style="1" customWidth="1"/>
    <col min="10" max="10" width="9.453125" style="1" bestFit="1" customWidth="1"/>
    <col min="11" max="11" width="12.453125" style="1" customWidth="1"/>
    <col min="12" max="12" width="8.7265625" style="1" customWidth="1"/>
    <col min="13" max="13" width="10.7265625" style="1" customWidth="1"/>
    <col min="14" max="14" width="11.26953125" style="1" customWidth="1"/>
    <col min="15" max="15" width="10" style="1" customWidth="1"/>
    <col min="16" max="16" width="11" style="1" customWidth="1"/>
    <col min="17" max="17" width="12.1796875" style="1" customWidth="1"/>
    <col min="18" max="18" width="22" style="1" customWidth="1"/>
    <col min="19" max="19" width="8.1796875" style="1" customWidth="1"/>
    <col min="20" max="20" width="13.1796875" style="1" customWidth="1"/>
    <col min="21" max="21" width="12.7265625" style="1" customWidth="1"/>
    <col min="22" max="22" width="13.54296875" style="1" customWidth="1"/>
    <col min="23" max="25" width="13.7265625" style="1" customWidth="1"/>
    <col min="26" max="27" width="9.1796875" style="1"/>
    <col min="28" max="31" width="11.54296875" style="1" customWidth="1"/>
    <col min="32" max="259" width="9.1796875" style="1"/>
    <col min="260" max="260" width="6.7265625" style="1" bestFit="1" customWidth="1"/>
    <col min="261" max="261" width="7.54296875" style="1" customWidth="1"/>
    <col min="262" max="262" width="39" style="1" customWidth="1"/>
    <col min="263" max="263" width="18" style="1" customWidth="1"/>
    <col min="264" max="265" width="9.453125" style="1" bestFit="1" customWidth="1"/>
    <col min="266" max="266" width="11.54296875" style="1" customWidth="1"/>
    <col min="267" max="515" width="9.1796875" style="1"/>
    <col min="516" max="516" width="6.7265625" style="1" bestFit="1" customWidth="1"/>
    <col min="517" max="517" width="7.54296875" style="1" customWidth="1"/>
    <col min="518" max="518" width="39" style="1" customWidth="1"/>
    <col min="519" max="519" width="18" style="1" customWidth="1"/>
    <col min="520" max="521" width="9.453125" style="1" bestFit="1" customWidth="1"/>
    <col min="522" max="522" width="11.54296875" style="1" customWidth="1"/>
    <col min="523" max="771" width="9.1796875" style="1"/>
    <col min="772" max="772" width="6.7265625" style="1" bestFit="1" customWidth="1"/>
    <col min="773" max="773" width="7.54296875" style="1" customWidth="1"/>
    <col min="774" max="774" width="39" style="1" customWidth="1"/>
    <col min="775" max="775" width="18" style="1" customWidth="1"/>
    <col min="776" max="777" width="9.453125" style="1" bestFit="1" customWidth="1"/>
    <col min="778" max="778" width="11.54296875" style="1" customWidth="1"/>
    <col min="779" max="1027" width="9.1796875" style="1"/>
    <col min="1028" max="1028" width="6.7265625" style="1" bestFit="1" customWidth="1"/>
    <col min="1029" max="1029" width="7.54296875" style="1" customWidth="1"/>
    <col min="1030" max="1030" width="39" style="1" customWidth="1"/>
    <col min="1031" max="1031" width="18" style="1" customWidth="1"/>
    <col min="1032" max="1033" width="9.453125" style="1" bestFit="1" customWidth="1"/>
    <col min="1034" max="1034" width="11.54296875" style="1" customWidth="1"/>
    <col min="1035" max="1283" width="9.1796875" style="1"/>
    <col min="1284" max="1284" width="6.7265625" style="1" bestFit="1" customWidth="1"/>
    <col min="1285" max="1285" width="7.54296875" style="1" customWidth="1"/>
    <col min="1286" max="1286" width="39" style="1" customWidth="1"/>
    <col min="1287" max="1287" width="18" style="1" customWidth="1"/>
    <col min="1288" max="1289" width="9.453125" style="1" bestFit="1" customWidth="1"/>
    <col min="1290" max="1290" width="11.54296875" style="1" customWidth="1"/>
    <col min="1291" max="1539" width="9.1796875" style="1"/>
    <col min="1540" max="1540" width="6.7265625" style="1" bestFit="1" customWidth="1"/>
    <col min="1541" max="1541" width="7.54296875" style="1" customWidth="1"/>
    <col min="1542" max="1542" width="39" style="1" customWidth="1"/>
    <col min="1543" max="1543" width="18" style="1" customWidth="1"/>
    <col min="1544" max="1545" width="9.453125" style="1" bestFit="1" customWidth="1"/>
    <col min="1546" max="1546" width="11.54296875" style="1" customWidth="1"/>
    <col min="1547" max="1795" width="9.1796875" style="1"/>
    <col min="1796" max="1796" width="6.7265625" style="1" bestFit="1" customWidth="1"/>
    <col min="1797" max="1797" width="7.54296875" style="1" customWidth="1"/>
    <col min="1798" max="1798" width="39" style="1" customWidth="1"/>
    <col min="1799" max="1799" width="18" style="1" customWidth="1"/>
    <col min="1800" max="1801" width="9.453125" style="1" bestFit="1" customWidth="1"/>
    <col min="1802" max="1802" width="11.54296875" style="1" customWidth="1"/>
    <col min="1803" max="2051" width="9.1796875" style="1"/>
    <col min="2052" max="2052" width="6.7265625" style="1" bestFit="1" customWidth="1"/>
    <col min="2053" max="2053" width="7.54296875" style="1" customWidth="1"/>
    <col min="2054" max="2054" width="39" style="1" customWidth="1"/>
    <col min="2055" max="2055" width="18" style="1" customWidth="1"/>
    <col min="2056" max="2057" width="9.453125" style="1" bestFit="1" customWidth="1"/>
    <col min="2058" max="2058" width="11.54296875" style="1" customWidth="1"/>
    <col min="2059" max="2307" width="9.1796875" style="1"/>
    <col min="2308" max="2308" width="6.7265625" style="1" bestFit="1" customWidth="1"/>
    <col min="2309" max="2309" width="7.54296875" style="1" customWidth="1"/>
    <col min="2310" max="2310" width="39" style="1" customWidth="1"/>
    <col min="2311" max="2311" width="18" style="1" customWidth="1"/>
    <col min="2312" max="2313" width="9.453125" style="1" bestFit="1" customWidth="1"/>
    <col min="2314" max="2314" width="11.54296875" style="1" customWidth="1"/>
    <col min="2315" max="2563" width="9.1796875" style="1"/>
    <col min="2564" max="2564" width="6.7265625" style="1" bestFit="1" customWidth="1"/>
    <col min="2565" max="2565" width="7.54296875" style="1" customWidth="1"/>
    <col min="2566" max="2566" width="39" style="1" customWidth="1"/>
    <col min="2567" max="2567" width="18" style="1" customWidth="1"/>
    <col min="2568" max="2569" width="9.453125" style="1" bestFit="1" customWidth="1"/>
    <col min="2570" max="2570" width="11.54296875" style="1" customWidth="1"/>
    <col min="2571" max="2819" width="9.1796875" style="1"/>
    <col min="2820" max="2820" width="6.7265625" style="1" bestFit="1" customWidth="1"/>
    <col min="2821" max="2821" width="7.54296875" style="1" customWidth="1"/>
    <col min="2822" max="2822" width="39" style="1" customWidth="1"/>
    <col min="2823" max="2823" width="18" style="1" customWidth="1"/>
    <col min="2824" max="2825" width="9.453125" style="1" bestFit="1" customWidth="1"/>
    <col min="2826" max="2826" width="11.54296875" style="1" customWidth="1"/>
    <col min="2827" max="3075" width="9.1796875" style="1"/>
    <col min="3076" max="3076" width="6.7265625" style="1" bestFit="1" customWidth="1"/>
    <col min="3077" max="3077" width="7.54296875" style="1" customWidth="1"/>
    <col min="3078" max="3078" width="39" style="1" customWidth="1"/>
    <col min="3079" max="3079" width="18" style="1" customWidth="1"/>
    <col min="3080" max="3081" width="9.453125" style="1" bestFit="1" customWidth="1"/>
    <col min="3082" max="3082" width="11.54296875" style="1" customWidth="1"/>
    <col min="3083" max="3331" width="9.1796875" style="1"/>
    <col min="3332" max="3332" width="6.7265625" style="1" bestFit="1" customWidth="1"/>
    <col min="3333" max="3333" width="7.54296875" style="1" customWidth="1"/>
    <col min="3334" max="3334" width="39" style="1" customWidth="1"/>
    <col min="3335" max="3335" width="18" style="1" customWidth="1"/>
    <col min="3336" max="3337" width="9.453125" style="1" bestFit="1" customWidth="1"/>
    <col min="3338" max="3338" width="11.54296875" style="1" customWidth="1"/>
    <col min="3339" max="3587" width="9.1796875" style="1"/>
    <col min="3588" max="3588" width="6.7265625" style="1" bestFit="1" customWidth="1"/>
    <col min="3589" max="3589" width="7.54296875" style="1" customWidth="1"/>
    <col min="3590" max="3590" width="39" style="1" customWidth="1"/>
    <col min="3591" max="3591" width="18" style="1" customWidth="1"/>
    <col min="3592" max="3593" width="9.453125" style="1" bestFit="1" customWidth="1"/>
    <col min="3594" max="3594" width="11.54296875" style="1" customWidth="1"/>
    <col min="3595" max="3843" width="9.1796875" style="1"/>
    <col min="3844" max="3844" width="6.7265625" style="1" bestFit="1" customWidth="1"/>
    <col min="3845" max="3845" width="7.54296875" style="1" customWidth="1"/>
    <col min="3846" max="3846" width="39" style="1" customWidth="1"/>
    <col min="3847" max="3847" width="18" style="1" customWidth="1"/>
    <col min="3848" max="3849" width="9.453125" style="1" bestFit="1" customWidth="1"/>
    <col min="3850" max="3850" width="11.54296875" style="1" customWidth="1"/>
    <col min="3851" max="4099" width="9.1796875" style="1"/>
    <col min="4100" max="4100" width="6.7265625" style="1" bestFit="1" customWidth="1"/>
    <col min="4101" max="4101" width="7.54296875" style="1" customWidth="1"/>
    <col min="4102" max="4102" width="39" style="1" customWidth="1"/>
    <col min="4103" max="4103" width="18" style="1" customWidth="1"/>
    <col min="4104" max="4105" width="9.453125" style="1" bestFit="1" customWidth="1"/>
    <col min="4106" max="4106" width="11.54296875" style="1" customWidth="1"/>
    <col min="4107" max="4355" width="9.1796875" style="1"/>
    <col min="4356" max="4356" width="6.7265625" style="1" bestFit="1" customWidth="1"/>
    <col min="4357" max="4357" width="7.54296875" style="1" customWidth="1"/>
    <col min="4358" max="4358" width="39" style="1" customWidth="1"/>
    <col min="4359" max="4359" width="18" style="1" customWidth="1"/>
    <col min="4360" max="4361" width="9.453125" style="1" bestFit="1" customWidth="1"/>
    <col min="4362" max="4362" width="11.54296875" style="1" customWidth="1"/>
    <col min="4363" max="4611" width="9.1796875" style="1"/>
    <col min="4612" max="4612" width="6.7265625" style="1" bestFit="1" customWidth="1"/>
    <col min="4613" max="4613" width="7.54296875" style="1" customWidth="1"/>
    <col min="4614" max="4614" width="39" style="1" customWidth="1"/>
    <col min="4615" max="4615" width="18" style="1" customWidth="1"/>
    <col min="4616" max="4617" width="9.453125" style="1" bestFit="1" customWidth="1"/>
    <col min="4618" max="4618" width="11.54296875" style="1" customWidth="1"/>
    <col min="4619" max="4867" width="9.1796875" style="1"/>
    <col min="4868" max="4868" width="6.7265625" style="1" bestFit="1" customWidth="1"/>
    <col min="4869" max="4869" width="7.54296875" style="1" customWidth="1"/>
    <col min="4870" max="4870" width="39" style="1" customWidth="1"/>
    <col min="4871" max="4871" width="18" style="1" customWidth="1"/>
    <col min="4872" max="4873" width="9.453125" style="1" bestFit="1" customWidth="1"/>
    <col min="4874" max="4874" width="11.54296875" style="1" customWidth="1"/>
    <col min="4875" max="5123" width="9.1796875" style="1"/>
    <col min="5124" max="5124" width="6.7265625" style="1" bestFit="1" customWidth="1"/>
    <col min="5125" max="5125" width="7.54296875" style="1" customWidth="1"/>
    <col min="5126" max="5126" width="39" style="1" customWidth="1"/>
    <col min="5127" max="5127" width="18" style="1" customWidth="1"/>
    <col min="5128" max="5129" width="9.453125" style="1" bestFit="1" customWidth="1"/>
    <col min="5130" max="5130" width="11.54296875" style="1" customWidth="1"/>
    <col min="5131" max="5379" width="9.1796875" style="1"/>
    <col min="5380" max="5380" width="6.7265625" style="1" bestFit="1" customWidth="1"/>
    <col min="5381" max="5381" width="7.54296875" style="1" customWidth="1"/>
    <col min="5382" max="5382" width="39" style="1" customWidth="1"/>
    <col min="5383" max="5383" width="18" style="1" customWidth="1"/>
    <col min="5384" max="5385" width="9.453125" style="1" bestFit="1" customWidth="1"/>
    <col min="5386" max="5386" width="11.54296875" style="1" customWidth="1"/>
    <col min="5387" max="5635" width="9.1796875" style="1"/>
    <col min="5636" max="5636" width="6.7265625" style="1" bestFit="1" customWidth="1"/>
    <col min="5637" max="5637" width="7.54296875" style="1" customWidth="1"/>
    <col min="5638" max="5638" width="39" style="1" customWidth="1"/>
    <col min="5639" max="5639" width="18" style="1" customWidth="1"/>
    <col min="5640" max="5641" width="9.453125" style="1" bestFit="1" customWidth="1"/>
    <col min="5642" max="5642" width="11.54296875" style="1" customWidth="1"/>
    <col min="5643" max="5891" width="9.1796875" style="1"/>
    <col min="5892" max="5892" width="6.7265625" style="1" bestFit="1" customWidth="1"/>
    <col min="5893" max="5893" width="7.54296875" style="1" customWidth="1"/>
    <col min="5894" max="5894" width="39" style="1" customWidth="1"/>
    <col min="5895" max="5895" width="18" style="1" customWidth="1"/>
    <col min="5896" max="5897" width="9.453125" style="1" bestFit="1" customWidth="1"/>
    <col min="5898" max="5898" width="11.54296875" style="1" customWidth="1"/>
    <col min="5899" max="6147" width="9.1796875" style="1"/>
    <col min="6148" max="6148" width="6.7265625" style="1" bestFit="1" customWidth="1"/>
    <col min="6149" max="6149" width="7.54296875" style="1" customWidth="1"/>
    <col min="6150" max="6150" width="39" style="1" customWidth="1"/>
    <col min="6151" max="6151" width="18" style="1" customWidth="1"/>
    <col min="6152" max="6153" width="9.453125" style="1" bestFit="1" customWidth="1"/>
    <col min="6154" max="6154" width="11.54296875" style="1" customWidth="1"/>
    <col min="6155" max="6403" width="9.1796875" style="1"/>
    <col min="6404" max="6404" width="6.7265625" style="1" bestFit="1" customWidth="1"/>
    <col min="6405" max="6405" width="7.54296875" style="1" customWidth="1"/>
    <col min="6406" max="6406" width="39" style="1" customWidth="1"/>
    <col min="6407" max="6407" width="18" style="1" customWidth="1"/>
    <col min="6408" max="6409" width="9.453125" style="1" bestFit="1" customWidth="1"/>
    <col min="6410" max="6410" width="11.54296875" style="1" customWidth="1"/>
    <col min="6411" max="6659" width="9.1796875" style="1"/>
    <col min="6660" max="6660" width="6.7265625" style="1" bestFit="1" customWidth="1"/>
    <col min="6661" max="6661" width="7.54296875" style="1" customWidth="1"/>
    <col min="6662" max="6662" width="39" style="1" customWidth="1"/>
    <col min="6663" max="6663" width="18" style="1" customWidth="1"/>
    <col min="6664" max="6665" width="9.453125" style="1" bestFit="1" customWidth="1"/>
    <col min="6666" max="6666" width="11.54296875" style="1" customWidth="1"/>
    <col min="6667" max="6915" width="9.1796875" style="1"/>
    <col min="6916" max="6916" width="6.7265625" style="1" bestFit="1" customWidth="1"/>
    <col min="6917" max="6917" width="7.54296875" style="1" customWidth="1"/>
    <col min="6918" max="6918" width="39" style="1" customWidth="1"/>
    <col min="6919" max="6919" width="18" style="1" customWidth="1"/>
    <col min="6920" max="6921" width="9.453125" style="1" bestFit="1" customWidth="1"/>
    <col min="6922" max="6922" width="11.54296875" style="1" customWidth="1"/>
    <col min="6923" max="7171" width="9.1796875" style="1"/>
    <col min="7172" max="7172" width="6.7265625" style="1" bestFit="1" customWidth="1"/>
    <col min="7173" max="7173" width="7.54296875" style="1" customWidth="1"/>
    <col min="7174" max="7174" width="39" style="1" customWidth="1"/>
    <col min="7175" max="7175" width="18" style="1" customWidth="1"/>
    <col min="7176" max="7177" width="9.453125" style="1" bestFit="1" customWidth="1"/>
    <col min="7178" max="7178" width="11.54296875" style="1" customWidth="1"/>
    <col min="7179" max="7427" width="9.1796875" style="1"/>
    <col min="7428" max="7428" width="6.7265625" style="1" bestFit="1" customWidth="1"/>
    <col min="7429" max="7429" width="7.54296875" style="1" customWidth="1"/>
    <col min="7430" max="7430" width="39" style="1" customWidth="1"/>
    <col min="7431" max="7431" width="18" style="1" customWidth="1"/>
    <col min="7432" max="7433" width="9.453125" style="1" bestFit="1" customWidth="1"/>
    <col min="7434" max="7434" width="11.54296875" style="1" customWidth="1"/>
    <col min="7435" max="7683" width="9.1796875" style="1"/>
    <col min="7684" max="7684" width="6.7265625" style="1" bestFit="1" customWidth="1"/>
    <col min="7685" max="7685" width="7.54296875" style="1" customWidth="1"/>
    <col min="7686" max="7686" width="39" style="1" customWidth="1"/>
    <col min="7687" max="7687" width="18" style="1" customWidth="1"/>
    <col min="7688" max="7689" width="9.453125" style="1" bestFit="1" customWidth="1"/>
    <col min="7690" max="7690" width="11.54296875" style="1" customWidth="1"/>
    <col min="7691" max="7939" width="9.1796875" style="1"/>
    <col min="7940" max="7940" width="6.7265625" style="1" bestFit="1" customWidth="1"/>
    <col min="7941" max="7941" width="7.54296875" style="1" customWidth="1"/>
    <col min="7942" max="7942" width="39" style="1" customWidth="1"/>
    <col min="7943" max="7943" width="18" style="1" customWidth="1"/>
    <col min="7944" max="7945" width="9.453125" style="1" bestFit="1" customWidth="1"/>
    <col min="7946" max="7946" width="11.54296875" style="1" customWidth="1"/>
    <col min="7947" max="8195" width="9.1796875" style="1"/>
    <col min="8196" max="8196" width="6.7265625" style="1" bestFit="1" customWidth="1"/>
    <col min="8197" max="8197" width="7.54296875" style="1" customWidth="1"/>
    <col min="8198" max="8198" width="39" style="1" customWidth="1"/>
    <col min="8199" max="8199" width="18" style="1" customWidth="1"/>
    <col min="8200" max="8201" width="9.453125" style="1" bestFit="1" customWidth="1"/>
    <col min="8202" max="8202" width="11.54296875" style="1" customWidth="1"/>
    <col min="8203" max="8451" width="9.1796875" style="1"/>
    <col min="8452" max="8452" width="6.7265625" style="1" bestFit="1" customWidth="1"/>
    <col min="8453" max="8453" width="7.54296875" style="1" customWidth="1"/>
    <col min="8454" max="8454" width="39" style="1" customWidth="1"/>
    <col min="8455" max="8455" width="18" style="1" customWidth="1"/>
    <col min="8456" max="8457" width="9.453125" style="1" bestFit="1" customWidth="1"/>
    <col min="8458" max="8458" width="11.54296875" style="1" customWidth="1"/>
    <col min="8459" max="8707" width="9.1796875" style="1"/>
    <col min="8708" max="8708" width="6.7265625" style="1" bestFit="1" customWidth="1"/>
    <col min="8709" max="8709" width="7.54296875" style="1" customWidth="1"/>
    <col min="8710" max="8710" width="39" style="1" customWidth="1"/>
    <col min="8711" max="8711" width="18" style="1" customWidth="1"/>
    <col min="8712" max="8713" width="9.453125" style="1" bestFit="1" customWidth="1"/>
    <col min="8714" max="8714" width="11.54296875" style="1" customWidth="1"/>
    <col min="8715" max="8963" width="9.1796875" style="1"/>
    <col min="8964" max="8964" width="6.7265625" style="1" bestFit="1" customWidth="1"/>
    <col min="8965" max="8965" width="7.54296875" style="1" customWidth="1"/>
    <col min="8966" max="8966" width="39" style="1" customWidth="1"/>
    <col min="8967" max="8967" width="18" style="1" customWidth="1"/>
    <col min="8968" max="8969" width="9.453125" style="1" bestFit="1" customWidth="1"/>
    <col min="8970" max="8970" width="11.54296875" style="1" customWidth="1"/>
    <col min="8971" max="9219" width="9.1796875" style="1"/>
    <col min="9220" max="9220" width="6.7265625" style="1" bestFit="1" customWidth="1"/>
    <col min="9221" max="9221" width="7.54296875" style="1" customWidth="1"/>
    <col min="9222" max="9222" width="39" style="1" customWidth="1"/>
    <col min="9223" max="9223" width="18" style="1" customWidth="1"/>
    <col min="9224" max="9225" width="9.453125" style="1" bestFit="1" customWidth="1"/>
    <col min="9226" max="9226" width="11.54296875" style="1" customWidth="1"/>
    <col min="9227" max="9475" width="9.1796875" style="1"/>
    <col min="9476" max="9476" width="6.7265625" style="1" bestFit="1" customWidth="1"/>
    <col min="9477" max="9477" width="7.54296875" style="1" customWidth="1"/>
    <col min="9478" max="9478" width="39" style="1" customWidth="1"/>
    <col min="9479" max="9479" width="18" style="1" customWidth="1"/>
    <col min="9480" max="9481" width="9.453125" style="1" bestFit="1" customWidth="1"/>
    <col min="9482" max="9482" width="11.54296875" style="1" customWidth="1"/>
    <col min="9483" max="9731" width="9.1796875" style="1"/>
    <col min="9732" max="9732" width="6.7265625" style="1" bestFit="1" customWidth="1"/>
    <col min="9733" max="9733" width="7.54296875" style="1" customWidth="1"/>
    <col min="9734" max="9734" width="39" style="1" customWidth="1"/>
    <col min="9735" max="9735" width="18" style="1" customWidth="1"/>
    <col min="9736" max="9737" width="9.453125" style="1" bestFit="1" customWidth="1"/>
    <col min="9738" max="9738" width="11.54296875" style="1" customWidth="1"/>
    <col min="9739" max="9987" width="9.1796875" style="1"/>
    <col min="9988" max="9988" width="6.7265625" style="1" bestFit="1" customWidth="1"/>
    <col min="9989" max="9989" width="7.54296875" style="1" customWidth="1"/>
    <col min="9990" max="9990" width="39" style="1" customWidth="1"/>
    <col min="9991" max="9991" width="18" style="1" customWidth="1"/>
    <col min="9992" max="9993" width="9.453125" style="1" bestFit="1" customWidth="1"/>
    <col min="9994" max="9994" width="11.54296875" style="1" customWidth="1"/>
    <col min="9995" max="10243" width="9.1796875" style="1"/>
    <col min="10244" max="10244" width="6.7265625" style="1" bestFit="1" customWidth="1"/>
    <col min="10245" max="10245" width="7.54296875" style="1" customWidth="1"/>
    <col min="10246" max="10246" width="39" style="1" customWidth="1"/>
    <col min="10247" max="10247" width="18" style="1" customWidth="1"/>
    <col min="10248" max="10249" width="9.453125" style="1" bestFit="1" customWidth="1"/>
    <col min="10250" max="10250" width="11.54296875" style="1" customWidth="1"/>
    <col min="10251" max="10499" width="9.1796875" style="1"/>
    <col min="10500" max="10500" width="6.7265625" style="1" bestFit="1" customWidth="1"/>
    <col min="10501" max="10501" width="7.54296875" style="1" customWidth="1"/>
    <col min="10502" max="10502" width="39" style="1" customWidth="1"/>
    <col min="10503" max="10503" width="18" style="1" customWidth="1"/>
    <col min="10504" max="10505" width="9.453125" style="1" bestFit="1" customWidth="1"/>
    <col min="10506" max="10506" width="11.54296875" style="1" customWidth="1"/>
    <col min="10507" max="10755" width="9.1796875" style="1"/>
    <col min="10756" max="10756" width="6.7265625" style="1" bestFit="1" customWidth="1"/>
    <col min="10757" max="10757" width="7.54296875" style="1" customWidth="1"/>
    <col min="10758" max="10758" width="39" style="1" customWidth="1"/>
    <col min="10759" max="10759" width="18" style="1" customWidth="1"/>
    <col min="10760" max="10761" width="9.453125" style="1" bestFit="1" customWidth="1"/>
    <col min="10762" max="10762" width="11.54296875" style="1" customWidth="1"/>
    <col min="10763" max="11011" width="9.1796875" style="1"/>
    <col min="11012" max="11012" width="6.7265625" style="1" bestFit="1" customWidth="1"/>
    <col min="11013" max="11013" width="7.54296875" style="1" customWidth="1"/>
    <col min="11014" max="11014" width="39" style="1" customWidth="1"/>
    <col min="11015" max="11015" width="18" style="1" customWidth="1"/>
    <col min="11016" max="11017" width="9.453125" style="1" bestFit="1" customWidth="1"/>
    <col min="11018" max="11018" width="11.54296875" style="1" customWidth="1"/>
    <col min="11019" max="11267" width="9.1796875" style="1"/>
    <col min="11268" max="11268" width="6.7265625" style="1" bestFit="1" customWidth="1"/>
    <col min="11269" max="11269" width="7.54296875" style="1" customWidth="1"/>
    <col min="11270" max="11270" width="39" style="1" customWidth="1"/>
    <col min="11271" max="11271" width="18" style="1" customWidth="1"/>
    <col min="11272" max="11273" width="9.453125" style="1" bestFit="1" customWidth="1"/>
    <col min="11274" max="11274" width="11.54296875" style="1" customWidth="1"/>
    <col min="11275" max="11523" width="9.1796875" style="1"/>
    <col min="11524" max="11524" width="6.7265625" style="1" bestFit="1" customWidth="1"/>
    <col min="11525" max="11525" width="7.54296875" style="1" customWidth="1"/>
    <col min="11526" max="11526" width="39" style="1" customWidth="1"/>
    <col min="11527" max="11527" width="18" style="1" customWidth="1"/>
    <col min="11528" max="11529" width="9.453125" style="1" bestFit="1" customWidth="1"/>
    <col min="11530" max="11530" width="11.54296875" style="1" customWidth="1"/>
    <col min="11531" max="11779" width="9.1796875" style="1"/>
    <col min="11780" max="11780" width="6.7265625" style="1" bestFit="1" customWidth="1"/>
    <col min="11781" max="11781" width="7.54296875" style="1" customWidth="1"/>
    <col min="11782" max="11782" width="39" style="1" customWidth="1"/>
    <col min="11783" max="11783" width="18" style="1" customWidth="1"/>
    <col min="11784" max="11785" width="9.453125" style="1" bestFit="1" customWidth="1"/>
    <col min="11786" max="11786" width="11.54296875" style="1" customWidth="1"/>
    <col min="11787" max="12035" width="9.1796875" style="1"/>
    <col min="12036" max="12036" width="6.7265625" style="1" bestFit="1" customWidth="1"/>
    <col min="12037" max="12037" width="7.54296875" style="1" customWidth="1"/>
    <col min="12038" max="12038" width="39" style="1" customWidth="1"/>
    <col min="12039" max="12039" width="18" style="1" customWidth="1"/>
    <col min="12040" max="12041" width="9.453125" style="1" bestFit="1" customWidth="1"/>
    <col min="12042" max="12042" width="11.54296875" style="1" customWidth="1"/>
    <col min="12043" max="12291" width="9.1796875" style="1"/>
    <col min="12292" max="12292" width="6.7265625" style="1" bestFit="1" customWidth="1"/>
    <col min="12293" max="12293" width="7.54296875" style="1" customWidth="1"/>
    <col min="12294" max="12294" width="39" style="1" customWidth="1"/>
    <col min="12295" max="12295" width="18" style="1" customWidth="1"/>
    <col min="12296" max="12297" width="9.453125" style="1" bestFit="1" customWidth="1"/>
    <col min="12298" max="12298" width="11.54296875" style="1" customWidth="1"/>
    <col min="12299" max="12547" width="9.1796875" style="1"/>
    <col min="12548" max="12548" width="6.7265625" style="1" bestFit="1" customWidth="1"/>
    <col min="12549" max="12549" width="7.54296875" style="1" customWidth="1"/>
    <col min="12550" max="12550" width="39" style="1" customWidth="1"/>
    <col min="12551" max="12551" width="18" style="1" customWidth="1"/>
    <col min="12552" max="12553" width="9.453125" style="1" bestFit="1" customWidth="1"/>
    <col min="12554" max="12554" width="11.54296875" style="1" customWidth="1"/>
    <col min="12555" max="12803" width="9.1796875" style="1"/>
    <col min="12804" max="12804" width="6.7265625" style="1" bestFit="1" customWidth="1"/>
    <col min="12805" max="12805" width="7.54296875" style="1" customWidth="1"/>
    <col min="12806" max="12806" width="39" style="1" customWidth="1"/>
    <col min="12807" max="12807" width="18" style="1" customWidth="1"/>
    <col min="12808" max="12809" width="9.453125" style="1" bestFit="1" customWidth="1"/>
    <col min="12810" max="12810" width="11.54296875" style="1" customWidth="1"/>
    <col min="12811" max="13059" width="9.1796875" style="1"/>
    <col min="13060" max="13060" width="6.7265625" style="1" bestFit="1" customWidth="1"/>
    <col min="13061" max="13061" width="7.54296875" style="1" customWidth="1"/>
    <col min="13062" max="13062" width="39" style="1" customWidth="1"/>
    <col min="13063" max="13063" width="18" style="1" customWidth="1"/>
    <col min="13064" max="13065" width="9.453125" style="1" bestFit="1" customWidth="1"/>
    <col min="13066" max="13066" width="11.54296875" style="1" customWidth="1"/>
    <col min="13067" max="13315" width="9.1796875" style="1"/>
    <col min="13316" max="13316" width="6.7265625" style="1" bestFit="1" customWidth="1"/>
    <col min="13317" max="13317" width="7.54296875" style="1" customWidth="1"/>
    <col min="13318" max="13318" width="39" style="1" customWidth="1"/>
    <col min="13319" max="13319" width="18" style="1" customWidth="1"/>
    <col min="13320" max="13321" width="9.453125" style="1" bestFit="1" customWidth="1"/>
    <col min="13322" max="13322" width="11.54296875" style="1" customWidth="1"/>
    <col min="13323" max="13571" width="9.1796875" style="1"/>
    <col min="13572" max="13572" width="6.7265625" style="1" bestFit="1" customWidth="1"/>
    <col min="13573" max="13573" width="7.54296875" style="1" customWidth="1"/>
    <col min="13574" max="13574" width="39" style="1" customWidth="1"/>
    <col min="13575" max="13575" width="18" style="1" customWidth="1"/>
    <col min="13576" max="13577" width="9.453125" style="1" bestFit="1" customWidth="1"/>
    <col min="13578" max="13578" width="11.54296875" style="1" customWidth="1"/>
    <col min="13579" max="13827" width="9.1796875" style="1"/>
    <col min="13828" max="13828" width="6.7265625" style="1" bestFit="1" customWidth="1"/>
    <col min="13829" max="13829" width="7.54296875" style="1" customWidth="1"/>
    <col min="13830" max="13830" width="39" style="1" customWidth="1"/>
    <col min="13831" max="13831" width="18" style="1" customWidth="1"/>
    <col min="13832" max="13833" width="9.453125" style="1" bestFit="1" customWidth="1"/>
    <col min="13834" max="13834" width="11.54296875" style="1" customWidth="1"/>
    <col min="13835" max="14083" width="9.1796875" style="1"/>
    <col min="14084" max="14084" width="6.7265625" style="1" bestFit="1" customWidth="1"/>
    <col min="14085" max="14085" width="7.54296875" style="1" customWidth="1"/>
    <col min="14086" max="14086" width="39" style="1" customWidth="1"/>
    <col min="14087" max="14087" width="18" style="1" customWidth="1"/>
    <col min="14088" max="14089" width="9.453125" style="1" bestFit="1" customWidth="1"/>
    <col min="14090" max="14090" width="11.54296875" style="1" customWidth="1"/>
    <col min="14091" max="14339" width="9.1796875" style="1"/>
    <col min="14340" max="14340" width="6.7265625" style="1" bestFit="1" customWidth="1"/>
    <col min="14341" max="14341" width="7.54296875" style="1" customWidth="1"/>
    <col min="14342" max="14342" width="39" style="1" customWidth="1"/>
    <col min="14343" max="14343" width="18" style="1" customWidth="1"/>
    <col min="14344" max="14345" width="9.453125" style="1" bestFit="1" customWidth="1"/>
    <col min="14346" max="14346" width="11.54296875" style="1" customWidth="1"/>
    <col min="14347" max="14595" width="9.1796875" style="1"/>
    <col min="14596" max="14596" width="6.7265625" style="1" bestFit="1" customWidth="1"/>
    <col min="14597" max="14597" width="7.54296875" style="1" customWidth="1"/>
    <col min="14598" max="14598" width="39" style="1" customWidth="1"/>
    <col min="14599" max="14599" width="18" style="1" customWidth="1"/>
    <col min="14600" max="14601" width="9.453125" style="1" bestFit="1" customWidth="1"/>
    <col min="14602" max="14602" width="11.54296875" style="1" customWidth="1"/>
    <col min="14603" max="14851" width="9.1796875" style="1"/>
    <col min="14852" max="14852" width="6.7265625" style="1" bestFit="1" customWidth="1"/>
    <col min="14853" max="14853" width="7.54296875" style="1" customWidth="1"/>
    <col min="14854" max="14854" width="39" style="1" customWidth="1"/>
    <col min="14855" max="14855" width="18" style="1" customWidth="1"/>
    <col min="14856" max="14857" width="9.453125" style="1" bestFit="1" customWidth="1"/>
    <col min="14858" max="14858" width="11.54296875" style="1" customWidth="1"/>
    <col min="14859" max="15107" width="9.1796875" style="1"/>
    <col min="15108" max="15108" width="6.7265625" style="1" bestFit="1" customWidth="1"/>
    <col min="15109" max="15109" width="7.54296875" style="1" customWidth="1"/>
    <col min="15110" max="15110" width="39" style="1" customWidth="1"/>
    <col min="15111" max="15111" width="18" style="1" customWidth="1"/>
    <col min="15112" max="15113" width="9.453125" style="1" bestFit="1" customWidth="1"/>
    <col min="15114" max="15114" width="11.54296875" style="1" customWidth="1"/>
    <col min="15115" max="15363" width="9.1796875" style="1"/>
    <col min="15364" max="15364" width="6.7265625" style="1" bestFit="1" customWidth="1"/>
    <col min="15365" max="15365" width="7.54296875" style="1" customWidth="1"/>
    <col min="15366" max="15366" width="39" style="1" customWidth="1"/>
    <col min="15367" max="15367" width="18" style="1" customWidth="1"/>
    <col min="15368" max="15369" width="9.453125" style="1" bestFit="1" customWidth="1"/>
    <col min="15370" max="15370" width="11.54296875" style="1" customWidth="1"/>
    <col min="15371" max="15619" width="9.1796875" style="1"/>
    <col min="15620" max="15620" width="6.7265625" style="1" bestFit="1" customWidth="1"/>
    <col min="15621" max="15621" width="7.54296875" style="1" customWidth="1"/>
    <col min="15622" max="15622" width="39" style="1" customWidth="1"/>
    <col min="15623" max="15623" width="18" style="1" customWidth="1"/>
    <col min="15624" max="15625" width="9.453125" style="1" bestFit="1" customWidth="1"/>
    <col min="15626" max="15626" width="11.54296875" style="1" customWidth="1"/>
    <col min="15627" max="15875" width="9.1796875" style="1"/>
    <col min="15876" max="15876" width="6.7265625" style="1" bestFit="1" customWidth="1"/>
    <col min="15877" max="15877" width="7.54296875" style="1" customWidth="1"/>
    <col min="15878" max="15878" width="39" style="1" customWidth="1"/>
    <col min="15879" max="15879" width="18" style="1" customWidth="1"/>
    <col min="15880" max="15881" width="9.453125" style="1" bestFit="1" customWidth="1"/>
    <col min="15882" max="15882" width="11.54296875" style="1" customWidth="1"/>
    <col min="15883" max="16131" width="9.1796875" style="1"/>
    <col min="16132" max="16132" width="6.7265625" style="1" bestFit="1" customWidth="1"/>
    <col min="16133" max="16133" width="7.54296875" style="1" customWidth="1"/>
    <col min="16134" max="16134" width="39" style="1" customWidth="1"/>
    <col min="16135" max="16135" width="18" style="1" customWidth="1"/>
    <col min="16136" max="16137" width="9.453125" style="1" bestFit="1" customWidth="1"/>
    <col min="16138" max="16138" width="11.54296875" style="1" customWidth="1"/>
    <col min="16139" max="16384" width="9.1796875" style="1"/>
  </cols>
  <sheetData>
    <row r="1" spans="1:39" ht="15.5">
      <c r="D1" s="4"/>
      <c r="E1" s="4"/>
      <c r="F1" s="2"/>
      <c r="G1" s="2"/>
      <c r="H1" s="2"/>
      <c r="I1" s="2"/>
      <c r="T1" s="26"/>
      <c r="U1" s="26"/>
      <c r="V1" s="26"/>
      <c r="W1" s="26" t="s">
        <v>95</v>
      </c>
      <c r="X1" s="26"/>
    </row>
    <row r="2" spans="1:39" ht="15.75" customHeight="1">
      <c r="A2" s="223" t="s">
        <v>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T2" s="26"/>
      <c r="U2" s="26"/>
      <c r="V2" s="26"/>
      <c r="W2" s="26"/>
      <c r="X2" s="26"/>
    </row>
    <row r="3" spans="1:39" ht="15.75" customHeight="1">
      <c r="A3" s="222" t="s">
        <v>70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T3" s="204" t="s">
        <v>88</v>
      </c>
      <c r="U3" s="204"/>
      <c r="V3" s="204"/>
      <c r="W3" s="204"/>
      <c r="X3" s="179"/>
      <c r="Y3" s="173"/>
    </row>
    <row r="4" spans="1:39" ht="15.75" customHeight="1" thickBot="1">
      <c r="A4" s="221"/>
      <c r="B4" s="221"/>
      <c r="C4" s="221"/>
      <c r="D4" s="221"/>
      <c r="E4" s="221"/>
      <c r="F4" s="221"/>
      <c r="G4" s="221"/>
      <c r="H4" s="221"/>
      <c r="I4" s="221"/>
      <c r="T4" s="26"/>
      <c r="U4" s="26"/>
      <c r="V4" s="26"/>
      <c r="W4" s="26"/>
      <c r="X4" s="26"/>
    </row>
    <row r="5" spans="1:39" ht="21" customHeight="1" thickBot="1">
      <c r="A5" s="232" t="s">
        <v>0</v>
      </c>
      <c r="B5" s="230" t="s">
        <v>1</v>
      </c>
      <c r="C5" s="230" t="s">
        <v>36</v>
      </c>
      <c r="D5" s="230" t="s">
        <v>2</v>
      </c>
      <c r="E5" s="230" t="s">
        <v>55</v>
      </c>
      <c r="F5" s="227" t="s">
        <v>83</v>
      </c>
      <c r="G5" s="228"/>
      <c r="H5" s="229"/>
      <c r="I5" s="224" t="s">
        <v>49</v>
      </c>
      <c r="J5" s="225"/>
      <c r="K5" s="226"/>
      <c r="L5" s="225" t="s">
        <v>50</v>
      </c>
      <c r="M5" s="225"/>
      <c r="N5" s="225"/>
      <c r="O5" s="224" t="s">
        <v>51</v>
      </c>
      <c r="P5" s="225"/>
      <c r="Q5" s="225"/>
      <c r="R5" s="234" t="s">
        <v>39</v>
      </c>
      <c r="T5" s="180" t="s">
        <v>83</v>
      </c>
      <c r="U5" s="180" t="s">
        <v>49</v>
      </c>
      <c r="V5" s="180" t="s">
        <v>50</v>
      </c>
      <c r="W5" s="180" t="s">
        <v>51</v>
      </c>
      <c r="X5" s="181"/>
      <c r="Y5" s="174"/>
    </row>
    <row r="6" spans="1:39" ht="81" customHeight="1" thickBot="1">
      <c r="A6" s="233"/>
      <c r="B6" s="231"/>
      <c r="C6" s="231"/>
      <c r="D6" s="231"/>
      <c r="E6" s="231"/>
      <c r="F6" s="41" t="s">
        <v>27</v>
      </c>
      <c r="G6" s="6" t="s">
        <v>22</v>
      </c>
      <c r="H6" s="36" t="s">
        <v>52</v>
      </c>
      <c r="I6" s="41" t="s">
        <v>28</v>
      </c>
      <c r="J6" s="6" t="s">
        <v>22</v>
      </c>
      <c r="K6" s="36" t="s">
        <v>52</v>
      </c>
      <c r="L6" s="54" t="s">
        <v>29</v>
      </c>
      <c r="M6" s="6" t="s">
        <v>22</v>
      </c>
      <c r="N6" s="36" t="s">
        <v>52</v>
      </c>
      <c r="O6" s="90" t="s">
        <v>48</v>
      </c>
      <c r="P6" s="91" t="s">
        <v>22</v>
      </c>
      <c r="Q6" s="50" t="s">
        <v>52</v>
      </c>
      <c r="R6" s="235"/>
      <c r="T6" s="182" t="s">
        <v>84</v>
      </c>
      <c r="U6" s="182" t="s">
        <v>84</v>
      </c>
      <c r="V6" s="182" t="s">
        <v>84</v>
      </c>
      <c r="W6" s="182" t="s">
        <v>84</v>
      </c>
      <c r="X6" s="183"/>
      <c r="Y6" s="175"/>
    </row>
    <row r="7" spans="1:39" ht="42">
      <c r="A7" s="104" t="s">
        <v>7</v>
      </c>
      <c r="B7" s="27" t="s">
        <v>20</v>
      </c>
      <c r="C7" s="121" t="s">
        <v>38</v>
      </c>
      <c r="D7" s="89" t="s">
        <v>37</v>
      </c>
      <c r="E7" s="162" t="str">
        <f>E8</f>
        <v>Atlīdzība</v>
      </c>
      <c r="F7" s="42"/>
      <c r="G7" s="10">
        <v>160</v>
      </c>
      <c r="H7" s="78">
        <v>1669</v>
      </c>
      <c r="I7" s="28"/>
      <c r="J7" s="10">
        <v>160</v>
      </c>
      <c r="K7" s="65">
        <f>H7</f>
        <v>1669</v>
      </c>
      <c r="L7" s="55"/>
      <c r="M7" s="10">
        <v>160</v>
      </c>
      <c r="N7" s="65">
        <f>K7</f>
        <v>1669</v>
      </c>
      <c r="O7" s="42"/>
      <c r="P7" s="10">
        <v>160</v>
      </c>
      <c r="Q7" s="65">
        <f>N7</f>
        <v>1669</v>
      </c>
      <c r="R7" s="92" t="s">
        <v>40</v>
      </c>
      <c r="T7" s="184">
        <f>H7/G7</f>
        <v>10.43125</v>
      </c>
      <c r="U7" s="184">
        <f>K7/J7</f>
        <v>10.43125</v>
      </c>
      <c r="V7" s="184">
        <f>N7/M7</f>
        <v>10.43125</v>
      </c>
      <c r="W7" s="184">
        <f>Q7/P7</f>
        <v>10.43125</v>
      </c>
      <c r="X7" s="185"/>
      <c r="Y7" s="172"/>
      <c r="AM7" s="170"/>
    </row>
    <row r="8" spans="1:39" ht="33" customHeight="1">
      <c r="A8" s="240" t="s">
        <v>8</v>
      </c>
      <c r="B8" s="242" t="s">
        <v>21</v>
      </c>
      <c r="C8" s="246" t="s">
        <v>38</v>
      </c>
      <c r="D8" s="215" t="s">
        <v>37</v>
      </c>
      <c r="E8" s="96" t="s">
        <v>53</v>
      </c>
      <c r="F8" s="43"/>
      <c r="G8" s="11">
        <v>120</v>
      </c>
      <c r="H8" s="79">
        <v>1252</v>
      </c>
      <c r="I8" s="29"/>
      <c r="J8" s="11">
        <v>120</v>
      </c>
      <c r="K8" s="65">
        <f>H8</f>
        <v>1252</v>
      </c>
      <c r="L8" s="56"/>
      <c r="M8" s="11">
        <v>120</v>
      </c>
      <c r="N8" s="65">
        <f>K8</f>
        <v>1252</v>
      </c>
      <c r="O8" s="43"/>
      <c r="P8" s="11">
        <v>120</v>
      </c>
      <c r="Q8" s="65">
        <f>N8</f>
        <v>1252</v>
      </c>
      <c r="R8" s="253" t="s">
        <v>40</v>
      </c>
      <c r="T8" s="186">
        <f t="shared" ref="T8:T20" si="0">H8/G8</f>
        <v>10.433333333333334</v>
      </c>
      <c r="U8" s="186">
        <f t="shared" ref="U8:U13" si="1">K8/J8</f>
        <v>10.433333333333334</v>
      </c>
      <c r="V8" s="186">
        <f t="shared" ref="V8:V13" si="2">N8/M8</f>
        <v>10.433333333333334</v>
      </c>
      <c r="W8" s="186">
        <f t="shared" ref="W8:W13" si="3">Q8/P8</f>
        <v>10.433333333333334</v>
      </c>
      <c r="X8" s="185"/>
      <c r="Y8" s="172"/>
      <c r="Z8" s="137"/>
      <c r="AM8" s="170"/>
    </row>
    <row r="9" spans="1:39" ht="32.25" customHeight="1">
      <c r="A9" s="241"/>
      <c r="B9" s="243"/>
      <c r="C9" s="247"/>
      <c r="D9" s="216"/>
      <c r="E9" s="97" t="s">
        <v>54</v>
      </c>
      <c r="F9" s="74"/>
      <c r="G9" s="105" t="s">
        <v>64</v>
      </c>
      <c r="H9" s="80">
        <v>220</v>
      </c>
      <c r="I9" s="29"/>
      <c r="J9" s="105" t="s">
        <v>64</v>
      </c>
      <c r="K9" s="83">
        <v>220</v>
      </c>
      <c r="L9" s="56"/>
      <c r="M9" s="105" t="s">
        <v>64</v>
      </c>
      <c r="N9" s="84">
        <v>220</v>
      </c>
      <c r="O9" s="56"/>
      <c r="P9" s="105" t="s">
        <v>64</v>
      </c>
      <c r="Q9" s="80">
        <v>220</v>
      </c>
      <c r="R9" s="254"/>
      <c r="T9" s="186"/>
      <c r="U9" s="186"/>
      <c r="V9" s="186"/>
      <c r="W9" s="186"/>
      <c r="X9" s="185"/>
      <c r="Y9" s="172"/>
      <c r="Z9" s="137"/>
      <c r="AM9" s="170"/>
    </row>
    <row r="10" spans="1:39" ht="60" customHeight="1">
      <c r="A10" s="106" t="s">
        <v>9</v>
      </c>
      <c r="B10" s="7" t="s">
        <v>23</v>
      </c>
      <c r="C10" s="121" t="s">
        <v>38</v>
      </c>
      <c r="D10" s="89" t="s">
        <v>37</v>
      </c>
      <c r="E10" s="162" t="str">
        <f>E11</f>
        <v>Atlīdzība</v>
      </c>
      <c r="F10" s="43"/>
      <c r="G10" s="11">
        <v>120</v>
      </c>
      <c r="H10" s="79">
        <v>1252</v>
      </c>
      <c r="I10" s="29"/>
      <c r="J10" s="11">
        <v>120</v>
      </c>
      <c r="K10" s="82">
        <f>H10</f>
        <v>1252</v>
      </c>
      <c r="L10" s="56"/>
      <c r="M10" s="9">
        <v>120</v>
      </c>
      <c r="N10" s="84">
        <f>K10</f>
        <v>1252</v>
      </c>
      <c r="O10" s="56"/>
      <c r="P10" s="9">
        <v>120</v>
      </c>
      <c r="Q10" s="83">
        <f>N10</f>
        <v>1252</v>
      </c>
      <c r="R10" s="93" t="s">
        <v>40</v>
      </c>
      <c r="T10" s="186">
        <f t="shared" si="0"/>
        <v>10.433333333333334</v>
      </c>
      <c r="U10" s="186">
        <f t="shared" si="1"/>
        <v>10.433333333333334</v>
      </c>
      <c r="V10" s="186">
        <f t="shared" si="2"/>
        <v>10.433333333333334</v>
      </c>
      <c r="W10" s="186">
        <f t="shared" si="3"/>
        <v>10.433333333333334</v>
      </c>
      <c r="X10" s="185"/>
      <c r="Y10" s="172"/>
      <c r="Z10" s="137"/>
      <c r="AM10" s="170"/>
    </row>
    <row r="11" spans="1:39" ht="36.75" customHeight="1">
      <c r="A11" s="240" t="s">
        <v>10</v>
      </c>
      <c r="B11" s="242" t="s">
        <v>24</v>
      </c>
      <c r="C11" s="246" t="s">
        <v>38</v>
      </c>
      <c r="D11" s="215" t="s">
        <v>37</v>
      </c>
      <c r="E11" s="96" t="s">
        <v>53</v>
      </c>
      <c r="F11" s="43"/>
      <c r="G11" s="11">
        <v>100</v>
      </c>
      <c r="H11" s="79">
        <v>1043</v>
      </c>
      <c r="I11" s="29"/>
      <c r="J11" s="11">
        <v>100</v>
      </c>
      <c r="K11" s="82">
        <f>H11</f>
        <v>1043</v>
      </c>
      <c r="L11" s="56"/>
      <c r="M11" s="9">
        <v>100</v>
      </c>
      <c r="N11" s="84">
        <f>K11</f>
        <v>1043</v>
      </c>
      <c r="O11" s="56"/>
      <c r="P11" s="9">
        <v>100</v>
      </c>
      <c r="Q11" s="83">
        <f>N11</f>
        <v>1043</v>
      </c>
      <c r="R11" s="253" t="s">
        <v>40</v>
      </c>
      <c r="T11" s="186">
        <f t="shared" si="0"/>
        <v>10.43</v>
      </c>
      <c r="U11" s="186">
        <f t="shared" si="1"/>
        <v>10.43</v>
      </c>
      <c r="V11" s="186">
        <f t="shared" si="2"/>
        <v>10.43</v>
      </c>
      <c r="W11" s="186">
        <f t="shared" si="3"/>
        <v>10.43</v>
      </c>
      <c r="X11" s="185"/>
      <c r="Y11" s="172"/>
      <c r="Z11" s="137"/>
      <c r="AM11" s="170"/>
    </row>
    <row r="12" spans="1:39" ht="34.5" customHeight="1">
      <c r="A12" s="241"/>
      <c r="B12" s="243"/>
      <c r="C12" s="247"/>
      <c r="D12" s="216"/>
      <c r="E12" s="97" t="s">
        <v>54</v>
      </c>
      <c r="F12" s="43"/>
      <c r="G12" s="105" t="s">
        <v>65</v>
      </c>
      <c r="H12" s="126">
        <v>1119</v>
      </c>
      <c r="I12" s="29"/>
      <c r="J12" s="105" t="s">
        <v>66</v>
      </c>
      <c r="K12" s="83">
        <v>1492</v>
      </c>
      <c r="L12" s="56"/>
      <c r="M12" s="105" t="s">
        <v>66</v>
      </c>
      <c r="N12" s="84">
        <v>1492</v>
      </c>
      <c r="O12" s="56"/>
      <c r="P12" s="105" t="s">
        <v>66</v>
      </c>
      <c r="Q12" s="83">
        <v>1492</v>
      </c>
      <c r="R12" s="254"/>
      <c r="T12" s="186"/>
      <c r="U12" s="186"/>
      <c r="V12" s="186"/>
      <c r="W12" s="186"/>
      <c r="X12" s="185"/>
      <c r="Y12" s="172"/>
      <c r="Z12" s="137"/>
      <c r="AM12" s="170"/>
    </row>
    <row r="13" spans="1:39" ht="41.25" customHeight="1">
      <c r="A13" s="240" t="s">
        <v>11</v>
      </c>
      <c r="B13" s="248" t="s">
        <v>61</v>
      </c>
      <c r="C13" s="246" t="s">
        <v>38</v>
      </c>
      <c r="D13" s="244" t="s">
        <v>79</v>
      </c>
      <c r="E13" s="96" t="s">
        <v>53</v>
      </c>
      <c r="F13" s="43"/>
      <c r="G13" s="11">
        <v>320</v>
      </c>
      <c r="H13" s="79">
        <v>3296</v>
      </c>
      <c r="I13" s="29"/>
      <c r="J13" s="11">
        <v>320</v>
      </c>
      <c r="K13" s="82">
        <v>3296</v>
      </c>
      <c r="L13" s="56"/>
      <c r="M13" s="9">
        <v>100</v>
      </c>
      <c r="N13" s="84">
        <v>1030</v>
      </c>
      <c r="O13" s="56"/>
      <c r="P13" s="9">
        <v>100</v>
      </c>
      <c r="Q13" s="83">
        <f>N13</f>
        <v>1030</v>
      </c>
      <c r="R13" s="253" t="s">
        <v>40</v>
      </c>
      <c r="T13" s="186">
        <f t="shared" si="0"/>
        <v>10.3</v>
      </c>
      <c r="U13" s="186">
        <f t="shared" si="1"/>
        <v>10.3</v>
      </c>
      <c r="V13" s="186">
        <f t="shared" si="2"/>
        <v>10.3</v>
      </c>
      <c r="W13" s="186">
        <f t="shared" si="3"/>
        <v>10.3</v>
      </c>
      <c r="X13" s="185"/>
      <c r="Y13" s="172"/>
      <c r="Z13" s="137"/>
      <c r="AM13" s="170"/>
    </row>
    <row r="14" spans="1:39" ht="32.25" customHeight="1">
      <c r="A14" s="241"/>
      <c r="B14" s="249"/>
      <c r="C14" s="247"/>
      <c r="D14" s="245"/>
      <c r="E14" s="97" t="s">
        <v>54</v>
      </c>
      <c r="F14" s="43"/>
      <c r="G14" s="105" t="s">
        <v>62</v>
      </c>
      <c r="H14" s="80">
        <v>1908</v>
      </c>
      <c r="I14" s="29"/>
      <c r="J14" s="105" t="s">
        <v>62</v>
      </c>
      <c r="K14" s="75">
        <v>1908</v>
      </c>
      <c r="L14" s="56"/>
      <c r="M14" s="105" t="s">
        <v>63</v>
      </c>
      <c r="N14" s="84">
        <v>1272</v>
      </c>
      <c r="O14" s="56"/>
      <c r="P14" s="105" t="s">
        <v>63</v>
      </c>
      <c r="Q14" s="83">
        <v>1272</v>
      </c>
      <c r="R14" s="254"/>
      <c r="T14" s="186"/>
      <c r="U14" s="186"/>
      <c r="V14" s="186"/>
      <c r="W14" s="186"/>
      <c r="X14" s="185"/>
      <c r="Y14" s="172"/>
      <c r="Z14" s="137"/>
      <c r="AM14" s="170"/>
    </row>
    <row r="15" spans="1:39" ht="31">
      <c r="A15" s="106" t="s">
        <v>12</v>
      </c>
      <c r="B15" s="8" t="s">
        <v>46</v>
      </c>
      <c r="C15" s="122" t="s">
        <v>4</v>
      </c>
      <c r="D15" s="5" t="s">
        <v>43</v>
      </c>
      <c r="E15" s="100" t="str">
        <f>E13</f>
        <v>Atlīdzība</v>
      </c>
      <c r="F15" s="44"/>
      <c r="G15" s="17">
        <v>40</v>
      </c>
      <c r="H15" s="81">
        <v>377</v>
      </c>
      <c r="I15" s="30"/>
      <c r="J15" s="17"/>
      <c r="K15" s="51"/>
      <c r="L15" s="57"/>
      <c r="M15" s="18"/>
      <c r="N15" s="85"/>
      <c r="O15" s="56"/>
      <c r="P15" s="17"/>
      <c r="Q15" s="66"/>
      <c r="R15" s="94" t="s">
        <v>40</v>
      </c>
      <c r="T15" s="186">
        <f t="shared" si="0"/>
        <v>9.4250000000000007</v>
      </c>
      <c r="U15" s="186"/>
      <c r="V15" s="186"/>
      <c r="W15" s="186"/>
      <c r="X15" s="185"/>
      <c r="Y15" s="172"/>
      <c r="Z15" s="137"/>
      <c r="AM15" s="170"/>
    </row>
    <row r="16" spans="1:39" ht="25.5" customHeight="1">
      <c r="A16" s="209" t="s">
        <v>13</v>
      </c>
      <c r="B16" s="236" t="s">
        <v>47</v>
      </c>
      <c r="C16" s="206" t="s">
        <v>4</v>
      </c>
      <c r="D16" s="238" t="s">
        <v>43</v>
      </c>
      <c r="E16" s="98" t="s">
        <v>53</v>
      </c>
      <c r="F16" s="45"/>
      <c r="G16" s="22"/>
      <c r="H16" s="37"/>
      <c r="I16" s="31"/>
      <c r="J16" s="22">
        <v>1060</v>
      </c>
      <c r="K16" s="52">
        <v>9996</v>
      </c>
      <c r="L16" s="58"/>
      <c r="M16" s="23"/>
      <c r="N16" s="77"/>
      <c r="O16" s="58"/>
      <c r="P16" s="22"/>
      <c r="Q16" s="67"/>
      <c r="R16" s="255" t="s">
        <v>41</v>
      </c>
      <c r="T16" s="186"/>
      <c r="U16" s="186">
        <f t="shared" ref="U16" si="4">K16/J16</f>
        <v>9.4301886792452834</v>
      </c>
      <c r="V16" s="186"/>
      <c r="W16" s="186"/>
      <c r="X16" s="185"/>
      <c r="Y16" s="172"/>
      <c r="AM16" s="170"/>
    </row>
    <row r="17" spans="1:39" ht="31.5" customHeight="1">
      <c r="A17" s="211"/>
      <c r="B17" s="237"/>
      <c r="C17" s="208"/>
      <c r="D17" s="239"/>
      <c r="E17" s="99" t="s">
        <v>54</v>
      </c>
      <c r="F17" s="46"/>
      <c r="G17" s="14"/>
      <c r="H17" s="38"/>
      <c r="I17" s="32"/>
      <c r="J17" s="102" t="s">
        <v>67</v>
      </c>
      <c r="K17" s="52">
        <v>3392</v>
      </c>
      <c r="L17" s="59"/>
      <c r="M17" s="19"/>
      <c r="N17" s="62"/>
      <c r="O17" s="59"/>
      <c r="P17" s="20"/>
      <c r="Q17" s="68"/>
      <c r="R17" s="256"/>
      <c r="T17" s="186"/>
      <c r="U17" s="186"/>
      <c r="V17" s="186"/>
      <c r="W17" s="186"/>
      <c r="X17" s="185"/>
      <c r="Y17" s="172"/>
      <c r="AM17" s="170"/>
    </row>
    <row r="18" spans="1:39" ht="28.5" customHeight="1">
      <c r="A18" s="209" t="s">
        <v>14</v>
      </c>
      <c r="B18" s="212" t="s">
        <v>34</v>
      </c>
      <c r="C18" s="206" t="s">
        <v>25</v>
      </c>
      <c r="D18" s="261" t="s">
        <v>60</v>
      </c>
      <c r="E18" s="98" t="s">
        <v>53</v>
      </c>
      <c r="F18" s="47"/>
      <c r="G18" s="14"/>
      <c r="H18" s="38"/>
      <c r="I18" s="33">
        <v>22</v>
      </c>
      <c r="J18" s="15">
        <v>320</v>
      </c>
      <c r="K18" s="52">
        <v>3018</v>
      </c>
      <c r="L18" s="196">
        <v>44</v>
      </c>
      <c r="M18" s="197">
        <v>640</v>
      </c>
      <c r="N18" s="198">
        <v>6036</v>
      </c>
      <c r="O18" s="60">
        <v>35</v>
      </c>
      <c r="P18" s="15">
        <v>504</v>
      </c>
      <c r="Q18" s="69">
        <v>4753</v>
      </c>
      <c r="R18" s="255" t="s">
        <v>41</v>
      </c>
      <c r="S18" s="137"/>
      <c r="T18" s="186"/>
      <c r="U18" s="186">
        <f>K18/J18</f>
        <v>9.4312500000000004</v>
      </c>
      <c r="V18" s="186">
        <f>N18/M18</f>
        <v>9.4312500000000004</v>
      </c>
      <c r="W18" s="186">
        <f>Q18/P18</f>
        <v>9.4305555555555554</v>
      </c>
      <c r="X18" s="185"/>
      <c r="Y18" s="172"/>
      <c r="AM18" s="170"/>
    </row>
    <row r="19" spans="1:39" ht="33" customHeight="1">
      <c r="A19" s="210"/>
      <c r="B19" s="213"/>
      <c r="C19" s="207"/>
      <c r="D19" s="262"/>
      <c r="E19" s="99" t="s">
        <v>54</v>
      </c>
      <c r="F19" s="47"/>
      <c r="G19" s="14"/>
      <c r="H19" s="38"/>
      <c r="I19" s="33"/>
      <c r="J19" s="199" t="s">
        <v>81</v>
      </c>
      <c r="K19" s="52">
        <v>848</v>
      </c>
      <c r="L19" s="60"/>
      <c r="M19" s="199" t="s">
        <v>80</v>
      </c>
      <c r="N19" s="200">
        <v>1696</v>
      </c>
      <c r="O19" s="60"/>
      <c r="P19" s="199" t="s">
        <v>82</v>
      </c>
      <c r="Q19" s="69">
        <v>1288</v>
      </c>
      <c r="R19" s="256"/>
      <c r="S19" s="137"/>
      <c r="T19" s="186"/>
      <c r="U19" s="186"/>
      <c r="V19" s="186"/>
      <c r="W19" s="186"/>
      <c r="X19" s="185"/>
      <c r="Y19" s="172"/>
      <c r="AM19" s="170"/>
    </row>
    <row r="20" spans="1:39" ht="33" customHeight="1">
      <c r="A20" s="210"/>
      <c r="B20" s="213"/>
      <c r="C20" s="207"/>
      <c r="D20" s="215" t="s">
        <v>59</v>
      </c>
      <c r="E20" s="100" t="s">
        <v>53</v>
      </c>
      <c r="F20" s="139"/>
      <c r="G20" s="17">
        <v>16</v>
      </c>
      <c r="H20" s="164">
        <v>151</v>
      </c>
      <c r="I20" s="128"/>
      <c r="J20" s="129"/>
      <c r="K20" s="130"/>
      <c r="L20" s="131"/>
      <c r="M20" s="132"/>
      <c r="N20" s="133"/>
      <c r="O20" s="131"/>
      <c r="P20" s="129"/>
      <c r="Q20" s="134"/>
      <c r="R20" s="257" t="s">
        <v>40</v>
      </c>
      <c r="S20" s="137"/>
      <c r="T20" s="187">
        <f t="shared" si="0"/>
        <v>9.4375</v>
      </c>
      <c r="U20" s="186"/>
      <c r="V20" s="186"/>
      <c r="W20" s="186"/>
      <c r="X20" s="185"/>
      <c r="Y20" s="172"/>
      <c r="AM20" s="170"/>
    </row>
    <row r="21" spans="1:39" ht="31.5" customHeight="1">
      <c r="A21" s="211"/>
      <c r="B21" s="214"/>
      <c r="C21" s="208"/>
      <c r="D21" s="216"/>
      <c r="E21" s="127" t="s">
        <v>54</v>
      </c>
      <c r="F21" s="139">
        <v>2</v>
      </c>
      <c r="G21" s="165" t="s">
        <v>71</v>
      </c>
      <c r="H21" s="164">
        <v>16</v>
      </c>
      <c r="I21" s="128"/>
      <c r="J21" s="129"/>
      <c r="K21" s="130"/>
      <c r="L21" s="131"/>
      <c r="M21" s="135"/>
      <c r="N21" s="136"/>
      <c r="O21" s="131"/>
      <c r="P21" s="129"/>
      <c r="Q21" s="134"/>
      <c r="R21" s="258"/>
      <c r="T21" s="186"/>
      <c r="U21" s="186"/>
      <c r="V21" s="186"/>
      <c r="W21" s="186"/>
      <c r="X21" s="185"/>
      <c r="Y21" s="172"/>
    </row>
    <row r="22" spans="1:39" ht="30">
      <c r="A22" s="209" t="s">
        <v>15</v>
      </c>
      <c r="B22" s="212" t="s">
        <v>74</v>
      </c>
      <c r="C22" s="123" t="s">
        <v>68</v>
      </c>
      <c r="D22" s="88"/>
      <c r="E22" s="101" t="s">
        <v>56</v>
      </c>
      <c r="F22" s="46"/>
      <c r="G22" s="15"/>
      <c r="H22" s="39"/>
      <c r="I22" s="34"/>
      <c r="J22" s="15"/>
      <c r="K22" s="52"/>
      <c r="L22" s="60">
        <v>25</v>
      </c>
      <c r="M22" s="16"/>
      <c r="N22" s="52">
        <v>12100</v>
      </c>
      <c r="O22" s="60"/>
      <c r="P22" s="15"/>
      <c r="Q22" s="69"/>
      <c r="R22" s="95" t="s">
        <v>41</v>
      </c>
      <c r="T22" s="188"/>
      <c r="U22" s="186"/>
      <c r="V22" s="186"/>
      <c r="W22" s="186"/>
      <c r="X22" s="185"/>
      <c r="Y22" s="172"/>
    </row>
    <row r="23" spans="1:39" ht="31.5" customHeight="1">
      <c r="A23" s="210"/>
      <c r="B23" s="213"/>
      <c r="C23" s="217" t="s">
        <v>69</v>
      </c>
      <c r="D23" s="261" t="s">
        <v>59</v>
      </c>
      <c r="E23" s="98" t="s">
        <v>53</v>
      </c>
      <c r="F23" s="46"/>
      <c r="G23" s="15"/>
      <c r="H23" s="39"/>
      <c r="I23" s="34"/>
      <c r="J23" s="15"/>
      <c r="K23" s="52"/>
      <c r="L23" s="47"/>
      <c r="M23" s="15">
        <v>40</v>
      </c>
      <c r="N23" s="39">
        <v>377</v>
      </c>
      <c r="O23" s="61"/>
      <c r="P23" s="15"/>
      <c r="Q23" s="69"/>
      <c r="R23" s="255" t="s">
        <v>41</v>
      </c>
      <c r="T23" s="188"/>
      <c r="U23" s="186"/>
      <c r="V23" s="186">
        <f>N23/M23</f>
        <v>9.4250000000000007</v>
      </c>
      <c r="W23" s="186"/>
      <c r="X23" s="185"/>
      <c r="Y23" s="172"/>
      <c r="Z23" s="169"/>
    </row>
    <row r="24" spans="1:39" ht="28">
      <c r="A24" s="210"/>
      <c r="B24" s="213"/>
      <c r="C24" s="218"/>
      <c r="D24" s="262"/>
      <c r="E24" s="99" t="s">
        <v>54</v>
      </c>
      <c r="F24" s="46"/>
      <c r="G24" s="15"/>
      <c r="H24" s="39"/>
      <c r="I24" s="34"/>
      <c r="J24" s="15"/>
      <c r="K24" s="52"/>
      <c r="L24" s="47">
        <v>2</v>
      </c>
      <c r="M24" s="166" t="s">
        <v>75</v>
      </c>
      <c r="N24" s="39">
        <v>424</v>
      </c>
      <c r="O24" s="61"/>
      <c r="P24" s="15"/>
      <c r="Q24" s="69"/>
      <c r="R24" s="256"/>
      <c r="T24" s="188"/>
      <c r="U24" s="186"/>
      <c r="V24" s="186"/>
      <c r="W24" s="186"/>
      <c r="X24" s="185"/>
      <c r="Y24" s="172"/>
      <c r="Z24" s="169"/>
    </row>
    <row r="25" spans="1:39" ht="31.5" customHeight="1">
      <c r="A25" s="210"/>
      <c r="B25" s="213"/>
      <c r="C25" s="217" t="s">
        <v>76</v>
      </c>
      <c r="D25" s="13" t="s">
        <v>45</v>
      </c>
      <c r="E25" s="101" t="str">
        <f>E23</f>
        <v>Atlīdzība</v>
      </c>
      <c r="F25" s="46"/>
      <c r="G25" s="15"/>
      <c r="H25" s="39"/>
      <c r="I25" s="34"/>
      <c r="J25" s="15"/>
      <c r="K25" s="52"/>
      <c r="L25" s="46">
        <v>1</v>
      </c>
      <c r="M25" s="15">
        <v>45</v>
      </c>
      <c r="N25" s="39">
        <v>425</v>
      </c>
      <c r="O25" s="61"/>
      <c r="P25" s="15"/>
      <c r="Q25" s="69"/>
      <c r="R25" s="255" t="s">
        <v>41</v>
      </c>
      <c r="T25" s="188"/>
      <c r="U25" s="186"/>
      <c r="V25" s="186">
        <f t="shared" ref="V25:V26" si="5">N25/M25</f>
        <v>9.4444444444444446</v>
      </c>
      <c r="W25" s="186"/>
      <c r="X25" s="185"/>
      <c r="Y25" s="172"/>
      <c r="Z25" s="169"/>
    </row>
    <row r="26" spans="1:39" ht="33" customHeight="1">
      <c r="A26" s="211"/>
      <c r="B26" s="214"/>
      <c r="C26" s="218"/>
      <c r="D26" s="13" t="s">
        <v>44</v>
      </c>
      <c r="E26" s="101" t="str">
        <f>E23</f>
        <v>Atlīdzība</v>
      </c>
      <c r="F26" s="46"/>
      <c r="G26" s="15"/>
      <c r="H26" s="39"/>
      <c r="I26" s="34"/>
      <c r="J26" s="15"/>
      <c r="K26" s="52"/>
      <c r="L26" s="46">
        <v>1</v>
      </c>
      <c r="M26" s="15">
        <v>80</v>
      </c>
      <c r="N26" s="39">
        <v>754</v>
      </c>
      <c r="O26" s="61"/>
      <c r="P26" s="15"/>
      <c r="Q26" s="69"/>
      <c r="R26" s="256"/>
      <c r="T26" s="188"/>
      <c r="U26" s="186"/>
      <c r="V26" s="186">
        <f t="shared" si="5"/>
        <v>9.4250000000000007</v>
      </c>
      <c r="W26" s="186"/>
      <c r="X26" s="185"/>
      <c r="Y26" s="172"/>
      <c r="Z26" s="169"/>
    </row>
    <row r="27" spans="1:39" ht="56">
      <c r="A27" s="106" t="s">
        <v>16</v>
      </c>
      <c r="B27" s="8" t="s">
        <v>33</v>
      </c>
      <c r="C27" s="122" t="s">
        <v>5</v>
      </c>
      <c r="D27" s="5" t="s">
        <v>42</v>
      </c>
      <c r="E27" s="100"/>
      <c r="F27" s="48">
        <v>55</v>
      </c>
      <c r="G27" s="12">
        <v>50</v>
      </c>
      <c r="H27" s="81">
        <v>472</v>
      </c>
      <c r="I27" s="35"/>
      <c r="J27" s="11"/>
      <c r="K27" s="53"/>
      <c r="L27" s="56"/>
      <c r="M27" s="9"/>
      <c r="N27" s="63"/>
      <c r="O27" s="56"/>
      <c r="P27" s="11"/>
      <c r="Q27" s="64"/>
      <c r="R27" s="93" t="s">
        <v>40</v>
      </c>
      <c r="T27" s="188"/>
      <c r="U27" s="186">
        <f>H27/G27</f>
        <v>9.44</v>
      </c>
      <c r="V27" s="186"/>
      <c r="W27" s="186"/>
      <c r="X27" s="185"/>
      <c r="Y27" s="172"/>
    </row>
    <row r="28" spans="1:39" ht="58.5" customHeight="1">
      <c r="A28" s="106" t="s">
        <v>26</v>
      </c>
      <c r="B28" s="21" t="s">
        <v>35</v>
      </c>
      <c r="C28" s="122" t="s">
        <v>5</v>
      </c>
      <c r="D28" s="5" t="s">
        <v>42</v>
      </c>
      <c r="E28" s="100"/>
      <c r="F28" s="43">
        <v>1</v>
      </c>
      <c r="G28" s="12">
        <v>90</v>
      </c>
      <c r="H28" s="81">
        <v>849</v>
      </c>
      <c r="I28" s="29"/>
      <c r="J28" s="11"/>
      <c r="K28" s="53"/>
      <c r="L28" s="56"/>
      <c r="M28" s="9"/>
      <c r="N28" s="63"/>
      <c r="O28" s="56"/>
      <c r="P28" s="11"/>
      <c r="Q28" s="64"/>
      <c r="R28" s="93" t="s">
        <v>40</v>
      </c>
      <c r="T28" s="188"/>
      <c r="U28" s="186">
        <f>H28/G28</f>
        <v>9.4333333333333336</v>
      </c>
      <c r="V28" s="186"/>
      <c r="W28" s="186"/>
      <c r="X28" s="185"/>
      <c r="Y28" s="172"/>
    </row>
    <row r="29" spans="1:39" ht="37.5" customHeight="1">
      <c r="A29" s="209" t="s">
        <v>17</v>
      </c>
      <c r="B29" s="219" t="s">
        <v>30</v>
      </c>
      <c r="C29" s="206" t="s">
        <v>6</v>
      </c>
      <c r="D29" s="259" t="s">
        <v>57</v>
      </c>
      <c r="E29" s="98" t="s">
        <v>53</v>
      </c>
      <c r="F29" s="46"/>
      <c r="G29" s="15"/>
      <c r="H29" s="39"/>
      <c r="I29" s="125">
        <v>10</v>
      </c>
      <c r="J29" s="24">
        <v>1640</v>
      </c>
      <c r="K29" s="76">
        <v>16892</v>
      </c>
      <c r="L29" s="61">
        <v>20</v>
      </c>
      <c r="M29" s="25">
        <v>3280</v>
      </c>
      <c r="N29" s="86">
        <v>33784</v>
      </c>
      <c r="O29" s="87">
        <v>25</v>
      </c>
      <c r="P29" s="15">
        <v>4100</v>
      </c>
      <c r="Q29" s="69">
        <v>42230</v>
      </c>
      <c r="R29" s="255" t="s">
        <v>41</v>
      </c>
      <c r="S29" s="167"/>
      <c r="T29" s="186"/>
      <c r="U29" s="186">
        <f>K29/J29</f>
        <v>10.3</v>
      </c>
      <c r="V29" s="186">
        <f>N29/M29</f>
        <v>10.3</v>
      </c>
      <c r="W29" s="186">
        <f t="shared" ref="W29:W31" si="6">Q29/P29</f>
        <v>10.3</v>
      </c>
      <c r="X29" s="185"/>
      <c r="Y29" s="172"/>
    </row>
    <row r="30" spans="1:39" ht="36.75" customHeight="1">
      <c r="A30" s="211"/>
      <c r="B30" s="220"/>
      <c r="C30" s="208"/>
      <c r="D30" s="260"/>
      <c r="E30" s="99" t="s">
        <v>54</v>
      </c>
      <c r="F30" s="49"/>
      <c r="G30" s="25"/>
      <c r="H30" s="40"/>
      <c r="I30" s="125"/>
      <c r="J30" s="138" t="s">
        <v>75</v>
      </c>
      <c r="K30" s="76">
        <v>424</v>
      </c>
      <c r="L30" s="70"/>
      <c r="M30" s="138" t="s">
        <v>77</v>
      </c>
      <c r="N30" s="77">
        <v>848</v>
      </c>
      <c r="O30" s="71"/>
      <c r="P30" s="138" t="s">
        <v>78</v>
      </c>
      <c r="Q30" s="103">
        <v>966</v>
      </c>
      <c r="R30" s="256"/>
      <c r="S30" s="26"/>
      <c r="T30" s="186"/>
      <c r="U30" s="186"/>
      <c r="V30" s="186"/>
      <c r="W30" s="186"/>
      <c r="X30" s="185"/>
      <c r="Y30" s="172"/>
    </row>
    <row r="31" spans="1:39" ht="61.5" customHeight="1">
      <c r="A31" s="107" t="s">
        <v>18</v>
      </c>
      <c r="B31" s="72" t="s">
        <v>31</v>
      </c>
      <c r="C31" s="163" t="s">
        <v>6</v>
      </c>
      <c r="D31" s="73" t="s">
        <v>57</v>
      </c>
      <c r="E31" s="98" t="s">
        <v>53</v>
      </c>
      <c r="F31" s="46"/>
      <c r="G31" s="15"/>
      <c r="H31" s="39"/>
      <c r="I31" s="125">
        <v>18</v>
      </c>
      <c r="J31" s="24">
        <v>1116</v>
      </c>
      <c r="K31" s="76">
        <v>11495</v>
      </c>
      <c r="L31" s="61">
        <v>18</v>
      </c>
      <c r="M31" s="15">
        <v>1116</v>
      </c>
      <c r="N31" s="86">
        <f>K31</f>
        <v>11495</v>
      </c>
      <c r="O31" s="87">
        <v>19</v>
      </c>
      <c r="P31" s="15">
        <v>1178</v>
      </c>
      <c r="Q31" s="69">
        <v>12133</v>
      </c>
      <c r="R31" s="95" t="s">
        <v>41</v>
      </c>
      <c r="T31" s="186"/>
      <c r="U31" s="186">
        <f t="shared" ref="U31:U32" si="7">K31/J31</f>
        <v>10.300179211469533</v>
      </c>
      <c r="V31" s="186">
        <f t="shared" ref="V31" si="8">N31/M31</f>
        <v>10.300179211469533</v>
      </c>
      <c r="W31" s="186">
        <f t="shared" si="6"/>
        <v>10.299660441426147</v>
      </c>
      <c r="X31" s="185"/>
      <c r="Y31" s="172"/>
    </row>
    <row r="32" spans="1:39" ht="42.5" thickBot="1">
      <c r="A32" s="108" t="s">
        <v>19</v>
      </c>
      <c r="B32" s="109" t="s">
        <v>32</v>
      </c>
      <c r="C32" s="124" t="s">
        <v>6</v>
      </c>
      <c r="D32" s="168" t="s">
        <v>79</v>
      </c>
      <c r="E32" s="110" t="s">
        <v>53</v>
      </c>
      <c r="F32" s="111"/>
      <c r="G32" s="112"/>
      <c r="H32" s="113"/>
      <c r="I32" s="114">
        <v>1</v>
      </c>
      <c r="J32" s="115">
        <v>1500</v>
      </c>
      <c r="K32" s="116">
        <v>15450</v>
      </c>
      <c r="L32" s="117">
        <v>1</v>
      </c>
      <c r="M32" s="118">
        <v>1500</v>
      </c>
      <c r="N32" s="119">
        <v>15645</v>
      </c>
      <c r="O32" s="117">
        <v>1</v>
      </c>
      <c r="P32" s="120">
        <v>1500</v>
      </c>
      <c r="Q32" s="146">
        <v>15645</v>
      </c>
      <c r="R32" s="161" t="s">
        <v>40</v>
      </c>
      <c r="T32" s="189"/>
      <c r="U32" s="189">
        <f t="shared" si="7"/>
        <v>10.3</v>
      </c>
      <c r="V32" s="189">
        <f>K32/J32</f>
        <v>10.3</v>
      </c>
      <c r="W32" s="189">
        <f>K32/J32</f>
        <v>10.3</v>
      </c>
      <c r="X32" s="185"/>
      <c r="Y32" s="172"/>
    </row>
    <row r="33" spans="1:27" ht="21" customHeight="1">
      <c r="D33" s="250" t="s">
        <v>58</v>
      </c>
      <c r="E33" s="100" t="s">
        <v>53</v>
      </c>
      <c r="F33" s="143"/>
      <c r="G33" s="144"/>
      <c r="H33" s="145">
        <f>H7+H8+H10+H11+H13+H15+H16+H18+H20+H23+H25+H26+H27+H28+H29+H31+H32</f>
        <v>10361</v>
      </c>
      <c r="I33" s="145"/>
      <c r="J33" s="145"/>
      <c r="K33" s="145">
        <f>K7+K8+K10+K11+K13+K15+K16+K18+K20+K23+K25+K26+K27+K28+K29+K31+K32</f>
        <v>65363</v>
      </c>
      <c r="L33" s="145"/>
      <c r="M33" s="145"/>
      <c r="N33" s="145">
        <f>N7+N8+N10+N11+N13+N15+N16+N18+N20+N23+N25+N26+N27+N28+N29+N31+N32</f>
        <v>74762</v>
      </c>
      <c r="O33" s="145"/>
      <c r="P33" s="145"/>
      <c r="Q33" s="145">
        <f>Q7+Q8+Q10+Q11+Q13+Q15+Q16+Q18+Q20+Q23+Q25+Q26+Q27+Q28+Q29+Q31+Q32</f>
        <v>81007</v>
      </c>
      <c r="R33" s="160">
        <f>SUM(H33:Q33)</f>
        <v>231493</v>
      </c>
      <c r="T33" s="171"/>
      <c r="U33" s="171"/>
      <c r="V33" s="171"/>
      <c r="W33" s="172"/>
      <c r="X33" s="172"/>
      <c r="Y33" s="172"/>
    </row>
    <row r="34" spans="1:27" ht="21" customHeight="1">
      <c r="D34" s="251"/>
      <c r="E34" s="127" t="s">
        <v>54</v>
      </c>
      <c r="F34" s="140"/>
      <c r="G34" s="141"/>
      <c r="H34" s="142">
        <f>H9+H12+H14+H17+H19+H21+H30+H24</f>
        <v>3263</v>
      </c>
      <c r="I34" s="142"/>
      <c r="J34" s="142"/>
      <c r="K34" s="142">
        <f>K9+K12+K14+K17+K19+K21+K30+K24</f>
        <v>8284</v>
      </c>
      <c r="L34" s="142"/>
      <c r="M34" s="142"/>
      <c r="N34" s="142">
        <f>N9+N12+N14+N17+N19+N21+N30+N24</f>
        <v>5952</v>
      </c>
      <c r="O34" s="142"/>
      <c r="P34" s="142"/>
      <c r="Q34" s="142">
        <f>Q9+Q12+Q14+Q17+Q19+Q21+Q30+Q24</f>
        <v>5238</v>
      </c>
      <c r="R34" s="159">
        <f t="shared" ref="R34:R36" si="9">SUM(H34:Q34)</f>
        <v>22737</v>
      </c>
      <c r="T34" s="205" t="s">
        <v>85</v>
      </c>
      <c r="U34" s="205"/>
      <c r="V34" s="205"/>
      <c r="W34" s="205"/>
      <c r="X34" s="176"/>
      <c r="Y34" s="171"/>
    </row>
    <row r="35" spans="1:27" ht="19.5" customHeight="1">
      <c r="D35" s="251"/>
      <c r="E35" s="100" t="s">
        <v>56</v>
      </c>
      <c r="F35" s="140"/>
      <c r="G35" s="140"/>
      <c r="H35" s="142"/>
      <c r="I35" s="142"/>
      <c r="J35" s="142"/>
      <c r="K35" s="142">
        <f>K22</f>
        <v>0</v>
      </c>
      <c r="L35" s="142"/>
      <c r="M35" s="142"/>
      <c r="N35" s="142">
        <f>N22</f>
        <v>12100</v>
      </c>
      <c r="O35" s="142"/>
      <c r="P35" s="142"/>
      <c r="Q35" s="142"/>
      <c r="R35" s="159">
        <f t="shared" si="9"/>
        <v>12100</v>
      </c>
      <c r="T35" s="177" t="s">
        <v>86</v>
      </c>
      <c r="U35" s="177"/>
      <c r="V35" s="177"/>
      <c r="W35" s="177"/>
      <c r="X35" s="176"/>
      <c r="Y35" s="171"/>
    </row>
    <row r="36" spans="1:27" ht="19.5" customHeight="1">
      <c r="D36" s="251"/>
      <c r="E36" s="147" t="s">
        <v>72</v>
      </c>
      <c r="F36" s="140"/>
      <c r="G36" s="140"/>
      <c r="H36" s="142">
        <f>SUM(H33:H35)</f>
        <v>13624</v>
      </c>
      <c r="I36" s="142"/>
      <c r="J36" s="142"/>
      <c r="K36" s="142">
        <f t="shared" ref="K36:Q36" si="10">SUM(K33:K35)</f>
        <v>73647</v>
      </c>
      <c r="L36" s="142"/>
      <c r="M36" s="142"/>
      <c r="N36" s="142">
        <f t="shared" si="10"/>
        <v>92814</v>
      </c>
      <c r="O36" s="142"/>
      <c r="P36" s="142"/>
      <c r="Q36" s="142">
        <f t="shared" si="10"/>
        <v>86245</v>
      </c>
      <c r="R36" s="159">
        <f t="shared" si="9"/>
        <v>266330</v>
      </c>
      <c r="T36" s="177" t="s">
        <v>91</v>
      </c>
      <c r="U36" s="177"/>
      <c r="V36" s="177"/>
      <c r="W36" s="177"/>
      <c r="X36" s="176"/>
      <c r="Y36" s="171"/>
    </row>
    <row r="37" spans="1:27" ht="17.25" customHeight="1">
      <c r="E37" s="148"/>
      <c r="T37" s="177" t="s">
        <v>90</v>
      </c>
      <c r="U37" s="177"/>
      <c r="V37" s="177"/>
      <c r="W37" s="177"/>
      <c r="X37" s="176"/>
      <c r="Y37" s="171"/>
    </row>
    <row r="38" spans="1:27" s="3" customFormat="1" ht="20.25" customHeight="1">
      <c r="A38" s="1"/>
      <c r="B38" s="1"/>
      <c r="C38" s="1"/>
      <c r="D38" s="252" t="s">
        <v>73</v>
      </c>
      <c r="E38" s="101" t="s">
        <v>53</v>
      </c>
      <c r="F38" s="150"/>
      <c r="G38" s="150"/>
      <c r="H38" s="153">
        <f>H16+H18+H23+H25+H26+H29+H31</f>
        <v>0</v>
      </c>
      <c r="I38" s="154"/>
      <c r="J38" s="155"/>
      <c r="K38" s="153">
        <f>K16+K18+K23+K25+K26+K29+K31</f>
        <v>41401</v>
      </c>
      <c r="L38" s="156"/>
      <c r="M38" s="156"/>
      <c r="N38" s="153">
        <f>N16+N18+N23+N25+N26+N29+N31</f>
        <v>52871</v>
      </c>
      <c r="O38" s="156"/>
      <c r="P38" s="156"/>
      <c r="Q38" s="153">
        <f>Q16+Q18+Q23+Q25+Q26+Q29+Q31</f>
        <v>59116</v>
      </c>
      <c r="R38" s="157">
        <f>SUM(H38:Q38)</f>
        <v>153388</v>
      </c>
      <c r="T38" s="178" t="s">
        <v>87</v>
      </c>
      <c r="U38" s="178" t="s">
        <v>89</v>
      </c>
      <c r="V38" s="178"/>
      <c r="W38" s="178"/>
      <c r="X38" s="178"/>
      <c r="Y38" s="191"/>
      <c r="Z38" s="192"/>
      <c r="AA38" s="192"/>
    </row>
    <row r="39" spans="1:27" ht="21" customHeight="1">
      <c r="D39" s="252"/>
      <c r="E39" s="99" t="s">
        <v>54</v>
      </c>
      <c r="F39" s="150"/>
      <c r="G39" s="150"/>
      <c r="H39" s="154">
        <v>0</v>
      </c>
      <c r="I39" s="154"/>
      <c r="J39" s="154"/>
      <c r="K39" s="153">
        <f>K17+K19+K24+K30</f>
        <v>4664</v>
      </c>
      <c r="L39" s="154"/>
      <c r="M39" s="154"/>
      <c r="N39" s="153">
        <f>N17+N19+N24+N30</f>
        <v>2968</v>
      </c>
      <c r="O39" s="154"/>
      <c r="P39" s="154"/>
      <c r="Q39" s="153">
        <f>Q17+Q19+Q24+Q30+Q12+Q14+Q9</f>
        <v>5238</v>
      </c>
      <c r="R39" s="157">
        <f t="shared" ref="R39:R40" si="11">SUM(H39:Q39)</f>
        <v>12870</v>
      </c>
      <c r="T39" s="177"/>
      <c r="U39" s="177" t="s">
        <v>92</v>
      </c>
      <c r="V39" s="177"/>
      <c r="W39" s="177"/>
      <c r="X39" s="177"/>
      <c r="Y39" s="193"/>
      <c r="Z39" s="194"/>
      <c r="AA39" s="194"/>
    </row>
    <row r="40" spans="1:27" ht="19.5" customHeight="1">
      <c r="D40" s="252"/>
      <c r="E40" s="101" t="s">
        <v>56</v>
      </c>
      <c r="F40" s="150"/>
      <c r="G40" s="150"/>
      <c r="H40" s="153">
        <v>0</v>
      </c>
      <c r="I40" s="153"/>
      <c r="J40" s="153"/>
      <c r="K40" s="153">
        <f>K22</f>
        <v>0</v>
      </c>
      <c r="L40" s="153"/>
      <c r="M40" s="153"/>
      <c r="N40" s="153">
        <f>N22</f>
        <v>12100</v>
      </c>
      <c r="O40" s="153"/>
      <c r="P40" s="153"/>
      <c r="Q40" s="153"/>
      <c r="R40" s="157">
        <f t="shared" si="11"/>
        <v>12100</v>
      </c>
      <c r="T40" s="193"/>
      <c r="U40" s="177" t="s">
        <v>93</v>
      </c>
      <c r="V40" s="193"/>
      <c r="W40" s="193"/>
      <c r="X40" s="193"/>
      <c r="Y40" s="193"/>
      <c r="Z40" s="194"/>
      <c r="AA40" s="194"/>
    </row>
    <row r="41" spans="1:27" ht="19.5" customHeight="1">
      <c r="D41" s="252"/>
      <c r="E41" s="149" t="s">
        <v>72</v>
      </c>
      <c r="F41" s="150"/>
      <c r="G41" s="150"/>
      <c r="H41" s="151">
        <v>0</v>
      </c>
      <c r="I41" s="151"/>
      <c r="J41" s="151"/>
      <c r="K41" s="152">
        <f>SUM(K38:K40)</f>
        <v>46065</v>
      </c>
      <c r="L41" s="151"/>
      <c r="M41" s="151"/>
      <c r="N41" s="152">
        <f>SUM(N38:N40)</f>
        <v>67939</v>
      </c>
      <c r="O41" s="151"/>
      <c r="P41" s="151"/>
      <c r="Q41" s="152">
        <f>SUM(Q38:Q40)</f>
        <v>64354</v>
      </c>
      <c r="R41" s="158">
        <f>SUM(R38:R40)</f>
        <v>178358</v>
      </c>
      <c r="T41" s="171"/>
      <c r="U41" s="201">
        <f>(1380+1130)/2</f>
        <v>1255</v>
      </c>
      <c r="V41" s="202">
        <f>U41/167.42</f>
        <v>7.4961175486799672</v>
      </c>
      <c r="W41" s="202">
        <f>V41*1.126</f>
        <v>8.4406283598136422</v>
      </c>
      <c r="X41" s="202">
        <f>W41*1.2359</f>
        <v>10.431772589893681</v>
      </c>
      <c r="Y41" s="171"/>
    </row>
    <row r="43" spans="1:27" ht="16.5">
      <c r="E43" s="203" t="s">
        <v>94</v>
      </c>
      <c r="U43" s="201"/>
      <c r="V43" s="202"/>
      <c r="W43" s="202"/>
      <c r="X43" s="202"/>
    </row>
    <row r="45" spans="1:27" ht="16.5">
      <c r="U45" s="201"/>
      <c r="V45" s="202"/>
      <c r="W45" s="202"/>
      <c r="X45" s="202"/>
    </row>
    <row r="52" spans="25:29" ht="16.5">
      <c r="Y52" s="190"/>
      <c r="Z52" s="190"/>
      <c r="AA52" s="190"/>
      <c r="AB52" s="195"/>
      <c r="AC52" s="190"/>
    </row>
    <row r="53" spans="25:29" ht="16.5">
      <c r="Y53" s="190"/>
      <c r="Z53" s="190"/>
      <c r="AA53" s="190"/>
      <c r="AB53" s="190"/>
    </row>
    <row r="54" spans="25:29" ht="16.5">
      <c r="Y54" s="190"/>
      <c r="Z54" s="190"/>
      <c r="AA54" s="190"/>
      <c r="AB54" s="190"/>
    </row>
    <row r="55" spans="25:29" ht="16.5">
      <c r="Y55" s="190"/>
      <c r="Z55" s="190"/>
      <c r="AA55" s="190"/>
      <c r="AB55" s="190"/>
    </row>
    <row r="56" spans="25:29" ht="16.5">
      <c r="Y56" s="190"/>
      <c r="Z56" s="190"/>
      <c r="AA56" s="190"/>
      <c r="AB56" s="190"/>
    </row>
    <row r="57" spans="25:29" ht="16.5">
      <c r="Y57" s="190"/>
      <c r="Z57" s="190"/>
      <c r="AA57" s="190"/>
      <c r="AB57" s="190"/>
    </row>
    <row r="58" spans="25:29" ht="16.5">
      <c r="Y58" s="190"/>
      <c r="Z58" s="190"/>
      <c r="AA58" s="190"/>
      <c r="AB58" s="190"/>
    </row>
    <row r="59" spans="25:29" ht="16.5">
      <c r="Y59" s="190"/>
      <c r="Z59" s="190"/>
      <c r="AA59" s="190"/>
      <c r="AB59" s="190"/>
    </row>
    <row r="60" spans="25:29" ht="16.5">
      <c r="Y60" s="190"/>
      <c r="Z60" s="190"/>
      <c r="AA60" s="190"/>
      <c r="AB60" s="190"/>
    </row>
  </sheetData>
  <mergeCells count="56">
    <mergeCell ref="D33:D36"/>
    <mergeCell ref="D38:D41"/>
    <mergeCell ref="R8:R9"/>
    <mergeCell ref="R11:R12"/>
    <mergeCell ref="R13:R14"/>
    <mergeCell ref="R16:R17"/>
    <mergeCell ref="R29:R30"/>
    <mergeCell ref="R23:R24"/>
    <mergeCell ref="R25:R26"/>
    <mergeCell ref="R18:R19"/>
    <mergeCell ref="R20:R21"/>
    <mergeCell ref="D29:D30"/>
    <mergeCell ref="D23:D24"/>
    <mergeCell ref="D18:D19"/>
    <mergeCell ref="B16:B17"/>
    <mergeCell ref="C16:C17"/>
    <mergeCell ref="D16:D17"/>
    <mergeCell ref="A8:A9"/>
    <mergeCell ref="B8:B9"/>
    <mergeCell ref="B11:B12"/>
    <mergeCell ref="A13:A14"/>
    <mergeCell ref="D13:D14"/>
    <mergeCell ref="C13:C14"/>
    <mergeCell ref="B13:B14"/>
    <mergeCell ref="C8:C9"/>
    <mergeCell ref="D8:D9"/>
    <mergeCell ref="A11:A12"/>
    <mergeCell ref="C11:C12"/>
    <mergeCell ref="D11:D12"/>
    <mergeCell ref="A2:R2"/>
    <mergeCell ref="I5:K5"/>
    <mergeCell ref="L5:N5"/>
    <mergeCell ref="O5:Q5"/>
    <mergeCell ref="F5:H5"/>
    <mergeCell ref="B5:B6"/>
    <mergeCell ref="C5:C6"/>
    <mergeCell ref="D5:D6"/>
    <mergeCell ref="E5:E6"/>
    <mergeCell ref="A5:A6"/>
    <mergeCell ref="R5:R6"/>
    <mergeCell ref="T3:W3"/>
    <mergeCell ref="T34:W34"/>
    <mergeCell ref="C18:C21"/>
    <mergeCell ref="A18:A21"/>
    <mergeCell ref="B18:B21"/>
    <mergeCell ref="D20:D21"/>
    <mergeCell ref="C25:C26"/>
    <mergeCell ref="C23:C24"/>
    <mergeCell ref="A29:A30"/>
    <mergeCell ref="B29:B30"/>
    <mergeCell ref="C29:C30"/>
    <mergeCell ref="A22:A26"/>
    <mergeCell ref="B22:B26"/>
    <mergeCell ref="A4:I4"/>
    <mergeCell ref="A3:R3"/>
    <mergeCell ref="A16:A17"/>
  </mergeCells>
  <pageMargins left="0.70866141732283472" right="0.70866141732283472" top="0" bottom="0" header="0.31496062992125984" footer="0.31496062992125984"/>
  <pageSetup paperSize="8"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Valsts robež. izdevumu aprēķins</vt:lpstr>
      <vt:lpstr>Sheet1</vt:lpstr>
      <vt:lpstr>'Valsts robež. izdevumu aprēķins'!Print_Area</vt:lpstr>
    </vt:vector>
  </TitlesOfParts>
  <Manager>Latvijas Ģeotelpiskās informācijas aģentūra</Manager>
  <Company>Aizsardzības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Republikas - Lietuvas Republikas valsts robežas redemarkācijas un uzturēšanas darbu nodrošināšanas plāns 2021.-2024. gadam</dc:title>
  <dc:subject>Informatīvā ziņojuma pielikums</dc:subject>
  <dc:creator>Arnis Krišjānis</dc:creator>
  <cp:keywords>Piel_VSS_656</cp:keywords>
  <dc:description>29449416, e-pasts arnis.krisjanis@lgia.gov.lv</dc:description>
  <cp:lastModifiedBy>Vera Solovjova</cp:lastModifiedBy>
  <cp:lastPrinted>2021-07-27T08:53:25Z</cp:lastPrinted>
  <dcterms:created xsi:type="dcterms:W3CDTF">2019-11-06T07:09:54Z</dcterms:created>
  <dcterms:modified xsi:type="dcterms:W3CDTF">2021-08-12T08:32:47Z</dcterms:modified>
</cp:coreProperties>
</file>