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4.5.pak" sheetId="1" r:id="rId1"/>
  </sheets>
  <definedNames>
    <definedName name="_xlnm.Print_Area" localSheetId="0">'4.5.pak'!$A:$K</definedName>
  </definedNames>
  <calcPr fullCalcOnLoad="1" fullPrecision="0"/>
</workbook>
</file>

<file path=xl/sharedStrings.xml><?xml version="1.0" encoding="utf-8"?>
<sst xmlns="http://schemas.openxmlformats.org/spreadsheetml/2006/main" count="56" uniqueCount="38">
  <si>
    <t>Finansējuma aprēķins 2014.gadam</t>
  </si>
  <si>
    <r>
      <t xml:space="preserve">Cilvēku skaits uz </t>
    </r>
    <r>
      <rPr>
        <b/>
        <u val="single"/>
        <sz val="11"/>
        <rFont val="Times New Roman"/>
        <family val="1"/>
      </rPr>
      <t>01.09.2013</t>
    </r>
    <r>
      <rPr>
        <u val="single"/>
        <sz val="11"/>
        <rFont val="Times New Roman"/>
        <family val="1"/>
      </rPr>
      <t>.</t>
    </r>
  </si>
  <si>
    <t>Piemaksa par pakāpi Ls</t>
  </si>
  <si>
    <t>Finansējums 1 mēn.</t>
  </si>
  <si>
    <t>4.kvalitātes pakāpe</t>
  </si>
  <si>
    <t>5.kvalitātes pakāpe</t>
  </si>
  <si>
    <t>Cilvēku skaits uz 01.09.2013.</t>
  </si>
  <si>
    <t>Finansējuma aprēķins 2015.gadam</t>
  </si>
  <si>
    <t>Piemaksa par pakāpi % 03.09.2012.</t>
  </si>
  <si>
    <t>Piemaksa par pakāpi % 01.09.2013.</t>
  </si>
  <si>
    <t>Finansējuma aprēķins 2013.gada četriem mēnešiem</t>
  </si>
  <si>
    <t>Kopā no 01.09.2013. līdz 31.12.2013.</t>
  </si>
  <si>
    <t>alga par likmi Ls 280</t>
  </si>
  <si>
    <t>Finansējums                 1 mēn. jaunpienākušajiem pedagogiem</t>
  </si>
  <si>
    <r>
      <t>Papildu nepieciešamais finansējums 2013.g. sept.-dec. (</t>
    </r>
    <r>
      <rPr>
        <b/>
        <u val="single"/>
        <sz val="11"/>
        <rFont val="Times New Roman"/>
        <family val="1"/>
      </rPr>
      <t>4 mēn.</t>
    </r>
    <r>
      <rPr>
        <b/>
        <sz val="11"/>
        <rFont val="Times New Roman"/>
        <family val="1"/>
      </rPr>
      <t>)</t>
    </r>
  </si>
  <si>
    <t>Papildu nepieciešamais finansējums
2014.gadā
esošajiem pedagogiem</t>
  </si>
  <si>
    <t>4. un 5.kvalitātes pakāpi ieguvušie pedagogi un tām atbilstošais finansējums</t>
  </si>
  <si>
    <r>
      <t xml:space="preserve">Piemaksa par pakāpi % </t>
    </r>
    <r>
      <rPr>
        <u val="single"/>
        <sz val="11"/>
        <rFont val="Times New Roman"/>
        <family val="1"/>
      </rPr>
      <t>pieaugums</t>
    </r>
  </si>
  <si>
    <t>Kopā</t>
  </si>
  <si>
    <r>
      <t>+                 Cilvēku skaits uz</t>
    </r>
    <r>
      <rPr>
        <u val="single"/>
        <sz val="11"/>
        <rFont val="Times New Roman"/>
        <family val="1"/>
      </rPr>
      <t xml:space="preserve"> 01.01.2014</t>
    </r>
    <r>
      <rPr>
        <sz val="11"/>
        <rFont val="Times New Roman"/>
        <family val="1"/>
      </rPr>
      <t>. (sāk maksāt no 01.09.2014.)</t>
    </r>
  </si>
  <si>
    <t>Papildu nepieciešamais finansējums
2014.g. sept.-dec.
(4 mēn.)
jaunpienākušajiem pedagogiem</t>
  </si>
  <si>
    <t>Piemaksa par pakāpi % no 01.09.2014.</t>
  </si>
  <si>
    <r>
      <t>Papildu nepieciešamais finansējums 2014.g. sept.-dec. (</t>
    </r>
    <r>
      <rPr>
        <b/>
        <u val="single"/>
        <sz val="11"/>
        <rFont val="Times New Roman"/>
        <family val="1"/>
      </rPr>
      <t>4 mēn.</t>
    </r>
    <r>
      <rPr>
        <b/>
        <sz val="11"/>
        <rFont val="Times New Roman"/>
        <family val="1"/>
      </rPr>
      <t>)</t>
    </r>
  </si>
  <si>
    <t>Papildu nepieciešamais finansējums 2014.g. esošajiem pedagogiem</t>
  </si>
  <si>
    <t>Piemaksa par pakāpi % 01.09.2014.</t>
  </si>
  <si>
    <t>Papildu nepieciešamais finansējums 2014.gadam             kopā</t>
  </si>
  <si>
    <t>Cilvēku skaits uz 01.09.2014.</t>
  </si>
  <si>
    <t xml:space="preserve">Papildu nepieciešamais finansējums
2015.g. </t>
  </si>
  <si>
    <t>Cilvēku skaits kopā uz 01.09.2013. un 01.09.2014.</t>
  </si>
  <si>
    <t>Piemaksa par pakāpi % 01.09.2015.</t>
  </si>
  <si>
    <t>Papildu nepieciešamais finansējums 2015.gadam</t>
  </si>
  <si>
    <t>Papildu nepieciešamais finansējums
2015.g.</t>
  </si>
  <si>
    <t>Finansējums 4 mēn.</t>
  </si>
  <si>
    <t>Finansējuma aprēķins 2016.gadam</t>
  </si>
  <si>
    <t>Papildu nepieciešamais finansējums
2016.g.</t>
  </si>
  <si>
    <t>Papildu nepieciešams kopā 2016.gadam</t>
  </si>
  <si>
    <r>
      <t xml:space="preserve">Piemaksa par pakāpi % </t>
    </r>
    <r>
      <rPr>
        <u val="single"/>
        <sz val="11"/>
        <rFont val="Times New Roman"/>
        <family val="1"/>
      </rPr>
      <t xml:space="preserve">pieaugums </t>
    </r>
    <r>
      <rPr>
        <sz val="11"/>
        <rFont val="Times New Roman"/>
        <family val="1"/>
      </rPr>
      <t>01.09.2015.</t>
    </r>
  </si>
  <si>
    <t>2.pielikums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</si>
</sst>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BaltHelvetica"/>
      <family val="0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BaltGaramond"/>
      <family val="2"/>
    </font>
    <font>
      <sz val="10"/>
      <name val="Arial Baltic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F5BD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165" fontId="12" fillId="31" borderId="0">
      <alignment/>
      <protection/>
    </xf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4" fillId="0" borderId="0" applyBorder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164" fontId="12" fillId="34" borderId="0" applyBorder="0" applyProtection="0">
      <alignment/>
    </xf>
    <xf numFmtId="0" fontId="5" fillId="0" borderId="0" applyNumberFormat="0" applyProtection="0">
      <alignment horizontal="left" wrapText="1" indent="1" shrinkToFit="1"/>
    </xf>
    <xf numFmtId="0" fontId="5" fillId="0" borderId="0" applyNumberFormat="0" applyProtection="0">
      <alignment horizontal="left" wrapText="1" indent="1" shrinkToFit="1"/>
    </xf>
    <xf numFmtId="0" fontId="5" fillId="0" borderId="0" applyNumberFormat="0" applyProtection="0">
      <alignment horizontal="left" wrapText="1" indent="1" shrinkToFit="1"/>
    </xf>
    <xf numFmtId="4" fontId="14" fillId="0" borderId="0" applyNumberFormat="0" applyProtection="0">
      <alignment horizontal="left" wrapText="1" indent="1"/>
    </xf>
    <xf numFmtId="0" fontId="1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12" fillId="35" borderId="0" applyBorder="0" applyProtection="0">
      <alignment/>
    </xf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7" fillId="0" borderId="0" xfId="58" applyFont="1">
      <alignment/>
      <protection/>
    </xf>
    <xf numFmtId="0" fontId="7" fillId="0" borderId="10" xfId="58" applyFont="1" applyBorder="1" applyAlignment="1">
      <alignment horizontal="center" vertical="center" wrapText="1"/>
      <protection/>
    </xf>
    <xf numFmtId="49" fontId="7" fillId="0" borderId="10" xfId="63" applyNumberFormat="1" applyFont="1" applyBorder="1" applyAlignment="1">
      <alignment horizontal="center" vertical="center" wrapText="1" shrinkToFit="1"/>
      <protection/>
    </xf>
    <xf numFmtId="49" fontId="10" fillId="0" borderId="10" xfId="63" applyNumberFormat="1" applyFont="1" applyFill="1" applyBorder="1" applyAlignment="1">
      <alignment horizontal="center" vertical="center" wrapText="1" shrinkToFit="1"/>
      <protection/>
    </xf>
    <xf numFmtId="3" fontId="7" fillId="0" borderId="10" xfId="63" applyNumberFormat="1" applyFont="1" applyBorder="1">
      <alignment/>
      <protection/>
    </xf>
    <xf numFmtId="3" fontId="7" fillId="36" borderId="10" xfId="63" applyNumberFormat="1" applyFont="1" applyFill="1" applyBorder="1">
      <alignment/>
      <protection/>
    </xf>
    <xf numFmtId="3" fontId="10" fillId="0" borderId="10" xfId="58" applyNumberFormat="1" applyFont="1" applyFill="1" applyBorder="1">
      <alignment/>
      <protection/>
    </xf>
    <xf numFmtId="3" fontId="7" fillId="0" borderId="0" xfId="58" applyNumberFormat="1" applyFont="1">
      <alignment/>
      <protection/>
    </xf>
    <xf numFmtId="3" fontId="7" fillId="0" borderId="10" xfId="63" applyNumberFormat="1" applyFont="1" applyBorder="1" applyAlignment="1">
      <alignment wrapText="1"/>
      <protection/>
    </xf>
    <xf numFmtId="49" fontId="3" fillId="0" borderId="0" xfId="62" applyNumberFormat="1" applyFont="1" applyFill="1" applyBorder="1" applyAlignment="1">
      <alignment horizontal="left" wrapText="1" shrinkToFit="1"/>
      <protection/>
    </xf>
    <xf numFmtId="3" fontId="11" fillId="0" borderId="0" xfId="58" applyNumberFormat="1" applyFont="1">
      <alignment/>
      <protection/>
    </xf>
    <xf numFmtId="3" fontId="7" fillId="0" borderId="10" xfId="58" applyNumberFormat="1" applyFont="1" applyBorder="1" applyAlignment="1">
      <alignment vertical="center" wrapText="1"/>
      <protection/>
    </xf>
    <xf numFmtId="3" fontId="10" fillId="0" borderId="0" xfId="58" applyNumberFormat="1" applyFont="1" applyFill="1" applyBorder="1">
      <alignment/>
      <protection/>
    </xf>
    <xf numFmtId="3" fontId="6" fillId="0" borderId="10" xfId="63" applyNumberFormat="1" applyFont="1" applyBorder="1">
      <alignment/>
      <protection/>
    </xf>
    <xf numFmtId="3" fontId="11" fillId="0" borderId="10" xfId="63" applyNumberFormat="1" applyFont="1" applyBorder="1" applyAlignment="1">
      <alignment wrapText="1"/>
      <protection/>
    </xf>
    <xf numFmtId="3" fontId="10" fillId="7" borderId="10" xfId="58" applyNumberFormat="1" applyFont="1" applyFill="1" applyBorder="1">
      <alignment/>
      <protection/>
    </xf>
    <xf numFmtId="3" fontId="10" fillId="0" borderId="10" xfId="63" applyNumberFormat="1" applyFont="1" applyBorder="1" applyAlignment="1">
      <alignment wrapText="1"/>
      <protection/>
    </xf>
    <xf numFmtId="3" fontId="10" fillId="0" borderId="10" xfId="63" applyNumberFormat="1" applyFont="1" applyBorder="1">
      <alignment/>
      <protection/>
    </xf>
    <xf numFmtId="0" fontId="6" fillId="0" borderId="0" xfId="63" applyFont="1" applyFill="1" applyBorder="1" applyAlignment="1">
      <alignment wrapText="1"/>
      <protection/>
    </xf>
    <xf numFmtId="3" fontId="11" fillId="0" borderId="0" xfId="63" applyNumberFormat="1" applyFont="1" applyFill="1" applyBorder="1" applyAlignment="1">
      <alignment wrapText="1"/>
      <protection/>
    </xf>
    <xf numFmtId="3" fontId="6" fillId="0" borderId="0" xfId="63" applyNumberFormat="1" applyFont="1" applyFill="1" applyBorder="1" applyAlignment="1">
      <alignment horizontal="center"/>
      <protection/>
    </xf>
    <xf numFmtId="3" fontId="6" fillId="0" borderId="0" xfId="63" applyNumberFormat="1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6" fillId="19" borderId="10" xfId="63" applyFont="1" applyFill="1" applyBorder="1" applyAlignment="1">
      <alignment wrapText="1"/>
      <protection/>
    </xf>
    <xf numFmtId="0" fontId="7" fillId="0" borderId="11" xfId="58" applyFont="1" applyBorder="1" applyAlignment="1">
      <alignment/>
      <protection/>
    </xf>
    <xf numFmtId="3" fontId="7" fillId="0" borderId="11" xfId="63" applyNumberFormat="1" applyFont="1" applyBorder="1" applyAlignment="1">
      <alignment wrapText="1"/>
      <protection/>
    </xf>
    <xf numFmtId="0" fontId="6" fillId="7" borderId="11" xfId="63" applyFont="1" applyFill="1" applyBorder="1" applyAlignment="1">
      <alignment/>
      <protection/>
    </xf>
    <xf numFmtId="49" fontId="3" fillId="0" borderId="0" xfId="62" applyNumberFormat="1" applyFont="1" applyFill="1" applyBorder="1" applyAlignment="1">
      <alignment wrapText="1" shrinkToFit="1"/>
      <protection/>
    </xf>
    <xf numFmtId="0" fontId="7" fillId="0" borderId="10" xfId="58" applyFont="1" applyBorder="1" applyAlignment="1" quotePrefix="1">
      <alignment horizontal="center" wrapText="1"/>
      <protection/>
    </xf>
    <xf numFmtId="3" fontId="10" fillId="0" borderId="10" xfId="63" applyNumberFormat="1" applyFont="1" applyBorder="1" applyAlignment="1">
      <alignment/>
      <protection/>
    </xf>
    <xf numFmtId="3" fontId="10" fillId="37" borderId="10" xfId="58" applyNumberFormat="1" applyFont="1" applyFill="1" applyBorder="1">
      <alignment/>
      <protection/>
    </xf>
    <xf numFmtId="49" fontId="10" fillId="0" borderId="0" xfId="63" applyNumberFormat="1" applyFont="1" applyFill="1" applyBorder="1" applyAlignment="1">
      <alignment horizontal="center" vertical="center" wrapText="1" shrinkToFit="1"/>
      <protection/>
    </xf>
    <xf numFmtId="0" fontId="7" fillId="0" borderId="12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wrapText="1"/>
      <protection/>
    </xf>
    <xf numFmtId="49" fontId="10" fillId="0" borderId="12" xfId="63" applyNumberFormat="1" applyFont="1" applyFill="1" applyBorder="1" applyAlignment="1">
      <alignment horizontal="center" vertical="center" wrapText="1" shrinkToFit="1"/>
      <protection/>
    </xf>
    <xf numFmtId="3" fontId="6" fillId="0" borderId="10" xfId="63" applyNumberFormat="1" applyFont="1" applyFill="1" applyBorder="1">
      <alignment/>
      <protection/>
    </xf>
    <xf numFmtId="3" fontId="6" fillId="37" borderId="10" xfId="63" applyNumberFormat="1" applyFont="1" applyFill="1" applyBorder="1">
      <alignment/>
      <protection/>
    </xf>
    <xf numFmtId="0" fontId="7" fillId="0" borderId="13" xfId="58" applyFont="1" applyBorder="1" applyAlignment="1">
      <alignment horizontal="center" vertical="center" wrapText="1"/>
      <protection/>
    </xf>
    <xf numFmtId="0" fontId="6" fillId="19" borderId="11" xfId="63" applyFont="1" applyFill="1" applyBorder="1" applyAlignment="1">
      <alignment wrapText="1"/>
      <protection/>
    </xf>
    <xf numFmtId="0" fontId="7" fillId="0" borderId="14" xfId="58" applyFont="1" applyBorder="1" applyAlignment="1">
      <alignment horizontal="center" wrapText="1"/>
      <protection/>
    </xf>
    <xf numFmtId="3" fontId="7" fillId="0" borderId="15" xfId="63" applyNumberFormat="1" applyFont="1" applyBorder="1">
      <alignment/>
      <protection/>
    </xf>
    <xf numFmtId="3" fontId="6" fillId="0" borderId="15" xfId="63" applyNumberFormat="1" applyFont="1" applyBorder="1">
      <alignment/>
      <protection/>
    </xf>
    <xf numFmtId="0" fontId="7" fillId="0" borderId="16" xfId="58" applyFont="1" applyBorder="1" applyAlignment="1">
      <alignment horizontal="center" wrapText="1"/>
      <protection/>
    </xf>
    <xf numFmtId="49" fontId="10" fillId="0" borderId="17" xfId="63" applyNumberFormat="1" applyFont="1" applyFill="1" applyBorder="1" applyAlignment="1">
      <alignment horizontal="center" vertical="center" wrapText="1" shrinkToFit="1"/>
      <protection/>
    </xf>
    <xf numFmtId="3" fontId="7" fillId="0" borderId="18" xfId="63" applyNumberFormat="1" applyFont="1" applyBorder="1" applyAlignment="1">
      <alignment wrapText="1"/>
      <protection/>
    </xf>
    <xf numFmtId="3" fontId="10" fillId="0" borderId="19" xfId="63" applyNumberFormat="1" applyFont="1" applyBorder="1">
      <alignment/>
      <protection/>
    </xf>
    <xf numFmtId="3" fontId="6" fillId="0" borderId="20" xfId="63" applyNumberFormat="1" applyFont="1" applyBorder="1">
      <alignment/>
      <protection/>
    </xf>
    <xf numFmtId="3" fontId="6" fillId="0" borderId="21" xfId="63" applyNumberFormat="1" applyFont="1" applyBorder="1">
      <alignment/>
      <protection/>
    </xf>
    <xf numFmtId="3" fontId="7" fillId="0" borderId="18" xfId="63" applyNumberFormat="1" applyFont="1" applyBorder="1">
      <alignment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49" fontId="7" fillId="0" borderId="0" xfId="63" applyNumberFormat="1" applyFont="1" applyFill="1" applyBorder="1" applyAlignment="1">
      <alignment horizontal="center" vertical="center" wrapText="1" shrinkToFit="1"/>
      <protection/>
    </xf>
    <xf numFmtId="3" fontId="7" fillId="0" borderId="0" xfId="63" applyNumberFormat="1" applyFont="1" applyFill="1" applyBorder="1">
      <alignment/>
      <protection/>
    </xf>
    <xf numFmtId="0" fontId="11" fillId="0" borderId="0" xfId="58" applyFont="1">
      <alignment/>
      <protection/>
    </xf>
    <xf numFmtId="49" fontId="3" fillId="0" borderId="10" xfId="62" applyNumberFormat="1" applyFont="1" applyFill="1" applyBorder="1" applyAlignment="1">
      <alignment horizontal="center" wrapText="1" shrinkToFit="1"/>
      <protection/>
    </xf>
    <xf numFmtId="49" fontId="10" fillId="0" borderId="11" xfId="63" applyNumberFormat="1" applyFont="1" applyFill="1" applyBorder="1" applyAlignment="1">
      <alignment horizontal="center" vertical="center" wrapText="1" shrinkToFit="1"/>
      <protection/>
    </xf>
    <xf numFmtId="49" fontId="10" fillId="0" borderId="15" xfId="63" applyNumberFormat="1" applyFont="1" applyFill="1" applyBorder="1" applyAlignment="1">
      <alignment horizontal="center" vertical="center" wrapText="1" shrinkToFit="1"/>
      <protection/>
    </xf>
    <xf numFmtId="3" fontId="10" fillId="0" borderId="11" xfId="63" applyNumberFormat="1" applyFont="1" applyBorder="1" applyAlignment="1">
      <alignment horizontal="center"/>
      <protection/>
    </xf>
    <xf numFmtId="3" fontId="10" fillId="0" borderId="15" xfId="63" applyNumberFormat="1" applyFont="1" applyBorder="1" applyAlignment="1">
      <alignment horizontal="center"/>
      <protection/>
    </xf>
    <xf numFmtId="3" fontId="6" fillId="7" borderId="11" xfId="63" applyNumberFormat="1" applyFont="1" applyFill="1" applyBorder="1" applyAlignment="1">
      <alignment horizontal="center"/>
      <protection/>
    </xf>
    <xf numFmtId="3" fontId="6" fillId="7" borderId="15" xfId="63" applyNumberFormat="1" applyFont="1" applyFill="1" applyBorder="1" applyAlignment="1">
      <alignment horizontal="center"/>
      <protection/>
    </xf>
    <xf numFmtId="49" fontId="3" fillId="0" borderId="22" xfId="62" applyNumberFormat="1" applyFont="1" applyFill="1" applyBorder="1" applyAlignment="1">
      <alignment horizontal="center" wrapText="1" shrinkToFit="1"/>
      <protection/>
    </xf>
    <xf numFmtId="49" fontId="10" fillId="0" borderId="12" xfId="63" applyNumberFormat="1" applyFont="1" applyFill="1" applyBorder="1" applyAlignment="1">
      <alignment horizontal="center" vertical="center" wrapText="1" shrinkToFit="1"/>
      <protection/>
    </xf>
    <xf numFmtId="49" fontId="3" fillId="0" borderId="0" xfId="62" applyNumberFormat="1" applyFont="1" applyFill="1" applyBorder="1" applyAlignment="1">
      <alignment horizontal="center" wrapText="1" shrinkToFit="1"/>
      <protection/>
    </xf>
    <xf numFmtId="49" fontId="3" fillId="0" borderId="0" xfId="62" applyNumberFormat="1" applyFont="1" applyFill="1" applyBorder="1" applyAlignment="1">
      <alignment horizontal="center" vertical="top" wrapText="1" shrinkToFi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Koefic.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_2000.g.budz" xfId="62"/>
    <cellStyle name="Normal_62_samazin_IZM 2" xfId="63"/>
    <cellStyle name="Note" xfId="64"/>
    <cellStyle name="Output" xfId="65"/>
    <cellStyle name="Parastais_FMLikp01_p05_221205_pap_afp_makp" xfId="66"/>
    <cellStyle name="Percent" xfId="67"/>
    <cellStyle name="Pie??m." xfId="68"/>
    <cellStyle name="SAPBEXHLevel0" xfId="69"/>
    <cellStyle name="SAPBEXHLevel1" xfId="70"/>
    <cellStyle name="SAPBEXHLevel2" xfId="71"/>
    <cellStyle name="SAPBEXstdItem" xfId="72"/>
    <cellStyle name="Style 1" xfId="73"/>
    <cellStyle name="Title" xfId="74"/>
    <cellStyle name="Total" xfId="75"/>
    <cellStyle name="V?st.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C1">
      <selection activeCell="M22" sqref="M22"/>
    </sheetView>
  </sheetViews>
  <sheetFormatPr defaultColWidth="9.140625" defaultRowHeight="15"/>
  <cols>
    <col min="1" max="1" width="36.140625" style="1" customWidth="1"/>
    <col min="2" max="2" width="15.00390625" style="1" customWidth="1"/>
    <col min="3" max="3" width="15.57421875" style="1" customWidth="1"/>
    <col min="4" max="4" width="14.8515625" style="1" customWidth="1"/>
    <col min="5" max="5" width="17.7109375" style="1" customWidth="1"/>
    <col min="6" max="6" width="14.28125" style="1" customWidth="1"/>
    <col min="7" max="7" width="15.28125" style="1" customWidth="1"/>
    <col min="8" max="8" width="16.28125" style="1" customWidth="1"/>
    <col min="9" max="9" width="21.140625" style="1" customWidth="1"/>
    <col min="10" max="10" width="12.00390625" style="1" customWidth="1"/>
    <col min="11" max="11" width="17.140625" style="1" customWidth="1"/>
    <col min="12" max="16384" width="9.140625" style="1" customWidth="1"/>
  </cols>
  <sheetData>
    <row r="1" ht="15.75">
      <c r="K1" s="55" t="s">
        <v>37</v>
      </c>
    </row>
    <row r="2" spans="1:9" ht="18.75">
      <c r="A2" s="65" t="s">
        <v>16</v>
      </c>
      <c r="B2" s="65"/>
      <c r="C2" s="65"/>
      <c r="D2" s="65"/>
      <c r="E2" s="65"/>
      <c r="F2" s="65"/>
      <c r="G2" s="65"/>
      <c r="H2" s="65"/>
      <c r="I2" s="65"/>
    </row>
    <row r="3" spans="1:9" s="2" customFormat="1" ht="25.5" customHeight="1">
      <c r="A3" s="66" t="s">
        <v>12</v>
      </c>
      <c r="B3" s="66"/>
      <c r="C3" s="66"/>
      <c r="D3" s="66"/>
      <c r="E3" s="66"/>
      <c r="F3" s="66"/>
      <c r="G3" s="66"/>
      <c r="H3" s="66"/>
      <c r="I3" s="66"/>
    </row>
    <row r="4" spans="1:9" s="3" customFormat="1" ht="28.5" customHeight="1">
      <c r="A4" s="56" t="s">
        <v>10</v>
      </c>
      <c r="B4" s="56"/>
      <c r="C4" s="56"/>
      <c r="D4" s="56"/>
      <c r="E4" s="56"/>
      <c r="F4" s="56"/>
      <c r="G4" s="56"/>
      <c r="H4" s="56"/>
      <c r="I4" s="30"/>
    </row>
    <row r="5" spans="1:9" s="3" customFormat="1" ht="78.75" customHeight="1">
      <c r="A5" s="27"/>
      <c r="B5" s="4" t="s">
        <v>1</v>
      </c>
      <c r="C5" s="5" t="s">
        <v>8</v>
      </c>
      <c r="D5" s="5" t="s">
        <v>9</v>
      </c>
      <c r="E5" s="5" t="s">
        <v>17</v>
      </c>
      <c r="F5" s="5" t="s">
        <v>2</v>
      </c>
      <c r="G5" s="5" t="s">
        <v>3</v>
      </c>
      <c r="H5" s="6" t="s">
        <v>14</v>
      </c>
      <c r="I5" s="30"/>
    </row>
    <row r="6" spans="1:9" s="10" customFormat="1" ht="18.75">
      <c r="A6" s="28" t="s">
        <v>4</v>
      </c>
      <c r="B6" s="11">
        <v>1581</v>
      </c>
      <c r="C6" s="8">
        <v>8</v>
      </c>
      <c r="D6" s="8">
        <v>10</v>
      </c>
      <c r="E6" s="8">
        <f>+D6-C6</f>
        <v>2</v>
      </c>
      <c r="F6" s="7">
        <f>280*E6%</f>
        <v>6</v>
      </c>
      <c r="G6" s="7">
        <f>+B6*F6*1.2409</f>
        <v>11771</v>
      </c>
      <c r="H6" s="9">
        <f>+G6*4</f>
        <v>47084</v>
      </c>
      <c r="I6" s="30"/>
    </row>
    <row r="7" spans="1:9" s="10" customFormat="1" ht="18.75">
      <c r="A7" s="28" t="s">
        <v>5</v>
      </c>
      <c r="B7" s="11">
        <v>174</v>
      </c>
      <c r="C7" s="8">
        <v>12</v>
      </c>
      <c r="D7" s="8">
        <v>12</v>
      </c>
      <c r="E7" s="8">
        <f>+D7-C7</f>
        <v>0</v>
      </c>
      <c r="F7" s="7">
        <f>280*E7%</f>
        <v>0</v>
      </c>
      <c r="G7" s="7">
        <f>+B7*F7*1.2409</f>
        <v>0</v>
      </c>
      <c r="H7" s="9">
        <f>+G7*4</f>
        <v>0</v>
      </c>
      <c r="I7" s="30"/>
    </row>
    <row r="8" spans="1:9" s="10" customFormat="1" ht="18.75">
      <c r="A8" s="29" t="s">
        <v>11</v>
      </c>
      <c r="B8" s="16">
        <f>SUM(B6:B7)</f>
        <v>1755</v>
      </c>
      <c r="C8" s="17"/>
      <c r="D8" s="17"/>
      <c r="E8" s="17"/>
      <c r="F8" s="16"/>
      <c r="G8" s="16">
        <f>SUM(G6:G7)</f>
        <v>11771</v>
      </c>
      <c r="H8" s="33">
        <f>SUM(H6:H7)</f>
        <v>47084</v>
      </c>
      <c r="I8" s="30"/>
    </row>
    <row r="9" spans="1:9" ht="11.25" customHeight="1">
      <c r="A9" s="12"/>
      <c r="B9" s="12"/>
      <c r="C9" s="12"/>
      <c r="D9" s="12"/>
      <c r="I9" s="13"/>
    </row>
    <row r="10" spans="1:9" ht="18.75">
      <c r="A10" s="56" t="s">
        <v>0</v>
      </c>
      <c r="B10" s="56"/>
      <c r="C10" s="56"/>
      <c r="D10" s="56"/>
      <c r="E10" s="56"/>
      <c r="F10" s="56"/>
      <c r="G10" s="56"/>
      <c r="H10" s="56"/>
      <c r="I10" s="56"/>
    </row>
    <row r="11" spans="1:9" s="3" customFormat="1" ht="107.25" customHeight="1">
      <c r="A11" s="35"/>
      <c r="B11" s="36" t="s">
        <v>6</v>
      </c>
      <c r="C11" s="37" t="s">
        <v>15</v>
      </c>
      <c r="D11" s="5" t="s">
        <v>21</v>
      </c>
      <c r="E11" s="5" t="s">
        <v>17</v>
      </c>
      <c r="F11" s="5" t="s">
        <v>2</v>
      </c>
      <c r="G11" s="5" t="s">
        <v>3</v>
      </c>
      <c r="H11" s="6" t="s">
        <v>22</v>
      </c>
      <c r="I11" s="6" t="s">
        <v>23</v>
      </c>
    </row>
    <row r="12" spans="1:9" s="10" customFormat="1" ht="15">
      <c r="A12" s="11" t="s">
        <v>4</v>
      </c>
      <c r="B12" s="11">
        <f>+B6</f>
        <v>1581</v>
      </c>
      <c r="C12" s="19">
        <f>+H6*3</f>
        <v>141252</v>
      </c>
      <c r="D12" s="8">
        <v>12</v>
      </c>
      <c r="E12" s="8">
        <f>+D12-D6</f>
        <v>2</v>
      </c>
      <c r="F12" s="7">
        <f>280*E12%</f>
        <v>6</v>
      </c>
      <c r="G12" s="7">
        <f>+B12*F12*1.2409</f>
        <v>11771</v>
      </c>
      <c r="H12" s="9">
        <f>+G12*4</f>
        <v>47084</v>
      </c>
      <c r="I12" s="9">
        <f>+C12+H12</f>
        <v>188336</v>
      </c>
    </row>
    <row r="13" spans="1:9" s="10" customFormat="1" ht="15">
      <c r="A13" s="11" t="s">
        <v>5</v>
      </c>
      <c r="B13" s="11">
        <f>+B7</f>
        <v>174</v>
      </c>
      <c r="C13" s="19">
        <f>+H7*3</f>
        <v>0</v>
      </c>
      <c r="D13" s="8">
        <v>14</v>
      </c>
      <c r="E13" s="8">
        <f>+D13-D7</f>
        <v>2</v>
      </c>
      <c r="F13" s="7">
        <f>280*E13%</f>
        <v>6</v>
      </c>
      <c r="G13" s="7">
        <f>+B13*F13*1.2409</f>
        <v>1295</v>
      </c>
      <c r="H13" s="9">
        <f>+G13*4</f>
        <v>5180</v>
      </c>
      <c r="I13" s="9">
        <f>+C13+H13</f>
        <v>5180</v>
      </c>
    </row>
    <row r="14" spans="1:9" ht="21.75" customHeight="1">
      <c r="A14" s="26" t="s">
        <v>18</v>
      </c>
      <c r="B14" s="16">
        <f>SUM(B12:B13)</f>
        <v>1755</v>
      </c>
      <c r="C14" s="38">
        <f>SUM(C12:C13)</f>
        <v>141252</v>
      </c>
      <c r="D14" s="16"/>
      <c r="E14" s="16"/>
      <c r="F14" s="16"/>
      <c r="G14" s="16">
        <f>SUM(G12:G13)</f>
        <v>13066</v>
      </c>
      <c r="H14" s="9">
        <f>SUM(H12:H13)</f>
        <v>52264</v>
      </c>
      <c r="I14" s="18">
        <f>SUM(I12:I13)</f>
        <v>193516</v>
      </c>
    </row>
    <row r="15" spans="1:9" s="25" customFormat="1" ht="6.75" customHeight="1">
      <c r="A15" s="21"/>
      <c r="B15" s="24"/>
      <c r="C15" s="24"/>
      <c r="D15" s="24"/>
      <c r="E15" s="22"/>
      <c r="F15" s="22"/>
      <c r="G15" s="24"/>
      <c r="H15" s="23"/>
      <c r="I15" s="15"/>
    </row>
    <row r="16" spans="1:8" s="3" customFormat="1" ht="107.25" customHeight="1">
      <c r="A16" s="4"/>
      <c r="B16" s="31" t="s">
        <v>19</v>
      </c>
      <c r="C16" s="5" t="s">
        <v>24</v>
      </c>
      <c r="D16" s="5" t="s">
        <v>2</v>
      </c>
      <c r="E16" s="5" t="s">
        <v>13</v>
      </c>
      <c r="F16" s="57" t="s">
        <v>20</v>
      </c>
      <c r="G16" s="58"/>
      <c r="H16" s="6" t="s">
        <v>25</v>
      </c>
    </row>
    <row r="17" spans="1:8" s="10" customFormat="1" ht="15">
      <c r="A17" s="11" t="s">
        <v>4</v>
      </c>
      <c r="B17" s="14">
        <v>103</v>
      </c>
      <c r="C17" s="8">
        <v>12</v>
      </c>
      <c r="D17" s="7">
        <f>280*C17%</f>
        <v>34</v>
      </c>
      <c r="E17" s="7">
        <f>+B17*D17*1.2409</f>
        <v>4346</v>
      </c>
      <c r="F17" s="59">
        <f>+E17*4</f>
        <v>17384</v>
      </c>
      <c r="G17" s="60"/>
      <c r="H17" s="32">
        <f>+I12+F17</f>
        <v>205720</v>
      </c>
    </row>
    <row r="18" spans="1:8" s="10" customFormat="1" ht="15">
      <c r="A18" s="11" t="s">
        <v>5</v>
      </c>
      <c r="B18" s="14">
        <v>9</v>
      </c>
      <c r="C18" s="8">
        <v>14</v>
      </c>
      <c r="D18" s="7">
        <f>280*C18%</f>
        <v>39</v>
      </c>
      <c r="E18" s="7">
        <f>+B18*D18*1.2409</f>
        <v>436</v>
      </c>
      <c r="F18" s="59">
        <f>+E18*4</f>
        <v>1744</v>
      </c>
      <c r="G18" s="60"/>
      <c r="H18" s="32">
        <f>+I13+F18</f>
        <v>6924</v>
      </c>
    </row>
    <row r="19" spans="1:8" ht="21.75" customHeight="1">
      <c r="A19" s="26" t="s">
        <v>18</v>
      </c>
      <c r="B19" s="16">
        <f>SUM(B17:B18)</f>
        <v>112</v>
      </c>
      <c r="C19" s="17"/>
      <c r="D19" s="17"/>
      <c r="E19" s="16">
        <f>SUM(E17:E18)</f>
        <v>4782</v>
      </c>
      <c r="F19" s="61">
        <f>SUM(F17:F18)</f>
        <v>19128</v>
      </c>
      <c r="G19" s="62"/>
      <c r="H19" s="39">
        <f>SUM(H17:H18)</f>
        <v>212644</v>
      </c>
    </row>
    <row r="20" spans="1:9" s="25" customFormat="1" ht="6.75" customHeight="1">
      <c r="A20" s="21"/>
      <c r="B20" s="24"/>
      <c r="C20" s="24"/>
      <c r="D20" s="24"/>
      <c r="E20" s="22"/>
      <c r="F20" s="22"/>
      <c r="G20" s="24"/>
      <c r="H20" s="23"/>
      <c r="I20" s="15"/>
    </row>
    <row r="21" spans="1:11" ht="18.75" customHeight="1" thickBot="1">
      <c r="A21" s="56" t="s">
        <v>7</v>
      </c>
      <c r="B21" s="63"/>
      <c r="C21" s="63"/>
      <c r="D21" s="63"/>
      <c r="E21" s="63"/>
      <c r="F21" s="56"/>
      <c r="G21" s="56"/>
      <c r="H21" s="56"/>
      <c r="I21" s="56"/>
      <c r="J21" s="56"/>
      <c r="K21" s="56"/>
    </row>
    <row r="22" spans="1:11" s="3" customFormat="1" ht="107.25" customHeight="1">
      <c r="A22" s="40"/>
      <c r="B22" s="45" t="s">
        <v>6</v>
      </c>
      <c r="C22" s="46" t="s">
        <v>31</v>
      </c>
      <c r="D22" s="45" t="s">
        <v>26</v>
      </c>
      <c r="E22" s="46" t="s">
        <v>27</v>
      </c>
      <c r="F22" s="42" t="s">
        <v>28</v>
      </c>
      <c r="G22" s="52" t="s">
        <v>29</v>
      </c>
      <c r="H22" s="52" t="s">
        <v>36</v>
      </c>
      <c r="I22" s="52" t="s">
        <v>2</v>
      </c>
      <c r="J22" s="52" t="s">
        <v>32</v>
      </c>
      <c r="K22" s="37" t="s">
        <v>30</v>
      </c>
    </row>
    <row r="23" spans="1:11" s="10" customFormat="1" ht="15">
      <c r="A23" s="28" t="s">
        <v>4</v>
      </c>
      <c r="B23" s="47">
        <f>+B12</f>
        <v>1581</v>
      </c>
      <c r="C23" s="48">
        <f>+H6*3+H12*3</f>
        <v>282504</v>
      </c>
      <c r="D23" s="51">
        <f>+B17</f>
        <v>103</v>
      </c>
      <c r="E23" s="48">
        <f>+F17*3</f>
        <v>52152</v>
      </c>
      <c r="F23" s="43">
        <f>+B23+D23</f>
        <v>1684</v>
      </c>
      <c r="G23" s="8">
        <v>14</v>
      </c>
      <c r="H23" s="8">
        <f>+G23-C17</f>
        <v>2</v>
      </c>
      <c r="I23" s="7">
        <f>280*H23%</f>
        <v>6</v>
      </c>
      <c r="J23" s="20">
        <f>+I23*F23*1.2409*4</f>
        <v>50152</v>
      </c>
      <c r="K23" s="9">
        <f>+C23+E23+J23</f>
        <v>384808</v>
      </c>
    </row>
    <row r="24" spans="1:11" s="10" customFormat="1" ht="15">
      <c r="A24" s="28" t="s">
        <v>5</v>
      </c>
      <c r="B24" s="47">
        <f>+B13</f>
        <v>174</v>
      </c>
      <c r="C24" s="48">
        <f>+H7*3+H13*3</f>
        <v>15540</v>
      </c>
      <c r="D24" s="51">
        <f>+B18</f>
        <v>9</v>
      </c>
      <c r="E24" s="48">
        <f>+F18*3</f>
        <v>5232</v>
      </c>
      <c r="F24" s="43">
        <f>+B24+D24</f>
        <v>183</v>
      </c>
      <c r="G24" s="8">
        <v>16</v>
      </c>
      <c r="H24" s="8">
        <f>+G24-C18</f>
        <v>2</v>
      </c>
      <c r="I24" s="7">
        <f>280*H24%</f>
        <v>6</v>
      </c>
      <c r="J24" s="20">
        <f>+I24*F24*1.2409*4</f>
        <v>5450</v>
      </c>
      <c r="K24" s="9">
        <f>+C24+E24+J24</f>
        <v>26222</v>
      </c>
    </row>
    <row r="25" spans="1:11" ht="21.75" customHeight="1" thickBot="1">
      <c r="A25" s="41" t="s">
        <v>18</v>
      </c>
      <c r="B25" s="49">
        <f>SUM(B23:B24)</f>
        <v>1755</v>
      </c>
      <c r="C25" s="50">
        <f>SUM(C23:C24)</f>
        <v>298044</v>
      </c>
      <c r="D25" s="49">
        <f>SUM(D23:D24)</f>
        <v>112</v>
      </c>
      <c r="E25" s="50">
        <f>SUM(E23:E24)</f>
        <v>57384</v>
      </c>
      <c r="F25" s="44">
        <f>SUM(F23:F24)</f>
        <v>1867</v>
      </c>
      <c r="G25" s="16"/>
      <c r="H25" s="16"/>
      <c r="I25" s="16"/>
      <c r="J25" s="16">
        <f>SUM(J23:J24)</f>
        <v>55602</v>
      </c>
      <c r="K25" s="39">
        <f>SUM(K23:K24)</f>
        <v>411030</v>
      </c>
    </row>
    <row r="26" spans="1:9" s="25" customFormat="1" ht="6.75" customHeight="1">
      <c r="A26" s="21"/>
      <c r="B26" s="24"/>
      <c r="C26" s="24"/>
      <c r="D26" s="24"/>
      <c r="E26" s="22"/>
      <c r="F26" s="22"/>
      <c r="G26" s="24"/>
      <c r="H26" s="23"/>
      <c r="I26" s="15"/>
    </row>
    <row r="27" spans="1:11" ht="18.75" customHeight="1">
      <c r="A27" s="56" t="s">
        <v>33</v>
      </c>
      <c r="B27" s="56"/>
      <c r="C27" s="56"/>
      <c r="D27" s="56"/>
      <c r="E27" s="56"/>
      <c r="F27" s="56"/>
      <c r="G27" s="30"/>
      <c r="H27" s="30"/>
      <c r="I27" s="30"/>
      <c r="J27" s="30"/>
      <c r="K27" s="30"/>
    </row>
    <row r="28" spans="1:11" s="3" customFormat="1" ht="60">
      <c r="A28" s="40"/>
      <c r="B28" s="36" t="s">
        <v>28</v>
      </c>
      <c r="C28" s="64" t="s">
        <v>34</v>
      </c>
      <c r="D28" s="64"/>
      <c r="E28" s="64"/>
      <c r="F28" s="37" t="s">
        <v>35</v>
      </c>
      <c r="G28" s="53"/>
      <c r="H28" s="53"/>
      <c r="I28" s="53"/>
      <c r="J28" s="53"/>
      <c r="K28" s="34"/>
    </row>
    <row r="29" spans="1:11" s="10" customFormat="1" ht="15">
      <c r="A29" s="28" t="s">
        <v>4</v>
      </c>
      <c r="B29" s="11">
        <f>+F23</f>
        <v>1684</v>
      </c>
      <c r="C29" s="20">
        <f>+C23</f>
        <v>282504</v>
      </c>
      <c r="D29" s="20">
        <f>+E23</f>
        <v>52152</v>
      </c>
      <c r="E29" s="20">
        <f>+J23*3</f>
        <v>150456</v>
      </c>
      <c r="F29" s="20">
        <f>+C29+D29+E29</f>
        <v>485112</v>
      </c>
      <c r="G29" s="54"/>
      <c r="H29" s="54"/>
      <c r="I29" s="54"/>
      <c r="J29" s="54"/>
      <c r="K29" s="15"/>
    </row>
    <row r="30" spans="1:11" s="10" customFormat="1" ht="15">
      <c r="A30" s="28" t="s">
        <v>5</v>
      </c>
      <c r="B30" s="11">
        <f>+F24</f>
        <v>183</v>
      </c>
      <c r="C30" s="20">
        <f>+C24</f>
        <v>15540</v>
      </c>
      <c r="D30" s="20">
        <f>+E24</f>
        <v>5232</v>
      </c>
      <c r="E30" s="20">
        <f>+J24*3</f>
        <v>16350</v>
      </c>
      <c r="F30" s="20">
        <f>+C30+D30+E30</f>
        <v>37122</v>
      </c>
      <c r="G30" s="54"/>
      <c r="H30" s="54"/>
      <c r="I30" s="54"/>
      <c r="J30" s="54"/>
      <c r="K30" s="15"/>
    </row>
    <row r="31" spans="1:11" ht="21.75" customHeight="1">
      <c r="A31" s="41" t="s">
        <v>18</v>
      </c>
      <c r="B31" s="16">
        <f>SUM(B29:B30)</f>
        <v>1867</v>
      </c>
      <c r="C31" s="16">
        <f>SUM(C29:C30)</f>
        <v>298044</v>
      </c>
      <c r="D31" s="16">
        <f>SUM(D29:D30)</f>
        <v>57384</v>
      </c>
      <c r="E31" s="16">
        <f>SUM(E29:E30)</f>
        <v>166806</v>
      </c>
      <c r="F31" s="39">
        <f>SUM(F29:F30)</f>
        <v>522234</v>
      </c>
      <c r="G31" s="24"/>
      <c r="H31" s="24"/>
      <c r="I31" s="24"/>
      <c r="J31" s="24"/>
      <c r="K31" s="24"/>
    </row>
    <row r="32" spans="7:11" ht="12.75">
      <c r="G32" s="25"/>
      <c r="H32" s="25"/>
      <c r="I32" s="25"/>
      <c r="J32" s="25"/>
      <c r="K32" s="25"/>
    </row>
    <row r="33" spans="7:11" ht="12.75">
      <c r="G33" s="25"/>
      <c r="H33" s="25"/>
      <c r="I33" s="25"/>
      <c r="J33" s="25"/>
      <c r="K33" s="25"/>
    </row>
    <row r="34" spans="7:11" ht="12.75">
      <c r="G34" s="25"/>
      <c r="H34" s="25"/>
      <c r="I34" s="25"/>
      <c r="J34" s="25"/>
      <c r="K34" s="25"/>
    </row>
  </sheetData>
  <sheetProtection/>
  <mergeCells count="11">
    <mergeCell ref="A4:H4"/>
    <mergeCell ref="C28:E28"/>
    <mergeCell ref="A27:F27"/>
    <mergeCell ref="A2:I2"/>
    <mergeCell ref="A3:I3"/>
    <mergeCell ref="A10:I10"/>
    <mergeCell ref="F16:G16"/>
    <mergeCell ref="F17:G17"/>
    <mergeCell ref="F18:G18"/>
    <mergeCell ref="F19:G19"/>
    <mergeCell ref="A21:K21"/>
  </mergeCells>
  <printOptions horizontalCentered="1"/>
  <pageMargins left="0.2755905511811024" right="0.15748031496062992" top="0.3" bottom="0.1968503937007874" header="0.15748031496062992" footer="0.1968503937007874"/>
  <pageSetup horizontalDpi="600" verticalDpi="600" orientation="landscape" paperSize="9" scale="64" r:id="rId1"/>
  <headerFooter alignWithMargins="0"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ipavlovica</dc:creator>
  <cp:keywords/>
  <dc:description/>
  <cp:lastModifiedBy>ipavlovica</cp:lastModifiedBy>
  <cp:lastPrinted>2013-05-23T15:32:41Z</cp:lastPrinted>
  <dcterms:created xsi:type="dcterms:W3CDTF">2013-05-23T13:31:01Z</dcterms:created>
  <dcterms:modified xsi:type="dcterms:W3CDTF">2013-05-23T16:33:45Z</dcterms:modified>
  <cp:category/>
  <cp:version/>
  <cp:contentType/>
  <cp:contentStatus/>
</cp:coreProperties>
</file>