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05" yWindow="990" windowWidth="15480" windowHeight="11445" tabRatio="602"/>
  </bookViews>
  <sheets>
    <sheet name="IZM" sheetId="4" r:id="rId1"/>
  </sheets>
  <externalReferences>
    <externalReference r:id="rId2"/>
  </externalReferences>
  <definedNames>
    <definedName name="apst">[1]Izd_reg!$G$2:$G$1250</definedName>
    <definedName name="avots">[1]Izd_reg!$H$2:$H$1250</definedName>
    <definedName name="fk_men">[1]Izd_reg!$D$2:$D$1250</definedName>
    <definedName name="fk_sum">[1]Izd_reg!$E$2:$E$1250</definedName>
    <definedName name="lrm_men">[1]Izd_reg!$L$2:$L$1250</definedName>
    <definedName name="pl_men">[1]Izd_reg!$B$2:$B$1250</definedName>
    <definedName name="pl_sum">[1]Izd_reg!$C$2:$C$1250</definedName>
    <definedName name="plfk_men">[1]Izd_reg!$N$2:$N$1250</definedName>
    <definedName name="prgr">[1]Izd_reg!$P$2:$P$1250</definedName>
    <definedName name="_xlnm.Print_Titles" localSheetId="0">IZM!$A:$A,IZM!$4:$6</definedName>
  </definedNames>
  <calcPr calcId="125725" fullCalcOnLoad="1"/>
</workbook>
</file>

<file path=xl/calcChain.xml><?xml version="1.0" encoding="utf-8"?>
<calcChain xmlns="http://schemas.openxmlformats.org/spreadsheetml/2006/main">
  <c r="V14" i="4"/>
  <c r="V13"/>
  <c r="V45"/>
  <c r="U42"/>
  <c r="U40"/>
  <c r="U33"/>
  <c r="U13"/>
  <c r="U9"/>
  <c r="U8"/>
  <c r="U7"/>
  <c r="V15"/>
  <c r="V17"/>
  <c r="V18"/>
  <c r="V19"/>
  <c r="V20"/>
  <c r="V21"/>
  <c r="V22"/>
  <c r="V23"/>
  <c r="V31"/>
  <c r="V32"/>
  <c r="V33"/>
  <c r="V34"/>
  <c r="V35"/>
  <c r="V37"/>
  <c r="V38"/>
  <c r="V39"/>
  <c r="V40"/>
  <c r="V41"/>
  <c r="V42"/>
  <c r="V43"/>
  <c r="V44"/>
  <c r="V11"/>
  <c r="T42"/>
  <c r="T40"/>
  <c r="T7"/>
  <c r="T8"/>
  <c r="T9"/>
  <c r="R46"/>
  <c r="R40"/>
  <c r="R38"/>
  <c r="R33"/>
  <c r="R19"/>
  <c r="L44"/>
  <c r="L38"/>
  <c r="Q46"/>
  <c r="Q40"/>
  <c r="Q38"/>
  <c r="Q33"/>
  <c r="Q32"/>
  <c r="Q23"/>
  <c r="Q19"/>
  <c r="Q18"/>
  <c r="R18"/>
  <c r="R7"/>
  <c r="R8"/>
  <c r="R9"/>
  <c r="Q9"/>
  <c r="Q8"/>
  <c r="Q7"/>
  <c r="L45"/>
  <c r="L33"/>
  <c r="L27"/>
  <c r="L22"/>
  <c r="L21"/>
  <c r="L20"/>
  <c r="L19"/>
  <c r="L18"/>
  <c r="L9"/>
  <c r="L8"/>
  <c r="L7"/>
  <c r="K45"/>
  <c r="J45"/>
  <c r="I45"/>
  <c r="G45"/>
  <c r="K44"/>
  <c r="J44"/>
  <c r="I44"/>
  <c r="K42"/>
  <c r="J42"/>
  <c r="I42"/>
  <c r="E41"/>
  <c r="K40"/>
  <c r="J40"/>
  <c r="I40"/>
  <c r="K38"/>
  <c r="J38"/>
  <c r="I38"/>
  <c r="K34"/>
  <c r="J34"/>
  <c r="I34"/>
  <c r="G34"/>
  <c r="E7"/>
  <c r="E8"/>
  <c r="E9"/>
  <c r="J7"/>
  <c r="K7"/>
  <c r="J8"/>
  <c r="K8"/>
  <c r="J9"/>
  <c r="K9"/>
  <c r="I9"/>
  <c r="I8"/>
  <c r="I7"/>
  <c r="G44"/>
  <c r="G9"/>
  <c r="G8"/>
  <c r="G7"/>
  <c r="M14"/>
  <c r="P35"/>
  <c r="P36"/>
  <c r="P37"/>
  <c r="P34"/>
  <c r="N35"/>
  <c r="N36"/>
  <c r="N37"/>
  <c r="N34"/>
  <c r="S8"/>
  <c r="P46"/>
  <c r="N46"/>
  <c r="N45"/>
  <c r="P44"/>
  <c r="N44"/>
  <c r="P43"/>
  <c r="N43"/>
  <c r="P42"/>
  <c r="N42"/>
  <c r="P40"/>
  <c r="N40"/>
  <c r="N39"/>
  <c r="P38"/>
  <c r="N38"/>
  <c r="D41"/>
  <c r="F45"/>
  <c r="F41"/>
  <c r="F39"/>
  <c r="X30"/>
  <c r="X29"/>
  <c r="X28"/>
  <c r="X26"/>
  <c r="X24"/>
  <c r="X16"/>
  <c r="X12"/>
  <c r="X10"/>
  <c r="O9"/>
  <c r="M9"/>
  <c r="F9"/>
  <c r="D9"/>
  <c r="N9"/>
  <c r="O8"/>
  <c r="M8"/>
  <c r="F8"/>
  <c r="P8"/>
  <c r="D8"/>
  <c r="O7"/>
  <c r="M7"/>
  <c r="F7"/>
  <c r="D7"/>
  <c r="N7"/>
  <c r="X31"/>
  <c r="X27"/>
  <c r="X36"/>
  <c r="X15"/>
  <c r="X25"/>
  <c r="X22"/>
  <c r="X43"/>
  <c r="X13"/>
  <c r="X23"/>
  <c r="X34"/>
  <c r="X11"/>
  <c r="X38"/>
  <c r="X33"/>
  <c r="X20"/>
  <c r="X44"/>
  <c r="X19"/>
  <c r="X21"/>
  <c r="X14"/>
  <c r="X42"/>
  <c r="X18"/>
  <c r="N8"/>
  <c r="X17"/>
  <c r="X46"/>
  <c r="X40"/>
  <c r="X39"/>
  <c r="X32"/>
  <c r="X45"/>
  <c r="P9"/>
  <c r="P7"/>
  <c r="P39"/>
  <c r="N41"/>
  <c r="P41"/>
  <c r="P45"/>
  <c r="S7"/>
  <c r="S9"/>
  <c r="X41"/>
  <c r="X37"/>
  <c r="X35"/>
  <c r="V9"/>
  <c r="V8"/>
  <c r="V7"/>
</calcChain>
</file>

<file path=xl/comments1.xml><?xml version="1.0" encoding="utf-8"?>
<comments xmlns="http://schemas.openxmlformats.org/spreadsheetml/2006/main">
  <authors>
    <author>sfeifere</author>
    <author>sandra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sfeifere:</t>
        </r>
        <r>
          <rPr>
            <sz val="8"/>
            <color indexed="81"/>
            <rFont val="Tahoma"/>
            <family val="2"/>
          </rPr>
          <t xml:space="preserve">
t.sk. 203 257Ls neattiecināmās netiešās izmaksas, kas segtas tikai no VB finansējuma
</t>
        </r>
      </text>
    </comment>
    <comment ref="U13" authorId="1">
      <text>
        <r>
          <rPr>
            <b/>
            <sz val="9"/>
            <color indexed="81"/>
            <rFont val="Tahoma"/>
            <charset val="1"/>
          </rPr>
          <t>sandra:</t>
        </r>
        <r>
          <rPr>
            <sz val="9"/>
            <color indexed="81"/>
            <rFont val="Tahoma"/>
            <charset val="1"/>
          </rPr>
          <t xml:space="preserve">
22793Ls 15.02.2011. pārgrāmatotais 2009.gada avanss uz SF daļu</t>
        </r>
      </text>
    </comment>
    <comment ref="G14" authorId="0">
      <text>
        <r>
          <rPr>
            <b/>
            <sz val="8"/>
            <color indexed="81"/>
            <rFont val="Tahoma"/>
            <family val="2"/>
          </rPr>
          <t>sfeifere:</t>
        </r>
        <r>
          <rPr>
            <sz val="8"/>
            <color indexed="81"/>
            <rFont val="Tahoma"/>
            <family val="2"/>
          </rPr>
          <t xml:space="preserve">
17</t>
        </r>
      </text>
    </comment>
    <comment ref="H14" authorId="0">
      <text>
        <r>
          <rPr>
            <b/>
            <sz val="8"/>
            <color indexed="81"/>
            <rFont val="Tahoma"/>
            <family val="2"/>
          </rPr>
          <t>sfeifere:</t>
        </r>
        <r>
          <rPr>
            <sz val="8"/>
            <color indexed="81"/>
            <rFont val="Tahoma"/>
            <family val="2"/>
          </rPr>
          <t xml:space="preserve">
17, jo LU ir pārņēmusi Policijas Akadēmijas projektu</t>
        </r>
      </text>
    </comment>
    <comment ref="Q18" authorId="0">
      <text>
        <r>
          <rPr>
            <b/>
            <sz val="8"/>
            <color indexed="81"/>
            <rFont val="Tahoma"/>
            <family val="2"/>
          </rPr>
          <t>sfeifere:</t>
        </r>
        <r>
          <rPr>
            <sz val="8"/>
            <color indexed="81"/>
            <rFont val="Tahoma"/>
            <family val="2"/>
          </rPr>
          <t xml:space="preserve">
602780 KM</t>
        </r>
      </text>
    </comment>
    <comment ref="Q19" authorId="0">
      <text>
        <r>
          <rPr>
            <b/>
            <sz val="8"/>
            <color indexed="81"/>
            <rFont val="Tahoma"/>
            <family val="2"/>
          </rPr>
          <t>sfeifere:</t>
        </r>
        <r>
          <rPr>
            <sz val="8"/>
            <color indexed="81"/>
            <rFont val="Tahoma"/>
            <family val="2"/>
          </rPr>
          <t xml:space="preserve">
+LM  89502; KM 108510</t>
        </r>
      </text>
    </comment>
    <comment ref="Q31" authorId="0">
      <text>
        <r>
          <rPr>
            <b/>
            <sz val="8"/>
            <color indexed="81"/>
            <rFont val="Tahoma"/>
            <family val="2"/>
          </rPr>
          <t>sfeifere:</t>
        </r>
        <r>
          <rPr>
            <sz val="8"/>
            <color indexed="81"/>
            <rFont val="Tahoma"/>
            <family val="2"/>
          </rPr>
          <t xml:space="preserve">
sākotnēji 421 832</t>
        </r>
      </text>
    </comment>
    <comment ref="M33" authorId="0">
      <text>
        <r>
          <rPr>
            <b/>
            <sz val="8"/>
            <color indexed="81"/>
            <rFont val="Tahoma"/>
            <family val="2"/>
          </rPr>
          <t>sfeifere:</t>
        </r>
        <r>
          <rPr>
            <sz val="8"/>
            <color indexed="81"/>
            <rFont val="Tahoma"/>
            <family val="2"/>
          </rPr>
          <t xml:space="preserve">
1 279 962.50Ls - atšķiras no SF daļas tādēļ, ka vēl projektiem 002 un 042 nav veikti grozījumi par 100% ESF un daļa summas vēl atrodas VB daļā, bet faktiski maksājumi veikti, kļūdas pieteikums nosūtīts</t>
        </r>
      </text>
    </comment>
    <comment ref="U33" authorId="1">
      <text>
        <r>
          <rPr>
            <b/>
            <sz val="9"/>
            <color indexed="81"/>
            <rFont val="Tahoma"/>
            <charset val="1"/>
          </rPr>
          <t>sandra:</t>
        </r>
        <r>
          <rPr>
            <sz val="9"/>
            <color indexed="81"/>
            <rFont val="Tahoma"/>
            <charset val="1"/>
          </rPr>
          <t xml:space="preserve">
1328.17 ir VB iestādes projektam veiktais 15.03.11. pārgrāmatojums un faktiskā atmaksa valsts budžetā par SF daļu</t>
        </r>
      </text>
    </comment>
    <comment ref="M34" authorId="0">
      <text>
        <r>
          <rPr>
            <b/>
            <sz val="8"/>
            <color indexed="81"/>
            <rFont val="Tahoma"/>
            <family val="2"/>
          </rPr>
          <t>sfeifere:</t>
        </r>
        <r>
          <rPr>
            <sz val="8"/>
            <color indexed="81"/>
            <rFont val="Tahoma"/>
            <family val="2"/>
          </rPr>
          <t xml:space="preserve">
6 630 579.59Ls;
FM 6 562 940, jo VIS nebija informācijas par projektu Nr.121, šobrīd VIS pieejama aktualizētā informācija </t>
        </r>
      </text>
    </comment>
    <comment ref="G46" authorId="0">
      <text>
        <r>
          <rPr>
            <b/>
            <sz val="8"/>
            <color indexed="81"/>
            <rFont val="Tahoma"/>
            <family val="2"/>
          </rPr>
          <t>sfeifere:</t>
        </r>
        <r>
          <rPr>
            <sz val="8"/>
            <color indexed="81"/>
            <rFont val="Tahoma"/>
            <family val="2"/>
          </rPr>
          <t xml:space="preserve">
401 iesniegti projektu iesniegumi</t>
        </r>
      </text>
    </comment>
    <comment ref="M46" authorId="0">
      <text>
        <r>
          <rPr>
            <b/>
            <sz val="8"/>
            <color indexed="81"/>
            <rFont val="Tahoma"/>
            <family val="2"/>
          </rPr>
          <t>sfeifere:</t>
        </r>
        <r>
          <rPr>
            <sz val="8"/>
            <color indexed="81"/>
            <rFont val="Tahoma"/>
            <family val="2"/>
          </rPr>
          <t xml:space="preserve">
9 292 613.15 Ls, datu nesakritība veidojas pārgrāmatojot avansa maksājumus no 85% uz 100% ERAF </t>
        </r>
      </text>
    </comment>
    <comment ref="O46" authorId="0">
      <text>
        <r>
          <rPr>
            <b/>
            <sz val="8"/>
            <color indexed="81"/>
            <rFont val="Tahoma"/>
            <family val="2"/>
          </rPr>
          <t>sfeifere:</t>
        </r>
        <r>
          <rPr>
            <sz val="8"/>
            <color indexed="81"/>
            <rFont val="Tahoma"/>
            <family val="2"/>
          </rPr>
          <t xml:space="preserve">
9 292 613.15 Ls</t>
        </r>
      </text>
    </comment>
  </commentList>
</comments>
</file>

<file path=xl/sharedStrings.xml><?xml version="1.0" encoding="utf-8"?>
<sst xmlns="http://schemas.openxmlformats.org/spreadsheetml/2006/main" count="195" uniqueCount="120">
  <si>
    <t>Nr.p. k.</t>
  </si>
  <si>
    <t xml:space="preserve">Fonds </t>
  </si>
  <si>
    <t>Aktivitātes/apakšaktivitātes nosaukums</t>
  </si>
  <si>
    <t>Projektu ieviešanas statuss</t>
  </si>
  <si>
    <t>tai skaitā ES fondi, LVL</t>
  </si>
  <si>
    <t>% no plānotā finansējuma</t>
  </si>
  <si>
    <t>ESF</t>
  </si>
  <si>
    <t>ERAF</t>
  </si>
  <si>
    <t>KOPĀ:</t>
  </si>
  <si>
    <t>-</t>
  </si>
  <si>
    <t>t.sk. ESF</t>
  </si>
  <si>
    <t>t.sk. ERAF</t>
  </si>
  <si>
    <t>1.1.1.1. Zinātnes un inovāciju politikas veidošanas un administratīvās kapacitātes stiprināšana</t>
  </si>
  <si>
    <t>Aktivitātes ietvaros izņemts finansējums</t>
  </si>
  <si>
    <t>1.1.1.2. Cilvēkresursu piesaiste zinātnei</t>
  </si>
  <si>
    <t>1.1.1.3. Motivācijas veicināšana zinātniskajai darbībai</t>
  </si>
  <si>
    <t>Aktivitātes finansējums pārdalīts 1.1.1.2.aktivitātei</t>
  </si>
  <si>
    <t>1.1.2.1.1. Atbalsts  maģistra studiju īstenošanai</t>
  </si>
  <si>
    <t>1.1.2.1.2. Atbalsts doktora studiju īstenošanai</t>
  </si>
  <si>
    <t>1.1.2.2.1. Studiju programmu satura un īstenošanas uzlabošana un akadēmiskā personāla kompetences pilnveidošana</t>
  </si>
  <si>
    <t>1.1.2.2.2. Boloņas procesu principu ieviešana augstākajā izglītībā</t>
  </si>
  <si>
    <t>Aktivitātes finansējums pārdalīts 1.1.2.2.1. apakšaktivitātei</t>
  </si>
  <si>
    <t>1.2.1.1.1. Nozaru kvalifikāciju sistēmas izveide un profesionālās izglītības pārstrukturizācija</t>
  </si>
  <si>
    <t>1.2.1.1.2. Profesionālajā izglītībā iesaistīto pedagogu kompetences paaugstināšana</t>
  </si>
  <si>
    <t>1.2.1.1.3. Atbalsts sākotnējās profesionālās izglītības programmu īstenošanas kvalitātes uzlabošanai un īstenošanai</t>
  </si>
  <si>
    <t>1.2.1.1.4. Sākotnējās profesionālās izglītības pievilcības veicināšana</t>
  </si>
  <si>
    <t>1.2.1.2.1. Vispārējās vidējās izglītības satura reforma, mācību priekšmetu, metodikas un mācību sasniegumu vērtēšanas sistēmas uzlabošana</t>
  </si>
  <si>
    <t>1.2.1.2.2. Atbalsts vispārējās izglītības pedagogu nodrošināšanai prioritārajos mācību priekšmetos</t>
  </si>
  <si>
    <t>1.2.1.2.3. Vispārējās izglītības pedagogu kompetences paaugstināšana un prasmju atjaunošana</t>
  </si>
  <si>
    <t>1.2.2.1.1. Mūžizglītības pārvaldes struktūras izveide nacionālā līmenī un inovatīvu mūžizglītības politikas instrumentu izstrāde</t>
  </si>
  <si>
    <t>Apakšaktivitātes ietvaros izņemts finansējums</t>
  </si>
  <si>
    <t>1.2.2.1.3. Īpašu  mūžizglītības politikas jomu atbalsts</t>
  </si>
  <si>
    <t>1.2.2.1.4. Kvalifikācijas paaugstināšanas un eksaminācijas centru attīstība</t>
  </si>
  <si>
    <t>1.2.2.1.5. Pedagogu konkurētspējas veicināšana izglītības sistēmas optimizācijas apstākļos</t>
  </si>
  <si>
    <t>1.2.2.2.1. Profesionālas orientācijas un karjeras izglītības sistēma</t>
  </si>
  <si>
    <t>1.2.2.2.2. Profesionālās orientācijas un karjeras izglītības pieejamības palielināšana jauniešiem, profesionāli orientētas izglītības attīstība</t>
  </si>
  <si>
    <t>1.2.2.3.1. Par izglītības un mūžizglītības politiku atbildīgo institūciju rīcībspējas un sadarbības stiprināšana</t>
  </si>
  <si>
    <t>1.2.2.3.2. Atbalsts izglītības pētījumiem</t>
  </si>
  <si>
    <t>1.2.2.4.1. Iekļaujošas izglītības un sociālās atstumtības riskam pakļauto jauniešu atbalsta sistēmas izveide, nepieciešamā personāla sagatavošana, nodrošināšana un kompetences paaugstināšana</t>
  </si>
  <si>
    <t>1.2.2.4.2. Atbalsta pasākumu īstenošana jauniešu sociālās atstumtības riska mazināšanai un jauniešu ar funkcionālajiem traucējumiem integrācijai izglītībā</t>
  </si>
  <si>
    <t>2.1.1.1. Atbalsts zinātnei un pētniecībai</t>
  </si>
  <si>
    <t>2.1.1.2. Atbalsts starptautiskās sadarbības projektiem zinātnē un tehnoloģijās</t>
  </si>
  <si>
    <t>2.1.1.3.2. Informācijas tehnoloģiju infrastruktūras un informācijas sistēmu uzlabošana zinātniskajai darbībai</t>
  </si>
  <si>
    <t>3.1.1.1. Mācību aprīkojuma modernizācija un infrastruktūras uzlabošana profesionālās izglītības programmu īstenošanai</t>
  </si>
  <si>
    <t>3.1.1.2. Profesionālās izglītības infrastruktūras attīstība un mācību aprīkojuma modernizācija ieslodzījuma vietās</t>
  </si>
  <si>
    <t>3.1.2.1.1. Augstākās izglītības iestāžu telpu un iekārtu modernizēšana studiju programmu kvalitātes uzlabošanai, tajā skaitā, nodrošinot izglītības programmu apgūšanas iespējas arī personām ar funkcionāliem traucējumiem</t>
  </si>
  <si>
    <t>3.1.2.1.2. Jaunu koledžas studiju programmu attīstība vai jaunu koledžu izveide</t>
  </si>
  <si>
    <t>3.1.3.1. Kvalitatīvai dabaszinātņu apguvei atbilstošas materiālās bāzes nodrošināšana</t>
  </si>
  <si>
    <t>3.1.3.2. Atbalsts vispārējās izglītības iestāžu tīkla optimizācijai</t>
  </si>
  <si>
    <t>3.1.3.3.1. Speciālās izglītības iestāžu infrastruktūras un aprīkojuma uzlabošana</t>
  </si>
  <si>
    <t>3.1.3.3.2. Vispārējās izglītības iestāžu infrastruktūras uzlabošana izglītojamajiem ar funkcionāliem traucējumiem</t>
  </si>
  <si>
    <t>3.2.2.1.2. Izglītības iestāžu informatizācija</t>
  </si>
  <si>
    <t>Noslēgts 1 līgums par projekta īstenošanu</t>
  </si>
  <si>
    <t xml:space="preserve">Izglītības iestādēs iegādātas 6 IKT vienības </t>
  </si>
  <si>
    <t>Uzlabota infrastruktūra un mācību vide izglītojamiem ar speciālām vajadzībām 3  speciālajās izglītības iestādēs;     Izglītojamo ar speciālām vajadzībām īpatsvars, kam nodrošinātas izglītības iespējas uzlabotā mācību vidē ir 1,01%</t>
  </si>
  <si>
    <t>9 vispārējās izglītības iestādes ir pielāgotas skolēniem ar funkcionāliem traucējumiem; izglītojamiem ar funkcionāliem traucējumiem pielāgoto vispārējās vidējās izglītības iestāžu īpatsvars no kopējā vispārējās vidējās izglītības iestāžu skaita ir 2,42%</t>
  </si>
  <si>
    <t>2.1.1.3.1. Zinātnes infrastruktūras attīstība</t>
  </si>
  <si>
    <t>Noslēgtas 13 vienošanās, norit projektu īstenošana</t>
  </si>
  <si>
    <t>Noslēgtas 18 vienošanās, norit projektu īstenošana</t>
  </si>
  <si>
    <t>Izsludināta projektu iesniegumu atlase</t>
  </si>
  <si>
    <t>Noslēgtas 6 vienošās, norit projektu īstenošana</t>
  </si>
  <si>
    <t>Noslēgta vienošanās, norit projekta īstenošana</t>
  </si>
  <si>
    <t>Noslēgtas 2 vienošanās, norit projektu īstenošana</t>
  </si>
  <si>
    <t>Noslēgtas 3 vienošanās, norit projektu īstenošana</t>
  </si>
  <si>
    <t>Ir izsludināta apakšaktivitātes ierobežotas projektu iesniegumu atlases pirmā kārta. Projekta iesnieguma iesniegšanas termiņš 2011.gada 1.ceturksnis.</t>
  </si>
  <si>
    <t>N/a</t>
  </si>
  <si>
    <t>n/a</t>
  </si>
  <si>
    <t xml:space="preserve">Līdz 31.12.2010. noslēgusies otrā kārta projektu atlasei ar vienu iesniegtu pieteikumu, ar ko noslēgta vienošanās par projekta īstenošanu. Rādītāju progress būs vērojams nākamajos pārskata periodos. </t>
  </si>
  <si>
    <t>Apakšaktivitātē norit projektu īstenošana. Rādītāju progress būs vērojams nākamajos pārskata periodos.</t>
  </si>
  <si>
    <t>Līdz 31.12.2010. ESF atbalstu doktorantūras studijām ir saņēmuši 1005 doktorantūras studenti jeb 63% no DPP plānotā uz 31.12.2013. (1600).</t>
  </si>
  <si>
    <t xml:space="preserve">Līdz 31.12.2010. 458 profesionālās izglītības pedagogi ir pilnveidojuši savu kompetenci un kvalifikāciju jeb 9% no DPP plānotā uz 31.12.2013. </t>
  </si>
  <si>
    <t xml:space="preserve">Līdz 31.12.2010. mēķstipendijas ir piešķirtas 31983 sākotnējā profesionālajā izglītībā studējošiem jauniešiem jeb 319% no DPP plānotā uz 31.12.2013. (10000). </t>
  </si>
  <si>
    <t>Līdz 31.12.2010. ir uzlabotas 4 vispārējās izglītības programmas jeb 20% no DPP plānotā uz 31.12.2013. (20).                       Tika aprobēti un pilnveidoti projekta ietvaros izstrādātie mācību materiāli 97 izglītības iestādēs, apmācot 21% no kopējā 2009./2010. m.g. izglītojamo skaita 7-12 klasē valstī.</t>
  </si>
  <si>
    <t xml:space="preserve">Līdz 31.12.2010. mērķstipendijas ir saņēmuši 4085 pedagogi jeb 170% no DPP plānotā uz 31.12.2013. (2400). </t>
  </si>
  <si>
    <t>Līdz 31.12.2010. apakšaktivitātē īstenotā projekta aktivitātēs iesaistījušies 12 300 pedagogi jeb 71% no DPP plānotā uz 31.12.2013. (17400).            Kursus pabeiguši 5 pedagogi. Pedagogu apmācības turpinās.</t>
  </si>
  <si>
    <t xml:space="preserve">Līdz 31.12.2010. 2770 sociālās atstumtības riska grupu izglītojamie ir saņēmuši ESF atbalstu mācībām jeb 28% no DPP noteiktā uz 31.12.2013. (10 000). Projektu īstenošana uzsākās 2010.gada sākumā, sekojoši rādītāju progress būs vērojams nākamajos periodos. </t>
  </si>
  <si>
    <t>Noslēgta 1 vienošanās, norit projektu īstenošana</t>
  </si>
  <si>
    <t>Noslēgta 1 vienošanās par projektu īstenošanu, norit projektu īstenošana</t>
  </si>
  <si>
    <t>Noslēgti 114 līgumi par projektu īstenošanu un norit projektu īstenošana, 355 atsaukti, 7 noraidīti</t>
  </si>
  <si>
    <t>Noslēgtas 27 vienošanās, norit projektu īstenošana, 41 projektu iesniegums noraidīts</t>
  </si>
  <si>
    <t>Noslēgta vienošanās, norit projekta īstenošana, 1 projektu iesniegums noraidīts</t>
  </si>
  <si>
    <t>Noslēgtas 3 vienošanās, norit projektu īstenošana, 3 projektu iesniegumi noraidīti</t>
  </si>
  <si>
    <t>Noslēgtas 29  vienošanās, norit projektu īstenošana, 99 projektu iesniegumi noraidīti</t>
  </si>
  <si>
    <t>Noslēgti 20 līgumi par projektu īstenošanu, norit projektu īstenošana, 1 projektu iesniegums noraidīts</t>
  </si>
  <si>
    <t>Noslēgti 4 līgumi par projektu īstenošanu, norit projektu īstenošana, 3 projektu iesniegumi noraidīti</t>
  </si>
  <si>
    <t>Informācija par Izglītības un zinātnes ministrijas ES fondu projektiem (faktiskā apguve līdz 2011.gada 28.februārim un plānotā finansējuma apguve līdz 2011.gada 31.decembrim)</t>
  </si>
  <si>
    <t>Noslēgtas 35 vienošanās, norit projektu īstenošana, 119 projektu iesniegumi noraidīti</t>
  </si>
  <si>
    <t>Apstiprināto, noslēgto līgumu un pabeigto projektu finansējums</t>
  </si>
  <si>
    <t>Kopējais finansējums, LVL</t>
  </si>
  <si>
    <t>Kopējais attiecināmais finansējums, LVL</t>
  </si>
  <si>
    <r>
      <t xml:space="preserve">2007.-2013.gadam plānotais fnansējums </t>
    </r>
    <r>
      <rPr>
        <b/>
        <vertAlign val="superscript"/>
        <sz val="11"/>
        <color indexed="8"/>
        <rFont val="Times New Roman"/>
        <family val="1"/>
      </rPr>
      <t>1</t>
    </r>
  </si>
  <si>
    <r>
      <t xml:space="preserve">Projektu skaits </t>
    </r>
    <r>
      <rPr>
        <b/>
        <vertAlign val="superscript"/>
        <sz val="11"/>
        <color indexed="8"/>
        <rFont val="Times New Roman"/>
        <family val="1"/>
      </rPr>
      <t>2</t>
    </r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</si>
  <si>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2"/>
        <charset val="186"/>
      </rPr>
      <t xml:space="preserve"> Pieejamais finansējums atbilstoši  konceptuāli apstiprinātajiem plānošanas dokumentos noteiktajam (DPP) un MK protokollēmumiem</t>
    </r>
  </si>
  <si>
    <t>Publiskais finansējums, LVL</t>
  </si>
  <si>
    <t xml:space="preserve">Kopējais finansējums, LVL </t>
  </si>
  <si>
    <t>Izsludināta projektu iesniegumu atlase, norit iesniegtā projekta vērtēšana</t>
  </si>
  <si>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2"/>
        <charset val="186"/>
      </rPr>
      <t xml:space="preserve"> IZM dati uz 21.03.2011.; iesniegto (vērtēšanas procesā esošo), apstiprināto, noslēgto līgumu un pabeigto projektu skaits</t>
    </r>
  </si>
  <si>
    <t>Noslēgti 113 līgumi par projektu īstenošanu un norit projektu īstenošana, 10 apstiprināti, 1 atsaukts, 1 pārtraukts, 52 projektu iesniegumi noraidīti</t>
  </si>
  <si>
    <t>Noslēgti 56 līgumi par projektu īstenošanu un norit projektu īstenošana, 1 apstiprināts, 4 noraidīti, 43 atsaukti</t>
  </si>
  <si>
    <t>Pabeigti 2 projekti, noslēgti 28 līgumi par projektu īstenošanu un norit projektu īstenošana, 1 apstiprināts, 1 noraidīts</t>
  </si>
  <si>
    <t>Izsludināta projektu iesniegumu atlase (uzaicinājumā noteiktajā termiņā projekta iesniegums nav saņemts)</t>
  </si>
  <si>
    <t>Pabeigti 6, noslēgti 108 līgumi par projektu īstenošanu un norit projektu īstenošana, 2 noraidīti</t>
  </si>
  <si>
    <t>Pabeigti 5, noslēgts 39 līgums par projektu īstenošanu, norit projektu īstenošana, 2 noraidīti</t>
  </si>
  <si>
    <t>Pabeigti 18, noslēgti 13 līgumi par projektu īstenošanu, bet pārtraukts 1; 1 noraidīts</t>
  </si>
  <si>
    <t>Sasniegtie rezultāti līdz 31.12.2010.</t>
  </si>
  <si>
    <r>
      <t>Līdz 31.12.2010.  ESF atbalstu ir saņēmuši 623,0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Times New Roman"/>
        <family val="2"/>
        <charset val="186"/>
      </rPr>
      <t xml:space="preserve"> atbilstoši pilna darba laika ekvivalentam nodarbinātie pētnieki jeb t.i., 62% no DPP plānotā uz 31.12.2013. (1000).</t>
    </r>
  </si>
  <si>
    <t>Līdz 31.12.2010. ESF atbalstu maģistrantūras studijām ir saņēmuši 683 maģistrantūras studenti  jeb 27 % no DPP plānotā uz 31.12.2013. (2500).</t>
  </si>
  <si>
    <t>Rādītāju progress būs vērojams nākamajos pārskata periodos.</t>
  </si>
  <si>
    <t>Uzraudzības rādītāju progress būs vērojams nākamajos pārskata periodos</t>
  </si>
  <si>
    <t>Projektu īstenošana uzsākās 2010.gada 4.ceturksnī, kā rezultātā uzraudzības rādītāju progress būs vērojams nākamajos pārskata periodos.</t>
  </si>
  <si>
    <t>2011.gadā pieejamais finansējums (uz 22.03.2011.), LVL</t>
  </si>
  <si>
    <t>Budžeta izdevumi 2007.-2010. g., LVL</t>
  </si>
  <si>
    <t xml:space="preserve">Kopējais finansējums (t.sk. pašvaldību, cits finansējums), LVL </t>
  </si>
  <si>
    <t>IZPILDE - veiktie maksājumi (avansa, starpposma, noslēguma maksājumi) līdz 28.02.2011., % no 2011.gada mērķa</t>
  </si>
  <si>
    <t xml:space="preserve">Budžeta izdevumi līdz 28.02.2011., LVL </t>
  </si>
  <si>
    <t>Apgūts (avansa, starpposma, noslēguma maksājumi, bez dzēstā avansa daļas) līdz 31.12.2010.</t>
  </si>
  <si>
    <r>
      <t>Plānotie maksājumi (avansa, starpposma, noslēguma maksājumi, bez dzēstā avansa daļas) līdz 31.12.2011.</t>
    </r>
    <r>
      <rPr>
        <b/>
        <sz val="11"/>
        <color indexed="8"/>
        <rFont val="Times New Roman"/>
        <family val="1"/>
        <charset val="186"/>
      </rPr>
      <t xml:space="preserve"> (ES fondu daļa), LVL saskaņā ar MK 08.03.2011. prot.14 21.</t>
    </r>
    <r>
      <rPr>
        <b/>
        <sz val="11"/>
        <color indexed="8"/>
        <rFont val="Times New Roman"/>
        <family val="1"/>
      </rPr>
      <t>§ 2.1.1.p. un 2.2.2.p.</t>
    </r>
  </si>
  <si>
    <t>Veiktie maksājumi (avansa, starpposma, noslēguma maksājumi), līdz 28.02.2011. (ES fondu daļa), LVL</t>
  </si>
  <si>
    <t>PLĀNS: veiktie maksājumi (avansa, starpposma, noslēguma maksājumi), līdz 31.03.2011. (ES fondu daļa), LVL</t>
  </si>
  <si>
    <t xml:space="preserve">Pielikums
informatīvajam ziņojumam par izglītības efektivitātes un kvalitātes paaugstināšanu vispārējā, profesionālajā un augstākajā izglītībā, par izglītojamo teorētisko zināšanu praktiskā pielietojuma nodrošināšanu un par Eiropas Savienības fondu līdzekļiem izglītībā 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</si>
</sst>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72" formatCode="0.0"/>
    <numFmt numFmtId="184" formatCode="0.000"/>
    <numFmt numFmtId="215" formatCode="_-&quot;£&quot;* #,##0.00_-;\-&quot;£&quot;* #,##0.00_-;_-&quot;£&quot;* &quot;-&quot;??_-;_-@_-"/>
    <numFmt numFmtId="216" formatCode="________@"/>
    <numFmt numFmtId="217" formatCode="____________@"/>
    <numFmt numFmtId="218" formatCode="________________@"/>
    <numFmt numFmtId="219" formatCode="____________________@"/>
  </numFmts>
  <fonts count="66">
    <font>
      <sz val="12"/>
      <color indexed="8"/>
      <name val="Times New Roman"/>
      <family val="2"/>
      <charset val="186"/>
    </font>
    <font>
      <sz val="12"/>
      <color indexed="8"/>
      <name val="Times New Roman"/>
      <family val="2"/>
      <charset val="186"/>
    </font>
    <font>
      <sz val="12"/>
      <color indexed="9"/>
      <name val="Times New Roman"/>
      <family val="2"/>
      <charset val="186"/>
    </font>
    <font>
      <sz val="12"/>
      <color indexed="20"/>
      <name val="Times New Roman"/>
      <family val="2"/>
      <charset val="186"/>
    </font>
    <font>
      <b/>
      <sz val="12"/>
      <color indexed="52"/>
      <name val="Times New Roman"/>
      <family val="2"/>
      <charset val="186"/>
    </font>
    <font>
      <b/>
      <sz val="12"/>
      <color indexed="9"/>
      <name val="Times New Roman"/>
      <family val="2"/>
      <charset val="186"/>
    </font>
    <font>
      <i/>
      <sz val="12"/>
      <color indexed="23"/>
      <name val="Times New Roman"/>
      <family val="2"/>
      <charset val="186"/>
    </font>
    <font>
      <sz val="12"/>
      <color indexed="17"/>
      <name val="Times New Roman"/>
      <family val="2"/>
      <charset val="186"/>
    </font>
    <font>
      <b/>
      <sz val="15"/>
      <color indexed="56"/>
      <name val="Times New Roman"/>
      <family val="2"/>
      <charset val="186"/>
    </font>
    <font>
      <b/>
      <sz val="13"/>
      <color indexed="56"/>
      <name val="Times New Roman"/>
      <family val="2"/>
      <charset val="186"/>
    </font>
    <font>
      <b/>
      <sz val="11"/>
      <color indexed="56"/>
      <name val="Times New Roman"/>
      <family val="2"/>
      <charset val="186"/>
    </font>
    <font>
      <sz val="12"/>
      <color indexed="62"/>
      <name val="Times New Roman"/>
      <family val="2"/>
      <charset val="186"/>
    </font>
    <font>
      <sz val="12"/>
      <color indexed="52"/>
      <name val="Times New Roman"/>
      <family val="2"/>
      <charset val="186"/>
    </font>
    <font>
      <sz val="12"/>
      <color indexed="60"/>
      <name val="Times New Roman"/>
      <family val="2"/>
      <charset val="186"/>
    </font>
    <font>
      <b/>
      <sz val="12"/>
      <color indexed="63"/>
      <name val="Times New Roman"/>
      <family val="2"/>
      <charset val="186"/>
    </font>
    <font>
      <b/>
      <sz val="18"/>
      <color indexed="56"/>
      <name val="Cambria"/>
      <family val="2"/>
      <charset val="186"/>
    </font>
    <font>
      <b/>
      <sz val="12"/>
      <color indexed="8"/>
      <name val="Times New Roman"/>
      <family val="2"/>
      <charset val="186"/>
    </font>
    <font>
      <sz val="12"/>
      <color indexed="10"/>
      <name val="Times New Roman"/>
      <family val="2"/>
      <charset val="186"/>
    </font>
    <font>
      <b/>
      <sz val="12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Times New Roman"/>
      <family val="2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2"/>
      <charset val="186"/>
    </font>
    <font>
      <sz val="10"/>
      <color indexed="8"/>
      <name val="Times New Roman"/>
      <family val="1"/>
      <charset val="186"/>
    </font>
    <font>
      <sz val="12"/>
      <color indexed="8"/>
      <name val="Times New Roman"/>
      <family val="2"/>
      <charset val="186"/>
    </font>
    <font>
      <sz val="10"/>
      <color indexed="8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  <charset val="186"/>
    </font>
    <font>
      <sz val="10"/>
      <name val="Helv"/>
    </font>
    <font>
      <sz val="10"/>
      <name val="Arial"/>
      <family val="2"/>
    </font>
    <font>
      <sz val="11"/>
      <color indexed="8"/>
      <name val="Calibri"/>
      <family val="2"/>
      <charset val="186"/>
    </font>
    <font>
      <sz val="11"/>
      <name val="BaltOptima"/>
      <charset val="186"/>
    </font>
    <font>
      <i/>
      <sz val="10"/>
      <color indexed="10"/>
      <name val="BaltTimesRoman"/>
      <family val="2"/>
      <charset val="186"/>
    </font>
    <font>
      <sz val="10"/>
      <color indexed="8"/>
      <name val="Arial"/>
      <family val="2"/>
      <charset val="186"/>
    </font>
    <font>
      <sz val="10"/>
      <color indexed="8"/>
      <name val="BaltTimesRoman"/>
      <family val="2"/>
      <charset val="186"/>
    </font>
    <font>
      <sz val="10"/>
      <name val="BaltGaramond"/>
      <family val="2"/>
    </font>
    <font>
      <b/>
      <sz val="12"/>
      <name val="Lat Times New Roman"/>
      <family val="1"/>
      <charset val="186"/>
    </font>
    <font>
      <b/>
      <sz val="10"/>
      <name val="Lat Times New Roman"/>
      <family val="1"/>
      <charset val="186"/>
    </font>
    <font>
      <sz val="10"/>
      <name val="BaltTimesRoman"/>
      <family val="2"/>
      <charset val="186"/>
    </font>
    <font>
      <sz val="10"/>
      <name val="RimHelvetica"/>
      <charset val="186"/>
    </font>
    <font>
      <sz val="10"/>
      <name val="Lat Times New Roman"/>
      <family val="1"/>
      <charset val="186"/>
    </font>
    <font>
      <sz val="10"/>
      <color indexed="12"/>
      <name val="BaltTimesRoman"/>
      <family val="2"/>
      <charset val="186"/>
    </font>
    <font>
      <sz val="11"/>
      <name val="Arial"/>
      <family val="2"/>
      <charset val="186"/>
    </font>
    <font>
      <sz val="10"/>
      <color indexed="10"/>
      <name val="BaltTimesRoman"/>
      <family val="2"/>
      <charset val="186"/>
    </font>
    <font>
      <b/>
      <sz val="14"/>
      <name val="Times New Roman"/>
      <family val="1"/>
      <charset val="186"/>
    </font>
    <font>
      <b/>
      <sz val="10"/>
      <name val="BaltTimesRoman"/>
      <family val="2"/>
      <charset val="186"/>
    </font>
    <font>
      <sz val="10"/>
      <name val="BaltGaramond"/>
      <family val="2"/>
      <charset val="186"/>
    </font>
    <font>
      <sz val="10"/>
      <name val="Arial"/>
      <family val="2"/>
      <charset val="186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rgb="FFFF0000"/>
      <name val="Times New Roman"/>
      <family val="2"/>
      <charset val="186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4">
    <xf numFmtId="0" fontId="0" fillId="0" borderId="0"/>
    <xf numFmtId="0" fontId="3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1" fontId="35" fillId="0" borderId="0"/>
    <xf numFmtId="0" fontId="5" fillId="21" borderId="2" applyNumberFormat="0" applyAlignment="0" applyProtection="0"/>
    <xf numFmtId="43" fontId="36" fillId="0" borderId="0" applyFont="0" applyFill="0" applyBorder="0" applyAlignment="0" applyProtection="0"/>
    <xf numFmtId="215" fontId="30" fillId="0" borderId="0" applyFont="0" applyFill="0" applyBorder="0" applyAlignment="0" applyProtection="0"/>
    <xf numFmtId="172" fontId="30" fillId="22" borderId="0" applyNumberFormat="0" applyFont="0" applyBorder="0" applyAlignment="0" applyProtection="0"/>
    <xf numFmtId="0" fontId="37" fillId="22" borderId="0"/>
    <xf numFmtId="172" fontId="38" fillId="0" borderId="0" applyBorder="0" applyAlignment="0" applyProtection="0"/>
    <xf numFmtId="0" fontId="6" fillId="0" borderId="0" applyNumberFormat="0" applyFill="0" applyBorder="0" applyAlignment="0" applyProtection="0"/>
    <xf numFmtId="172" fontId="21" fillId="23" borderId="0" applyNumberFormat="0" applyFont="0" applyBorder="0" applyAlignment="0" applyProtection="0"/>
    <xf numFmtId="0" fontId="7" fillId="4" borderId="0" applyNumberFormat="0" applyBorder="0" applyAlignment="0" applyProtection="0"/>
    <xf numFmtId="49" fontId="39" fillId="0" borderId="0" applyFill="0" applyBorder="0" applyAlignment="0" applyProtection="0">
      <alignment horizontal="left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72" fontId="21" fillId="24" borderId="0" applyNumberFormat="0" applyFont="0" applyBorder="0" applyAlignment="0" applyProtection="0"/>
    <xf numFmtId="49" fontId="40" fillId="0" borderId="0" applyFill="0" applyBorder="0" applyAlignment="0" applyProtection="0"/>
    <xf numFmtId="0" fontId="41" fillId="0" borderId="0" applyFill="0" applyBorder="0" applyAlignment="0" applyProtection="0"/>
    <xf numFmtId="216" fontId="41" fillId="0" borderId="0" applyFill="0" applyBorder="0" applyAlignment="0" applyProtection="0"/>
    <xf numFmtId="217" fontId="42" fillId="0" borderId="0" applyFill="0" applyBorder="0" applyAlignment="0" applyProtection="0"/>
    <xf numFmtId="218" fontId="43" fillId="0" borderId="0" applyFill="0" applyBorder="0" applyAlignment="0" applyProtection="0"/>
    <xf numFmtId="219" fontId="43" fillId="0" borderId="0" applyFill="0" applyBorder="0" applyAlignment="0" applyProtection="0"/>
    <xf numFmtId="10" fontId="44" fillId="0" borderId="0"/>
    <xf numFmtId="0" fontId="11" fillId="7" borderId="1" applyNumberFormat="0" applyAlignment="0" applyProtection="0"/>
    <xf numFmtId="184" fontId="38" fillId="23" borderId="0"/>
    <xf numFmtId="0" fontId="12" fillId="0" borderId="6" applyNumberFormat="0" applyFill="0" applyAlignment="0" applyProtection="0"/>
    <xf numFmtId="0" fontId="13" fillId="25" borderId="0" applyNumberFormat="0" applyBorder="0" applyAlignment="0" applyProtection="0"/>
    <xf numFmtId="0" fontId="33" fillId="0" borderId="0"/>
    <xf numFmtId="0" fontId="58" fillId="0" borderId="0"/>
    <xf numFmtId="0" fontId="59" fillId="0" borderId="0"/>
    <xf numFmtId="0" fontId="34" fillId="0" borderId="0"/>
    <xf numFmtId="0" fontId="30" fillId="0" borderId="0"/>
    <xf numFmtId="0" fontId="34" fillId="0" borderId="0"/>
    <xf numFmtId="0" fontId="26" fillId="0" borderId="0"/>
    <xf numFmtId="0" fontId="32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5" fillId="0" borderId="0"/>
    <xf numFmtId="0" fontId="33" fillId="0" borderId="0"/>
    <xf numFmtId="0" fontId="33" fillId="0" borderId="0"/>
    <xf numFmtId="0" fontId="50" fillId="0" borderId="0"/>
    <xf numFmtId="0" fontId="1" fillId="26" borderId="7" applyNumberFormat="0" applyFont="0" applyAlignment="0" applyProtection="0"/>
    <xf numFmtId="0" fontId="14" fillId="20" borderId="8" applyNumberFormat="0" applyAlignment="0" applyProtection="0"/>
    <xf numFmtId="0" fontId="30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72" fontId="38" fillId="27" borderId="0" applyBorder="0" applyProtection="0"/>
    <xf numFmtId="0" fontId="4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" fontId="25" fillId="0" borderId="9" applyNumberFormat="0" applyProtection="0">
      <alignment horizontal="right" vertical="center"/>
    </xf>
    <xf numFmtId="0" fontId="34" fillId="0" borderId="0"/>
    <xf numFmtId="4" fontId="25" fillId="0" borderId="9" applyNumberFormat="0" applyProtection="0">
      <alignment horizontal="left" wrapText="1" indent="1"/>
    </xf>
    <xf numFmtId="0" fontId="34" fillId="0" borderId="0"/>
    <xf numFmtId="0" fontId="34" fillId="0" borderId="0"/>
    <xf numFmtId="0" fontId="34" fillId="0" borderId="0"/>
    <xf numFmtId="0" fontId="47" fillId="0" borderId="0" applyNumberFormat="0" applyFill="0" applyBorder="0" applyProtection="0">
      <alignment horizontal="centerContinuous"/>
    </xf>
    <xf numFmtId="0" fontId="31" fillId="0" borderId="0"/>
    <xf numFmtId="0" fontId="31" fillId="0" borderId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/>
    <xf numFmtId="0" fontId="16" fillId="0" borderId="10" applyNumberFormat="0" applyFill="0" applyAlignment="0" applyProtection="0"/>
    <xf numFmtId="172" fontId="49" fillId="28" borderId="0" applyBorder="0" applyProtection="0"/>
    <xf numFmtId="0" fontId="17" fillId="0" borderId="0" applyNumberFormat="0" applyFill="0" applyBorder="0" applyAlignment="0" applyProtection="0"/>
    <xf numFmtId="1" fontId="30" fillId="29" borderId="0"/>
  </cellStyleXfs>
  <cellXfs count="74">
    <xf numFmtId="0" fontId="0" fillId="0" borderId="0" xfId="0"/>
    <xf numFmtId="0" fontId="22" fillId="0" borderId="9" xfId="56" applyFont="1" applyFill="1" applyBorder="1" applyAlignment="1">
      <alignment horizontal="center" vertical="center"/>
    </xf>
    <xf numFmtId="0" fontId="22" fillId="0" borderId="9" xfId="56" applyFont="1" applyFill="1" applyBorder="1" applyAlignment="1">
      <alignment horizontal="center" vertical="center" wrapText="1"/>
    </xf>
    <xf numFmtId="3" fontId="60" fillId="0" borderId="9" xfId="57" applyNumberFormat="1" applyFont="1" applyFill="1" applyBorder="1" applyAlignment="1">
      <alignment horizontal="center" vertical="center"/>
    </xf>
    <xf numFmtId="3" fontId="22" fillId="0" borderId="9" xfId="56" applyNumberFormat="1" applyFont="1" applyFill="1" applyBorder="1" applyAlignment="1">
      <alignment horizontal="center" vertical="center" wrapText="1"/>
    </xf>
    <xf numFmtId="0" fontId="24" fillId="0" borderId="9" xfId="56" applyFont="1" applyFill="1" applyBorder="1" applyAlignment="1">
      <alignment horizontal="center" vertical="center" wrapText="1"/>
    </xf>
    <xf numFmtId="3" fontId="24" fillId="0" borderId="9" xfId="56" applyNumberFormat="1" applyFont="1" applyFill="1" applyBorder="1" applyAlignment="1">
      <alignment horizontal="center" vertical="center"/>
    </xf>
    <xf numFmtId="3" fontId="60" fillId="0" borderId="9" xfId="57" applyNumberFormat="1" applyFont="1" applyFill="1" applyBorder="1" applyAlignment="1">
      <alignment horizontal="center" vertical="center" wrapText="1"/>
    </xf>
    <xf numFmtId="10" fontId="24" fillId="0" borderId="9" xfId="81" applyNumberFormat="1" applyFont="1" applyFill="1" applyBorder="1" applyAlignment="1">
      <alignment horizontal="center" vertical="center"/>
    </xf>
    <xf numFmtId="3" fontId="61" fillId="0" borderId="9" xfId="57" applyNumberFormat="1" applyFont="1" applyFill="1" applyBorder="1" applyAlignment="1">
      <alignment horizontal="center" vertical="center"/>
    </xf>
    <xf numFmtId="3" fontId="22" fillId="0" borderId="9" xfId="57" applyNumberFormat="1" applyFont="1" applyFill="1" applyBorder="1" applyAlignment="1">
      <alignment horizontal="center" vertical="center" wrapText="1"/>
    </xf>
    <xf numFmtId="0" fontId="58" fillId="0" borderId="0" xfId="56" applyFill="1" applyBorder="1" applyAlignment="1"/>
    <xf numFmtId="0" fontId="16" fillId="0" borderId="0" xfId="56" applyFont="1" applyFill="1" applyBorder="1" applyAlignment="1">
      <alignment horizontal="center"/>
    </xf>
    <xf numFmtId="0" fontId="58" fillId="0" borderId="0" xfId="56" applyFill="1"/>
    <xf numFmtId="3" fontId="22" fillId="0" borderId="9" xfId="56" applyNumberFormat="1" applyFont="1" applyFill="1" applyBorder="1" applyAlignment="1">
      <alignment horizontal="center" vertical="center"/>
    </xf>
    <xf numFmtId="0" fontId="58" fillId="0" borderId="0" xfId="56" applyFill="1" applyAlignment="1">
      <alignment vertical="center"/>
    </xf>
    <xf numFmtId="3" fontId="20" fillId="0" borderId="0" xfId="56" applyNumberFormat="1" applyFont="1" applyFill="1" applyBorder="1"/>
    <xf numFmtId="3" fontId="25" fillId="0" borderId="0" xfId="56" applyNumberFormat="1" applyFont="1" applyFill="1" applyBorder="1"/>
    <xf numFmtId="3" fontId="58" fillId="0" borderId="0" xfId="56" applyNumberFormat="1" applyFill="1"/>
    <xf numFmtId="0" fontId="62" fillId="0" borderId="0" xfId="56" applyFont="1" applyFill="1"/>
    <xf numFmtId="0" fontId="60" fillId="0" borderId="9" xfId="56" applyFont="1" applyFill="1" applyBorder="1" applyAlignment="1"/>
    <xf numFmtId="0" fontId="63" fillId="0" borderId="0" xfId="56" applyFont="1" applyFill="1"/>
    <xf numFmtId="3" fontId="27" fillId="0" borderId="0" xfId="56" applyNumberFormat="1" applyFont="1" applyFill="1" applyBorder="1"/>
    <xf numFmtId="0" fontId="63" fillId="0" borderId="0" xfId="56" applyFont="1" applyFill="1" applyAlignment="1">
      <alignment vertical="center"/>
    </xf>
    <xf numFmtId="0" fontId="24" fillId="0" borderId="9" xfId="56" applyFont="1" applyFill="1" applyBorder="1" applyAlignment="1">
      <alignment horizontal="left" vertical="center" wrapText="1"/>
    </xf>
    <xf numFmtId="0" fontId="24" fillId="0" borderId="0" xfId="0" applyFont="1" applyAlignment="1"/>
    <xf numFmtId="0" fontId="60" fillId="0" borderId="9" xfId="56" applyFont="1" applyFill="1" applyBorder="1" applyAlignment="1">
      <alignment horizontal="center" vertical="center"/>
    </xf>
    <xf numFmtId="0" fontId="60" fillId="0" borderId="9" xfId="56" applyFont="1" applyFill="1" applyBorder="1" applyAlignment="1">
      <alignment horizontal="right"/>
    </xf>
    <xf numFmtId="0" fontId="60" fillId="0" borderId="9" xfId="56" applyFont="1" applyFill="1" applyBorder="1" applyAlignment="1">
      <alignment horizontal="center" vertical="center" wrapText="1"/>
    </xf>
    <xf numFmtId="3" fontId="60" fillId="0" borderId="9" xfId="56" applyNumberFormat="1" applyFont="1" applyFill="1" applyBorder="1" applyAlignment="1">
      <alignment horizontal="center" vertical="center" wrapText="1"/>
    </xf>
    <xf numFmtId="0" fontId="60" fillId="0" borderId="9" xfId="56" applyFont="1" applyFill="1" applyBorder="1" applyAlignment="1">
      <alignment horizontal="left" vertical="center" wrapText="1"/>
    </xf>
    <xf numFmtId="0" fontId="64" fillId="0" borderId="0" xfId="56" applyFont="1" applyFill="1" applyBorder="1" applyAlignment="1">
      <alignment horizontal="center"/>
    </xf>
    <xf numFmtId="3" fontId="22" fillId="0" borderId="9" xfId="57" applyNumberFormat="1" applyFont="1" applyFill="1" applyBorder="1" applyAlignment="1">
      <alignment horizontal="center" vertical="center"/>
    </xf>
    <xf numFmtId="4" fontId="24" fillId="0" borderId="9" xfId="56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wrapText="1"/>
    </xf>
    <xf numFmtId="0" fontId="24" fillId="0" borderId="0" xfId="0" applyFont="1" applyAlignment="1">
      <alignment wrapText="1"/>
    </xf>
    <xf numFmtId="0" fontId="27" fillId="0" borderId="11" xfId="0" applyFont="1" applyBorder="1" applyAlignment="1"/>
    <xf numFmtId="0" fontId="24" fillId="0" borderId="11" xfId="0" applyFont="1" applyBorder="1" applyAlignment="1"/>
    <xf numFmtId="0" fontId="27" fillId="0" borderId="0" xfId="0" applyFont="1" applyAlignment="1"/>
    <xf numFmtId="0" fontId="27" fillId="0" borderId="0" xfId="0" applyFont="1" applyAlignment="1">
      <alignment horizontal="left"/>
    </xf>
    <xf numFmtId="3" fontId="24" fillId="0" borderId="9" xfId="81" applyNumberFormat="1" applyFont="1" applyFill="1" applyBorder="1" applyAlignment="1">
      <alignment horizontal="center" vertical="center"/>
    </xf>
    <xf numFmtId="0" fontId="65" fillId="0" borderId="0" xfId="56" applyFont="1" applyFill="1"/>
    <xf numFmtId="4" fontId="22" fillId="0" borderId="9" xfId="56" applyNumberFormat="1" applyFont="1" applyFill="1" applyBorder="1" applyAlignment="1">
      <alignment horizontal="center" vertical="center"/>
    </xf>
    <xf numFmtId="3" fontId="65" fillId="0" borderId="0" xfId="56" applyNumberFormat="1" applyFont="1" applyFill="1"/>
    <xf numFmtId="0" fontId="18" fillId="0" borderId="0" xfId="56" applyFont="1" applyFill="1" applyAlignment="1">
      <alignment horizontal="left" wrapText="1"/>
    </xf>
    <xf numFmtId="3" fontId="22" fillId="0" borderId="9" xfId="81" applyNumberFormat="1" applyFont="1" applyFill="1" applyBorder="1" applyAlignment="1">
      <alignment horizontal="center" vertical="center"/>
    </xf>
    <xf numFmtId="3" fontId="60" fillId="0" borderId="9" xfId="81" applyNumberFormat="1" applyFont="1" applyFill="1" applyBorder="1" applyAlignment="1">
      <alignment horizontal="center" vertical="center" wrapText="1"/>
    </xf>
    <xf numFmtId="10" fontId="60" fillId="0" borderId="9" xfId="80" applyNumberFormat="1" applyFont="1" applyFill="1" applyBorder="1" applyAlignment="1">
      <alignment horizontal="center" vertical="center" wrapText="1"/>
    </xf>
    <xf numFmtId="3" fontId="24" fillId="0" borderId="9" xfId="56" applyNumberFormat="1" applyFont="1" applyFill="1" applyBorder="1" applyAlignment="1">
      <alignment horizontal="left" vertical="center" wrapText="1"/>
    </xf>
    <xf numFmtId="0" fontId="22" fillId="0" borderId="9" xfId="56" applyFont="1" applyFill="1" applyBorder="1" applyAlignment="1">
      <alignment horizontal="left" vertical="center" wrapText="1"/>
    </xf>
    <xf numFmtId="0" fontId="24" fillId="0" borderId="9" xfId="57" applyFont="1" applyFill="1" applyBorder="1" applyAlignment="1">
      <alignment horizontal="left" vertical="center" wrapText="1"/>
    </xf>
    <xf numFmtId="3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12" xfId="56" applyNumberFormat="1" applyFont="1" applyFill="1" applyBorder="1" applyAlignment="1">
      <alignment horizontal="center" vertical="center" wrapText="1"/>
    </xf>
    <xf numFmtId="0" fontId="19" fillId="0" borderId="13" xfId="56" applyFont="1" applyFill="1" applyBorder="1" applyAlignment="1">
      <alignment horizontal="center" vertical="center" wrapText="1"/>
    </xf>
    <xf numFmtId="0" fontId="19" fillId="0" borderId="14" xfId="56" applyFont="1" applyFill="1" applyBorder="1" applyAlignment="1">
      <alignment horizontal="center" vertical="center" wrapText="1"/>
    </xf>
    <xf numFmtId="0" fontId="19" fillId="0" borderId="15" xfId="56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9" fillId="0" borderId="9" xfId="56" applyFont="1" applyFill="1" applyBorder="1" applyAlignment="1">
      <alignment horizontal="center" vertical="center" wrapText="1"/>
    </xf>
    <xf numFmtId="0" fontId="62" fillId="0" borderId="9" xfId="56" applyFont="1" applyFill="1" applyBorder="1" applyAlignment="1">
      <alignment horizontal="center" vertical="center" wrapText="1"/>
    </xf>
    <xf numFmtId="0" fontId="62" fillId="0" borderId="9" xfId="56" applyFont="1" applyFill="1" applyBorder="1" applyAlignment="1"/>
    <xf numFmtId="3" fontId="19" fillId="0" borderId="13" xfId="56" applyNumberFormat="1" applyFont="1" applyFill="1" applyBorder="1" applyAlignment="1">
      <alignment horizontal="center" vertical="center" wrapText="1"/>
    </xf>
    <xf numFmtId="3" fontId="19" fillId="0" borderId="14" xfId="56" applyNumberFormat="1" applyFont="1" applyFill="1" applyBorder="1" applyAlignment="1">
      <alignment horizontal="center" vertical="center" wrapText="1"/>
    </xf>
    <xf numFmtId="3" fontId="19" fillId="0" borderId="15" xfId="56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8" fillId="0" borderId="0" xfId="56" applyFont="1" applyFill="1" applyAlignment="1">
      <alignment horizontal="left" wrapText="1"/>
    </xf>
    <xf numFmtId="0" fontId="62" fillId="0" borderId="9" xfId="56" applyFont="1" applyFill="1" applyBorder="1" applyAlignment="1">
      <alignment horizontal="center" vertical="center"/>
    </xf>
    <xf numFmtId="0" fontId="58" fillId="0" borderId="18" xfId="56" applyFill="1" applyBorder="1" applyAlignment="1">
      <alignment horizontal="center"/>
    </xf>
    <xf numFmtId="0" fontId="58" fillId="0" borderId="0" xfId="56" applyFill="1" applyAlignment="1">
      <alignment horizontal="right" wrapText="1"/>
    </xf>
  </cellXfs>
  <cellStyles count="134">
    <cellStyle name=" 1" xfId="1"/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" xfId="28"/>
    <cellStyle name="Check Cell" xfId="29" builtinId="23" customBuiltin="1"/>
    <cellStyle name="Comma 2" xfId="30"/>
    <cellStyle name="Currency 2" xfId="31"/>
    <cellStyle name="Data" xfId="32"/>
    <cellStyle name="estimation" xfId="33"/>
    <cellStyle name="exo" xfId="34"/>
    <cellStyle name="Explanatory Text" xfId="35" builtinId="53" customBuiltin="1"/>
    <cellStyle name="Forecast" xfId="36"/>
    <cellStyle name="Good" xfId="37" builtinId="26" customBuiltin="1"/>
    <cellStyle name="Head1" xfId="38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Historical" xfId="43"/>
    <cellStyle name="Indent0" xfId="44"/>
    <cellStyle name="Indent1" xfId="45"/>
    <cellStyle name="Indent2" xfId="46"/>
    <cellStyle name="Indent3" xfId="47"/>
    <cellStyle name="Indent4" xfId="48"/>
    <cellStyle name="Indent5" xfId="49"/>
    <cellStyle name="info" xfId="50"/>
    <cellStyle name="Input" xfId="51" builtinId="20" customBuiltin="1"/>
    <cellStyle name="Koefic." xfId="52"/>
    <cellStyle name="Linked Cell" xfId="53" builtinId="24" customBuiltin="1"/>
    <cellStyle name="Neutral" xfId="54" builtinId="28" customBuiltin="1"/>
    <cellStyle name="Normal" xfId="0" builtinId="0"/>
    <cellStyle name="Normal 15" xfId="55"/>
    <cellStyle name="Normal 2" xfId="56"/>
    <cellStyle name="Normal 2 2" xfId="57"/>
    <cellStyle name="Normal 2 2 10" xfId="58"/>
    <cellStyle name="Normal 2 3" xfId="59"/>
    <cellStyle name="Normal 2 4" xfId="60"/>
    <cellStyle name="Normal 2_RAPLM KOPSAVILKUMS_precizets" xfId="61"/>
    <cellStyle name="Normal 3" xfId="62"/>
    <cellStyle name="Normal 30" xfId="63"/>
    <cellStyle name="Normal 30 3" xfId="64"/>
    <cellStyle name="Normal 30 4" xfId="65"/>
    <cellStyle name="Normal 30 8" xfId="66"/>
    <cellStyle name="Normal 30 9" xfId="67"/>
    <cellStyle name="Normal 39" xfId="68"/>
    <cellStyle name="Normal 4" xfId="69"/>
    <cellStyle name="Normal 40" xfId="70"/>
    <cellStyle name="Normal 44" xfId="71"/>
    <cellStyle name="Normal 5" xfId="72"/>
    <cellStyle name="Normal 6" xfId="73"/>
    <cellStyle name="Normal 7" xfId="74"/>
    <cellStyle name="Normal 8" xfId="75"/>
    <cellStyle name="Normal 9" xfId="76"/>
    <cellStyle name="Note" xfId="77" builtinId="10" customBuiltin="1"/>
    <cellStyle name="Output" xfId="78" builtinId="21" customBuiltin="1"/>
    <cellStyle name="Parastais_Registrs" xfId="79"/>
    <cellStyle name="Percent" xfId="80" builtinId="5"/>
    <cellStyle name="Percent 2" xfId="81"/>
    <cellStyle name="Percent 2 2" xfId="82"/>
    <cellStyle name="Pie??m." xfId="83"/>
    <cellStyle name="residual" xfId="84"/>
    <cellStyle name="SAPBEXaggData" xfId="85"/>
    <cellStyle name="SAPBEXaggDataEmph" xfId="86"/>
    <cellStyle name="SAPBEXaggItem" xfId="87"/>
    <cellStyle name="SAPBEXaggItemX" xfId="88"/>
    <cellStyle name="SAPBEXchaText" xfId="89"/>
    <cellStyle name="SAPBEXexcBad7" xfId="90"/>
    <cellStyle name="SAPBEXexcBad8" xfId="91"/>
    <cellStyle name="SAPBEXexcBad9" xfId="92"/>
    <cellStyle name="SAPBEXexcCritical4" xfId="93"/>
    <cellStyle name="SAPBEXexcCritical5" xfId="94"/>
    <cellStyle name="SAPBEXexcCritical6" xfId="95"/>
    <cellStyle name="SAPBEXexcGood1" xfId="96"/>
    <cellStyle name="SAPBEXexcGood2" xfId="97"/>
    <cellStyle name="SAPBEXexcGood3" xfId="98"/>
    <cellStyle name="SAPBEXfilterDrill" xfId="99"/>
    <cellStyle name="SAPBEXfilterItem" xfId="100"/>
    <cellStyle name="SAPBEXfilterText" xfId="101"/>
    <cellStyle name="SAPBEXformats" xfId="102"/>
    <cellStyle name="SAPBEXheaderItem" xfId="103"/>
    <cellStyle name="SAPBEXheaderText" xfId="104"/>
    <cellStyle name="SAPBEXHLevel0" xfId="105"/>
    <cellStyle name="SAPBEXHLevel0X" xfId="106"/>
    <cellStyle name="SAPBEXHLevel1" xfId="107"/>
    <cellStyle name="SAPBEXHLevel1X" xfId="108"/>
    <cellStyle name="SAPBEXHLevel2" xfId="109"/>
    <cellStyle name="SAPBEXHLevel2X" xfId="110"/>
    <cellStyle name="SAPBEXHLevel3" xfId="111"/>
    <cellStyle name="SAPBEXHLevel3X" xfId="112"/>
    <cellStyle name="SAPBEXinputData" xfId="113"/>
    <cellStyle name="SAPBEXresData" xfId="114"/>
    <cellStyle name="SAPBEXresDataEmph" xfId="115"/>
    <cellStyle name="SAPBEXresItem" xfId="116"/>
    <cellStyle name="SAPBEXresItemX" xfId="117"/>
    <cellStyle name="SAPBEXstdData" xfId="118"/>
    <cellStyle name="SAPBEXstdDataEmph" xfId="119"/>
    <cellStyle name="SAPBEXstdItem" xfId="120"/>
    <cellStyle name="SAPBEXstdItemX" xfId="121"/>
    <cellStyle name="SAPBEXtitle" xfId="122"/>
    <cellStyle name="SAPBEXundefined" xfId="123"/>
    <cellStyle name="Sce_Title" xfId="124"/>
    <cellStyle name="Stils 1" xfId="125"/>
    <cellStyle name="Style 1" xfId="126"/>
    <cellStyle name="Sub-title" xfId="127"/>
    <cellStyle name="Title" xfId="128" builtinId="15" customBuiltin="1"/>
    <cellStyle name="Title 2" xfId="129"/>
    <cellStyle name="Total" xfId="130" builtinId="25" customBuiltin="1"/>
    <cellStyle name="V?st." xfId="131"/>
    <cellStyle name="Warning Text" xfId="132" builtinId="11" customBuiltin="1"/>
    <cellStyle name="Years" xfId="1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x\FUD\_VAP\F_PAN\VAP_registrs\VAPmaksajumu_regists_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d_reg"/>
      <sheetName val="Ien_reg_2008"/>
      <sheetName val="atskaite_2008"/>
      <sheetName val="Pivot"/>
      <sheetName val="nobide_analize"/>
      <sheetName val="Report_date"/>
      <sheetName val="Ien_reg_2007"/>
      <sheetName val="atskaite_2007"/>
      <sheetName val="Ien_reg_2006"/>
      <sheetName val="atskaite_2006"/>
      <sheetName val="Ien_reg_2005"/>
      <sheetName val="atskaite_2005"/>
      <sheetName val="menesi"/>
      <sheetName val="atskaite_2005-2008"/>
    </sheetNames>
    <sheetDataSet>
      <sheetData sheetId="0">
        <row r="2">
          <cell r="B2">
            <v>4</v>
          </cell>
          <cell r="C2">
            <v>112526</v>
          </cell>
          <cell r="D2">
            <v>4</v>
          </cell>
          <cell r="E2">
            <v>112526</v>
          </cell>
          <cell r="G2">
            <v>1</v>
          </cell>
          <cell r="H2" t="str">
            <v>ERAF</v>
          </cell>
          <cell r="N2">
            <v>4</v>
          </cell>
          <cell r="P2" t="str">
            <v>12</v>
          </cell>
        </row>
        <row r="3">
          <cell r="B3">
            <v>1</v>
          </cell>
          <cell r="C3">
            <v>8451</v>
          </cell>
          <cell r="D3">
            <v>4</v>
          </cell>
          <cell r="E3">
            <v>8426</v>
          </cell>
          <cell r="G3">
            <v>1</v>
          </cell>
          <cell r="H3" t="str">
            <v>ERAF</v>
          </cell>
          <cell r="N3">
            <v>4</v>
          </cell>
          <cell r="P3" t="str">
            <v>31</v>
          </cell>
        </row>
        <row r="4">
          <cell r="B4">
            <v>2</v>
          </cell>
          <cell r="C4">
            <v>10000</v>
          </cell>
          <cell r="D4">
            <v>4</v>
          </cell>
          <cell r="E4">
            <v>10000</v>
          </cell>
          <cell r="G4">
            <v>1</v>
          </cell>
          <cell r="H4" t="str">
            <v>ERAF</v>
          </cell>
          <cell r="N4">
            <v>4</v>
          </cell>
          <cell r="P4" t="str">
            <v>31</v>
          </cell>
        </row>
        <row r="5">
          <cell r="B5">
            <v>4</v>
          </cell>
          <cell r="C5">
            <v>9985</v>
          </cell>
          <cell r="D5">
            <v>5</v>
          </cell>
          <cell r="E5">
            <v>9985</v>
          </cell>
          <cell r="G5">
            <v>1</v>
          </cell>
          <cell r="H5" t="str">
            <v>ERAF</v>
          </cell>
          <cell r="N5">
            <v>5</v>
          </cell>
          <cell r="P5" t="str">
            <v>31</v>
          </cell>
        </row>
        <row r="6">
          <cell r="B6">
            <v>4</v>
          </cell>
          <cell r="C6">
            <v>7022.5</v>
          </cell>
          <cell r="D6">
            <v>4</v>
          </cell>
          <cell r="E6">
            <v>7022.5</v>
          </cell>
          <cell r="G6">
            <v>1</v>
          </cell>
          <cell r="H6" t="str">
            <v>ERAF</v>
          </cell>
          <cell r="N6">
            <v>4</v>
          </cell>
          <cell r="P6" t="str">
            <v>31</v>
          </cell>
        </row>
        <row r="7">
          <cell r="B7">
            <v>4</v>
          </cell>
          <cell r="C7">
            <v>10000</v>
          </cell>
          <cell r="D7">
            <v>6</v>
          </cell>
          <cell r="E7">
            <v>10000</v>
          </cell>
          <cell r="G7">
            <v>1</v>
          </cell>
          <cell r="H7" t="str">
            <v>ERAF</v>
          </cell>
          <cell r="N7">
            <v>6</v>
          </cell>
          <cell r="P7" t="str">
            <v>31</v>
          </cell>
        </row>
        <row r="8">
          <cell r="B8">
            <v>4</v>
          </cell>
          <cell r="C8">
            <v>10000</v>
          </cell>
          <cell r="D8">
            <v>5</v>
          </cell>
          <cell r="E8">
            <v>7802.26</v>
          </cell>
          <cell r="G8">
            <v>2</v>
          </cell>
          <cell r="H8" t="str">
            <v>ERAF</v>
          </cell>
          <cell r="N8">
            <v>5</v>
          </cell>
          <cell r="P8" t="str">
            <v>32</v>
          </cell>
        </row>
        <row r="9">
          <cell r="B9">
            <v>4</v>
          </cell>
          <cell r="C9">
            <v>333768.5</v>
          </cell>
          <cell r="D9">
            <v>6</v>
          </cell>
          <cell r="E9">
            <v>333768.5</v>
          </cell>
          <cell r="G9">
            <v>1</v>
          </cell>
          <cell r="H9" t="str">
            <v>ERAF</v>
          </cell>
          <cell r="N9">
            <v>6</v>
          </cell>
          <cell r="P9" t="str">
            <v>12</v>
          </cell>
        </row>
        <row r="10">
          <cell r="B10">
            <v>10</v>
          </cell>
          <cell r="C10">
            <v>138282</v>
          </cell>
          <cell r="D10">
            <v>11</v>
          </cell>
          <cell r="E10">
            <v>138282</v>
          </cell>
          <cell r="G10">
            <v>1</v>
          </cell>
          <cell r="H10" t="str">
            <v>ERAF</v>
          </cell>
          <cell r="N10">
            <v>11</v>
          </cell>
          <cell r="P10" t="str">
            <v>12</v>
          </cell>
        </row>
        <row r="11">
          <cell r="B11">
            <v>8</v>
          </cell>
          <cell r="C11">
            <v>1000000</v>
          </cell>
          <cell r="D11">
            <v>11</v>
          </cell>
          <cell r="E11">
            <v>1000000</v>
          </cell>
          <cell r="G11">
            <v>1</v>
          </cell>
          <cell r="H11" t="str">
            <v>ERAF</v>
          </cell>
          <cell r="N11">
            <v>11</v>
          </cell>
          <cell r="P11" t="str">
            <v>12</v>
          </cell>
        </row>
        <row r="12">
          <cell r="B12">
            <v>7</v>
          </cell>
          <cell r="C12">
            <v>770721</v>
          </cell>
          <cell r="D12">
            <v>8</v>
          </cell>
          <cell r="E12">
            <v>770720.6</v>
          </cell>
          <cell r="G12">
            <v>1</v>
          </cell>
          <cell r="H12" t="str">
            <v>ERAF</v>
          </cell>
          <cell r="N12">
            <v>8</v>
          </cell>
          <cell r="P12" t="str">
            <v>12</v>
          </cell>
        </row>
        <row r="13">
          <cell r="B13">
            <v>4</v>
          </cell>
          <cell r="C13">
            <v>2000</v>
          </cell>
          <cell r="D13">
            <v>6</v>
          </cell>
          <cell r="E13">
            <v>0</v>
          </cell>
          <cell r="G13">
            <v>1</v>
          </cell>
          <cell r="H13" t="str">
            <v>ERAF</v>
          </cell>
          <cell r="N13">
            <v>6</v>
          </cell>
          <cell r="P13" t="str">
            <v>31</v>
          </cell>
        </row>
        <row r="14">
          <cell r="B14">
            <v>5</v>
          </cell>
          <cell r="C14">
            <v>185714.1</v>
          </cell>
          <cell r="D14">
            <v>6</v>
          </cell>
          <cell r="E14">
            <v>185714.1</v>
          </cell>
          <cell r="G14">
            <v>1</v>
          </cell>
          <cell r="H14" t="str">
            <v>ERAF</v>
          </cell>
          <cell r="N14">
            <v>6</v>
          </cell>
          <cell r="P14" t="str">
            <v>12</v>
          </cell>
        </row>
        <row r="15">
          <cell r="B15">
            <v>6</v>
          </cell>
          <cell r="C15">
            <v>1000000</v>
          </cell>
          <cell r="D15">
            <v>7</v>
          </cell>
          <cell r="E15">
            <v>1000000</v>
          </cell>
          <cell r="G15">
            <v>1</v>
          </cell>
          <cell r="H15" t="str">
            <v>ERAF</v>
          </cell>
          <cell r="N15">
            <v>7</v>
          </cell>
          <cell r="P15" t="str">
            <v>12</v>
          </cell>
        </row>
        <row r="16">
          <cell r="B16">
            <v>5</v>
          </cell>
          <cell r="C16">
            <v>1000000</v>
          </cell>
          <cell r="D16">
            <v>12</v>
          </cell>
          <cell r="E16">
            <v>990255.62</v>
          </cell>
          <cell r="G16">
            <v>1</v>
          </cell>
          <cell r="H16" t="str">
            <v>ERAF</v>
          </cell>
          <cell r="N16">
            <v>12</v>
          </cell>
          <cell r="P16" t="str">
            <v>12</v>
          </cell>
        </row>
        <row r="17">
          <cell r="B17">
            <v>7</v>
          </cell>
          <cell r="C17">
            <v>375673.2</v>
          </cell>
          <cell r="D17">
            <v>8</v>
          </cell>
          <cell r="E17">
            <v>375673.19</v>
          </cell>
          <cell r="G17">
            <v>1</v>
          </cell>
          <cell r="H17" t="str">
            <v>ERAF</v>
          </cell>
          <cell r="N17">
            <v>8</v>
          </cell>
          <cell r="P17" t="str">
            <v>12</v>
          </cell>
        </row>
        <row r="18">
          <cell r="B18">
            <v>10</v>
          </cell>
          <cell r="C18">
            <v>641654</v>
          </cell>
          <cell r="D18">
            <v>12</v>
          </cell>
          <cell r="E18">
            <v>641654</v>
          </cell>
          <cell r="G18">
            <v>1</v>
          </cell>
          <cell r="H18" t="str">
            <v>ERAF</v>
          </cell>
          <cell r="N18">
            <v>12</v>
          </cell>
          <cell r="P18" t="str">
            <v>12</v>
          </cell>
        </row>
        <row r="19">
          <cell r="B19">
            <v>9</v>
          </cell>
          <cell r="C19">
            <v>538900.41</v>
          </cell>
          <cell r="D19">
            <v>10</v>
          </cell>
          <cell r="E19">
            <v>516538.78</v>
          </cell>
          <cell r="G19">
            <v>1</v>
          </cell>
          <cell r="H19" t="str">
            <v>ERAF</v>
          </cell>
          <cell r="N19">
            <v>10</v>
          </cell>
          <cell r="P19" t="str">
            <v>12</v>
          </cell>
        </row>
        <row r="20">
          <cell r="B20">
            <v>8</v>
          </cell>
          <cell r="C20">
            <v>807811.96</v>
          </cell>
          <cell r="D20">
            <v>8</v>
          </cell>
          <cell r="E20">
            <v>807772.78</v>
          </cell>
          <cell r="G20">
            <v>1</v>
          </cell>
          <cell r="H20" t="str">
            <v>ERAF</v>
          </cell>
          <cell r="N20">
            <v>8</v>
          </cell>
          <cell r="P20" t="str">
            <v>12</v>
          </cell>
        </row>
        <row r="21">
          <cell r="B21">
            <v>7</v>
          </cell>
          <cell r="C21">
            <v>481114</v>
          </cell>
          <cell r="D21">
            <v>8</v>
          </cell>
          <cell r="E21">
            <v>481114</v>
          </cell>
          <cell r="G21">
            <v>1</v>
          </cell>
          <cell r="H21" t="str">
            <v>ERAF</v>
          </cell>
          <cell r="N21">
            <v>8</v>
          </cell>
          <cell r="P21" t="str">
            <v>12</v>
          </cell>
        </row>
        <row r="22">
          <cell r="B22">
            <v>8</v>
          </cell>
          <cell r="C22">
            <v>221561.47</v>
          </cell>
          <cell r="D22">
            <v>10</v>
          </cell>
          <cell r="E22">
            <v>221561.47</v>
          </cell>
          <cell r="G22">
            <v>1</v>
          </cell>
          <cell r="H22" t="str">
            <v>ERAF</v>
          </cell>
          <cell r="N22">
            <v>10</v>
          </cell>
          <cell r="P22" t="str">
            <v>12</v>
          </cell>
        </row>
        <row r="23">
          <cell r="B23">
            <v>10</v>
          </cell>
          <cell r="C23">
            <v>285026</v>
          </cell>
          <cell r="D23">
            <v>10</v>
          </cell>
          <cell r="E23">
            <v>285026</v>
          </cell>
          <cell r="G23">
            <v>1</v>
          </cell>
          <cell r="H23" t="str">
            <v>ERAF</v>
          </cell>
          <cell r="N23">
            <v>10</v>
          </cell>
          <cell r="P23" t="str">
            <v>12</v>
          </cell>
        </row>
        <row r="24">
          <cell r="B24">
            <v>9</v>
          </cell>
          <cell r="C24">
            <v>315872.51</v>
          </cell>
          <cell r="D24">
            <v>12</v>
          </cell>
          <cell r="E24">
            <v>315872.5</v>
          </cell>
          <cell r="G24">
            <v>1</v>
          </cell>
          <cell r="H24" t="str">
            <v>ERAF</v>
          </cell>
          <cell r="N24">
            <v>12</v>
          </cell>
          <cell r="P24" t="str">
            <v>12</v>
          </cell>
        </row>
        <row r="25">
          <cell r="B25">
            <v>11</v>
          </cell>
          <cell r="C25">
            <v>640873.31999999995</v>
          </cell>
          <cell r="D25">
            <v>14</v>
          </cell>
          <cell r="E25">
            <v>638721.81999999995</v>
          </cell>
          <cell r="G25">
            <v>1</v>
          </cell>
          <cell r="H25" t="str">
            <v>ERAF</v>
          </cell>
          <cell r="L25" t="str">
            <v>-</v>
          </cell>
          <cell r="N25">
            <v>14</v>
          </cell>
          <cell r="P25" t="str">
            <v>12</v>
          </cell>
        </row>
        <row r="26">
          <cell r="B26">
            <v>8</v>
          </cell>
          <cell r="C26">
            <v>324000</v>
          </cell>
          <cell r="D26">
            <v>9</v>
          </cell>
          <cell r="E26">
            <v>324000</v>
          </cell>
          <cell r="G26">
            <v>1</v>
          </cell>
          <cell r="H26" t="str">
            <v>ERAF</v>
          </cell>
          <cell r="N26">
            <v>9</v>
          </cell>
          <cell r="P26" t="str">
            <v>12</v>
          </cell>
        </row>
        <row r="27">
          <cell r="B27">
            <v>6</v>
          </cell>
          <cell r="C27">
            <v>694622.5</v>
          </cell>
          <cell r="D27">
            <v>8</v>
          </cell>
          <cell r="E27">
            <v>694622.5</v>
          </cell>
          <cell r="G27">
            <v>1</v>
          </cell>
          <cell r="H27" t="str">
            <v>ERAF</v>
          </cell>
          <cell r="N27">
            <v>8</v>
          </cell>
          <cell r="P27" t="str">
            <v>12</v>
          </cell>
        </row>
        <row r="28">
          <cell r="B28">
            <v>9</v>
          </cell>
          <cell r="C28">
            <v>66175.199999999997</v>
          </cell>
          <cell r="D28">
            <v>10</v>
          </cell>
          <cell r="E28">
            <v>66175.199999999997</v>
          </cell>
          <cell r="G28">
            <v>1</v>
          </cell>
          <cell r="H28" t="str">
            <v>ERAF</v>
          </cell>
          <cell r="N28">
            <v>10</v>
          </cell>
          <cell r="P28" t="str">
            <v>12</v>
          </cell>
        </row>
        <row r="29">
          <cell r="B29">
            <v>8</v>
          </cell>
          <cell r="C29">
            <v>234875.61</v>
          </cell>
          <cell r="D29">
            <v>9</v>
          </cell>
          <cell r="E29">
            <v>234875.61</v>
          </cell>
          <cell r="G29">
            <v>1</v>
          </cell>
          <cell r="H29" t="str">
            <v>ERAF</v>
          </cell>
          <cell r="N29">
            <v>9</v>
          </cell>
          <cell r="P29" t="str">
            <v>12</v>
          </cell>
        </row>
        <row r="30">
          <cell r="B30">
            <v>10</v>
          </cell>
          <cell r="C30">
            <v>203371.58</v>
          </cell>
          <cell r="D30">
            <v>12</v>
          </cell>
          <cell r="E30">
            <v>203371.58</v>
          </cell>
          <cell r="G30">
            <v>1</v>
          </cell>
          <cell r="H30" t="str">
            <v>ERAF</v>
          </cell>
          <cell r="N30">
            <v>12</v>
          </cell>
          <cell r="P30" t="str">
            <v>12</v>
          </cell>
        </row>
        <row r="31">
          <cell r="B31">
            <v>9</v>
          </cell>
          <cell r="C31">
            <v>873974</v>
          </cell>
          <cell r="D31">
            <v>10</v>
          </cell>
          <cell r="E31">
            <v>873974</v>
          </cell>
          <cell r="G31">
            <v>1</v>
          </cell>
          <cell r="H31" t="str">
            <v>ERAF</v>
          </cell>
          <cell r="N31">
            <v>10</v>
          </cell>
          <cell r="P31" t="str">
            <v>12</v>
          </cell>
        </row>
        <row r="32">
          <cell r="B32">
            <v>8</v>
          </cell>
          <cell r="C32">
            <v>8920</v>
          </cell>
          <cell r="D32">
            <v>6</v>
          </cell>
          <cell r="E32">
            <v>0</v>
          </cell>
          <cell r="G32">
            <v>1</v>
          </cell>
          <cell r="H32" t="str">
            <v>ERAF</v>
          </cell>
          <cell r="N32">
            <v>6</v>
          </cell>
          <cell r="P32" t="str">
            <v>31</v>
          </cell>
        </row>
        <row r="33">
          <cell r="B33">
            <v>8</v>
          </cell>
          <cell r="C33">
            <v>32527</v>
          </cell>
          <cell r="D33">
            <v>10</v>
          </cell>
          <cell r="E33">
            <v>14736</v>
          </cell>
          <cell r="G33">
            <v>1</v>
          </cell>
          <cell r="H33" t="str">
            <v>ERAF</v>
          </cell>
          <cell r="N33">
            <v>10</v>
          </cell>
          <cell r="P33" t="str">
            <v>11</v>
          </cell>
        </row>
        <row r="34">
          <cell r="B34">
            <v>3</v>
          </cell>
          <cell r="C34">
            <v>8101</v>
          </cell>
          <cell r="D34">
            <v>15</v>
          </cell>
          <cell r="E34">
            <v>5331.02</v>
          </cell>
          <cell r="G34">
            <v>1</v>
          </cell>
          <cell r="H34" t="str">
            <v>ERAF</v>
          </cell>
          <cell r="L34" t="str">
            <v>-</v>
          </cell>
          <cell r="N34">
            <v>15</v>
          </cell>
          <cell r="P34" t="str">
            <v>32</v>
          </cell>
        </row>
        <row r="35">
          <cell r="B35">
            <v>1</v>
          </cell>
          <cell r="C35">
            <v>9705</v>
          </cell>
          <cell r="D35">
            <v>15</v>
          </cell>
          <cell r="E35">
            <v>7652.87</v>
          </cell>
          <cell r="G35">
            <v>1</v>
          </cell>
          <cell r="H35" t="str">
            <v>ERAF</v>
          </cell>
          <cell r="L35" t="str">
            <v>-</v>
          </cell>
          <cell r="N35">
            <v>15</v>
          </cell>
          <cell r="P35" t="str">
            <v>32</v>
          </cell>
        </row>
        <row r="36">
          <cell r="B36">
            <v>5</v>
          </cell>
          <cell r="C36">
            <v>9880</v>
          </cell>
          <cell r="D36">
            <v>7</v>
          </cell>
          <cell r="E36">
            <v>1452.2</v>
          </cell>
          <cell r="G36">
            <v>1</v>
          </cell>
          <cell r="H36" t="str">
            <v>ERAF</v>
          </cell>
          <cell r="N36">
            <v>7</v>
          </cell>
          <cell r="P36" t="str">
            <v>32</v>
          </cell>
        </row>
        <row r="37">
          <cell r="B37">
            <v>6</v>
          </cell>
          <cell r="C37">
            <v>10000</v>
          </cell>
          <cell r="D37">
            <v>9</v>
          </cell>
          <cell r="E37">
            <v>7128.21</v>
          </cell>
          <cell r="G37">
            <v>1</v>
          </cell>
          <cell r="H37" t="str">
            <v>ERAF</v>
          </cell>
          <cell r="N37">
            <v>9</v>
          </cell>
          <cell r="P37" t="str">
            <v>32</v>
          </cell>
        </row>
        <row r="38">
          <cell r="B38">
            <v>5</v>
          </cell>
          <cell r="C38">
            <v>1947.2</v>
          </cell>
          <cell r="D38">
            <v>8</v>
          </cell>
          <cell r="E38">
            <v>1271</v>
          </cell>
          <cell r="G38">
            <v>1</v>
          </cell>
          <cell r="H38" t="str">
            <v>ERAF</v>
          </cell>
          <cell r="N38">
            <v>8</v>
          </cell>
          <cell r="P38" t="str">
            <v>32</v>
          </cell>
        </row>
        <row r="39">
          <cell r="B39">
            <v>5</v>
          </cell>
          <cell r="C39">
            <v>6237</v>
          </cell>
          <cell r="D39">
            <v>7</v>
          </cell>
          <cell r="E39">
            <v>6218.98</v>
          </cell>
          <cell r="G39">
            <v>1</v>
          </cell>
          <cell r="H39" t="str">
            <v>ERAF</v>
          </cell>
          <cell r="N39">
            <v>7</v>
          </cell>
          <cell r="P39" t="str">
            <v>32</v>
          </cell>
        </row>
        <row r="40">
          <cell r="B40">
            <v>5</v>
          </cell>
          <cell r="C40">
            <v>1341.46</v>
          </cell>
          <cell r="D40">
            <v>7</v>
          </cell>
          <cell r="E40">
            <v>0</v>
          </cell>
          <cell r="G40">
            <v>1</v>
          </cell>
          <cell r="H40" t="str">
            <v>ERAF</v>
          </cell>
          <cell r="N40">
            <v>7</v>
          </cell>
          <cell r="P40" t="str">
            <v>32</v>
          </cell>
        </row>
        <row r="41">
          <cell r="B41">
            <v>6</v>
          </cell>
          <cell r="C41">
            <v>7250</v>
          </cell>
          <cell r="D41">
            <v>9</v>
          </cell>
          <cell r="E41">
            <v>7249.99</v>
          </cell>
          <cell r="G41">
            <v>1</v>
          </cell>
          <cell r="H41" t="str">
            <v>ERAF</v>
          </cell>
          <cell r="N41">
            <v>9</v>
          </cell>
          <cell r="P41" t="str">
            <v>31</v>
          </cell>
        </row>
        <row r="42">
          <cell r="B42">
            <v>3</v>
          </cell>
          <cell r="C42">
            <v>2416.5</v>
          </cell>
          <cell r="D42">
            <v>6</v>
          </cell>
          <cell r="E42">
            <v>2416</v>
          </cell>
          <cell r="G42">
            <v>1</v>
          </cell>
          <cell r="H42" t="str">
            <v>ERAF</v>
          </cell>
          <cell r="N42">
            <v>6</v>
          </cell>
          <cell r="P42" t="str">
            <v>31</v>
          </cell>
        </row>
        <row r="43">
          <cell r="B43">
            <v>6</v>
          </cell>
          <cell r="C43">
            <v>8725</v>
          </cell>
          <cell r="D43">
            <v>6</v>
          </cell>
          <cell r="E43">
            <v>8725</v>
          </cell>
          <cell r="G43">
            <v>1</v>
          </cell>
          <cell r="H43" t="str">
            <v>ERAF</v>
          </cell>
          <cell r="N43">
            <v>6</v>
          </cell>
          <cell r="P43" t="str">
            <v>31</v>
          </cell>
        </row>
        <row r="44">
          <cell r="B44">
            <v>4</v>
          </cell>
          <cell r="C44">
            <v>9117.5</v>
          </cell>
          <cell r="D44">
            <v>6</v>
          </cell>
          <cell r="E44">
            <v>9117.5</v>
          </cell>
          <cell r="G44">
            <v>1</v>
          </cell>
          <cell r="H44" t="str">
            <v>ERAF</v>
          </cell>
          <cell r="N44">
            <v>6</v>
          </cell>
          <cell r="P44" t="str">
            <v>31</v>
          </cell>
        </row>
        <row r="45">
          <cell r="B45">
            <v>4</v>
          </cell>
          <cell r="C45">
            <v>9375</v>
          </cell>
          <cell r="D45">
            <v>11</v>
          </cell>
          <cell r="E45">
            <v>9375</v>
          </cell>
          <cell r="G45">
            <v>1</v>
          </cell>
          <cell r="H45" t="str">
            <v>ERAF</v>
          </cell>
          <cell r="N45">
            <v>11</v>
          </cell>
          <cell r="P45" t="str">
            <v>31</v>
          </cell>
        </row>
        <row r="46">
          <cell r="B46">
            <v>7</v>
          </cell>
          <cell r="C46">
            <v>4412</v>
          </cell>
          <cell r="D46">
            <v>8</v>
          </cell>
          <cell r="E46">
            <v>0</v>
          </cell>
          <cell r="G46">
            <v>1</v>
          </cell>
          <cell r="H46" t="str">
            <v>ERAF</v>
          </cell>
          <cell r="N46">
            <v>8</v>
          </cell>
          <cell r="P46" t="str">
            <v>31</v>
          </cell>
        </row>
        <row r="47">
          <cell r="B47">
            <v>5</v>
          </cell>
          <cell r="C47">
            <v>5130</v>
          </cell>
          <cell r="D47">
            <v>7</v>
          </cell>
          <cell r="E47">
            <v>5130</v>
          </cell>
          <cell r="G47">
            <v>1</v>
          </cell>
          <cell r="H47" t="str">
            <v>ERAF</v>
          </cell>
          <cell r="N47">
            <v>7</v>
          </cell>
          <cell r="P47" t="str">
            <v>31</v>
          </cell>
        </row>
        <row r="48">
          <cell r="B48">
            <v>6</v>
          </cell>
          <cell r="C48">
            <v>9855</v>
          </cell>
          <cell r="D48">
            <v>8</v>
          </cell>
          <cell r="E48">
            <v>9855</v>
          </cell>
          <cell r="G48">
            <v>1</v>
          </cell>
          <cell r="H48" t="str">
            <v>ERAF</v>
          </cell>
          <cell r="N48">
            <v>8</v>
          </cell>
          <cell r="P48" t="str">
            <v>31</v>
          </cell>
        </row>
        <row r="49">
          <cell r="B49">
            <v>6</v>
          </cell>
          <cell r="C49">
            <v>10000</v>
          </cell>
          <cell r="D49">
            <v>7</v>
          </cell>
          <cell r="E49">
            <v>10000</v>
          </cell>
          <cell r="G49">
            <v>1</v>
          </cell>
          <cell r="H49" t="str">
            <v>ERAF</v>
          </cell>
          <cell r="N49">
            <v>7</v>
          </cell>
          <cell r="P49" t="str">
            <v>31</v>
          </cell>
        </row>
        <row r="50">
          <cell r="B50">
            <v>9</v>
          </cell>
          <cell r="C50">
            <v>295824.17</v>
          </cell>
          <cell r="D50">
            <v>11</v>
          </cell>
          <cell r="E50">
            <v>295824.17</v>
          </cell>
          <cell r="G50">
            <v>1</v>
          </cell>
          <cell r="H50" t="str">
            <v>ERAF</v>
          </cell>
          <cell r="N50">
            <v>11</v>
          </cell>
          <cell r="P50" t="str">
            <v>12</v>
          </cell>
        </row>
        <row r="51">
          <cell r="B51">
            <v>10</v>
          </cell>
          <cell r="C51">
            <v>379333</v>
          </cell>
          <cell r="D51">
            <v>10</v>
          </cell>
          <cell r="E51">
            <v>379333</v>
          </cell>
          <cell r="G51">
            <v>1</v>
          </cell>
          <cell r="H51" t="str">
            <v>ERAF</v>
          </cell>
          <cell r="N51">
            <v>10</v>
          </cell>
          <cell r="P51" t="str">
            <v>12</v>
          </cell>
        </row>
        <row r="52">
          <cell r="B52">
            <v>7</v>
          </cell>
          <cell r="C52">
            <v>140338.19</v>
          </cell>
          <cell r="D52">
            <v>8</v>
          </cell>
          <cell r="E52">
            <v>140321.35</v>
          </cell>
          <cell r="G52">
            <v>1</v>
          </cell>
          <cell r="H52" t="str">
            <v>ERAF</v>
          </cell>
          <cell r="N52">
            <v>8</v>
          </cell>
          <cell r="P52" t="str">
            <v>12</v>
          </cell>
        </row>
        <row r="53">
          <cell r="B53">
            <v>6</v>
          </cell>
          <cell r="C53">
            <v>86503.53</v>
          </cell>
          <cell r="D53">
            <v>11</v>
          </cell>
          <cell r="E53">
            <v>86503.52</v>
          </cell>
          <cell r="G53">
            <v>1</v>
          </cell>
          <cell r="H53" t="str">
            <v>ERAF</v>
          </cell>
          <cell r="N53">
            <v>11</v>
          </cell>
          <cell r="P53" t="str">
            <v>12</v>
          </cell>
        </row>
        <row r="54">
          <cell r="B54">
            <v>25</v>
          </cell>
          <cell r="C54">
            <v>770469</v>
          </cell>
          <cell r="D54">
            <v>27</v>
          </cell>
          <cell r="E54">
            <v>770469</v>
          </cell>
          <cell r="G54">
            <v>1</v>
          </cell>
          <cell r="H54" t="str">
            <v>ERAF</v>
          </cell>
          <cell r="N54">
            <v>27</v>
          </cell>
          <cell r="P54" t="str">
            <v>12</v>
          </cell>
        </row>
        <row r="55">
          <cell r="B55">
            <v>12</v>
          </cell>
          <cell r="C55">
            <v>559546.65</v>
          </cell>
          <cell r="D55">
            <v>12</v>
          </cell>
          <cell r="E55">
            <v>559546.65</v>
          </cell>
          <cell r="G55">
            <v>1</v>
          </cell>
          <cell r="H55" t="str">
            <v>ERAF</v>
          </cell>
          <cell r="N55">
            <v>12</v>
          </cell>
          <cell r="P55" t="str">
            <v>12</v>
          </cell>
        </row>
        <row r="56">
          <cell r="B56">
            <v>11</v>
          </cell>
          <cell r="C56">
            <v>627473.64</v>
          </cell>
          <cell r="D56">
            <v>12</v>
          </cell>
          <cell r="E56">
            <v>627338.4</v>
          </cell>
          <cell r="G56">
            <v>1</v>
          </cell>
          <cell r="H56" t="str">
            <v>ERAF</v>
          </cell>
          <cell r="N56">
            <v>12</v>
          </cell>
          <cell r="P56" t="str">
            <v>12</v>
          </cell>
        </row>
        <row r="57">
          <cell r="B57">
            <v>11</v>
          </cell>
          <cell r="C57">
            <v>114085</v>
          </cell>
          <cell r="D57">
            <v>11</v>
          </cell>
          <cell r="E57">
            <v>113933.75</v>
          </cell>
          <cell r="G57">
            <v>1</v>
          </cell>
          <cell r="H57" t="str">
            <v>ERAF</v>
          </cell>
          <cell r="N57">
            <v>11</v>
          </cell>
          <cell r="P57" t="str">
            <v>11</v>
          </cell>
        </row>
        <row r="58">
          <cell r="B58">
            <v>11</v>
          </cell>
          <cell r="C58">
            <v>1000000</v>
          </cell>
          <cell r="D58">
            <v>10</v>
          </cell>
          <cell r="E58">
            <v>0</v>
          </cell>
          <cell r="G58">
            <v>1</v>
          </cell>
          <cell r="H58" t="str">
            <v>ERAF</v>
          </cell>
          <cell r="N58">
            <v>10</v>
          </cell>
          <cell r="P58" t="str">
            <v>12</v>
          </cell>
        </row>
        <row r="59">
          <cell r="B59">
            <v>6</v>
          </cell>
          <cell r="C59">
            <v>8598</v>
          </cell>
          <cell r="D59">
            <v>11</v>
          </cell>
          <cell r="E59">
            <v>6937.62</v>
          </cell>
          <cell r="G59">
            <v>1</v>
          </cell>
          <cell r="H59" t="str">
            <v>ERAF</v>
          </cell>
          <cell r="N59">
            <v>11</v>
          </cell>
          <cell r="P59" t="str">
            <v>32</v>
          </cell>
        </row>
        <row r="60">
          <cell r="B60">
            <v>11</v>
          </cell>
          <cell r="C60">
            <v>7450</v>
          </cell>
          <cell r="D60">
            <v>12</v>
          </cell>
          <cell r="E60">
            <v>7450</v>
          </cell>
          <cell r="G60">
            <v>1</v>
          </cell>
          <cell r="H60" t="str">
            <v>ERAF</v>
          </cell>
          <cell r="N60">
            <v>12</v>
          </cell>
          <cell r="P60" t="str">
            <v>31</v>
          </cell>
        </row>
        <row r="61">
          <cell r="B61">
            <v>11</v>
          </cell>
          <cell r="C61">
            <v>150064</v>
          </cell>
          <cell r="D61">
            <v>10</v>
          </cell>
          <cell r="E61">
            <v>0</v>
          </cell>
          <cell r="G61">
            <v>1</v>
          </cell>
          <cell r="H61" t="str">
            <v>ERAF</v>
          </cell>
          <cell r="N61">
            <v>10</v>
          </cell>
          <cell r="P61" t="str">
            <v>12</v>
          </cell>
        </row>
        <row r="62">
          <cell r="B62">
            <v>5</v>
          </cell>
          <cell r="C62">
            <v>8950</v>
          </cell>
          <cell r="D62">
            <v>7</v>
          </cell>
          <cell r="E62">
            <v>8950</v>
          </cell>
          <cell r="G62">
            <v>1</v>
          </cell>
          <cell r="H62" t="str">
            <v>ERAF</v>
          </cell>
          <cell r="N62">
            <v>7</v>
          </cell>
          <cell r="P62" t="str">
            <v>31</v>
          </cell>
        </row>
        <row r="63">
          <cell r="B63">
            <v>23</v>
          </cell>
          <cell r="C63">
            <v>1000000</v>
          </cell>
          <cell r="D63">
            <v>24</v>
          </cell>
          <cell r="E63">
            <v>1000000</v>
          </cell>
          <cell r="G63">
            <v>1</v>
          </cell>
          <cell r="H63" t="str">
            <v>ERAF</v>
          </cell>
          <cell r="L63" t="str">
            <v>-</v>
          </cell>
          <cell r="N63">
            <v>24</v>
          </cell>
          <cell r="P63" t="str">
            <v>12</v>
          </cell>
        </row>
        <row r="64">
          <cell r="B64">
            <v>9</v>
          </cell>
          <cell r="C64">
            <v>60836.75</v>
          </cell>
          <cell r="D64">
            <v>9</v>
          </cell>
          <cell r="E64">
            <v>60836.75</v>
          </cell>
          <cell r="G64">
            <v>1</v>
          </cell>
          <cell r="H64" t="str">
            <v>ERAF</v>
          </cell>
          <cell r="N64">
            <v>9</v>
          </cell>
          <cell r="P64" t="str">
            <v>13</v>
          </cell>
        </row>
        <row r="65">
          <cell r="B65">
            <v>8</v>
          </cell>
          <cell r="C65">
            <v>9850</v>
          </cell>
          <cell r="D65">
            <v>9</v>
          </cell>
          <cell r="E65">
            <v>9850</v>
          </cell>
          <cell r="G65">
            <v>1</v>
          </cell>
          <cell r="H65" t="str">
            <v>ERAF</v>
          </cell>
          <cell r="N65">
            <v>9</v>
          </cell>
          <cell r="P65" t="str">
            <v>31</v>
          </cell>
        </row>
        <row r="66">
          <cell r="B66">
            <v>7</v>
          </cell>
          <cell r="C66">
            <v>10000</v>
          </cell>
          <cell r="D66">
            <v>8</v>
          </cell>
          <cell r="E66">
            <v>10000</v>
          </cell>
          <cell r="G66">
            <v>2</v>
          </cell>
          <cell r="H66" t="str">
            <v>ERAF</v>
          </cell>
          <cell r="N66">
            <v>8</v>
          </cell>
          <cell r="P66" t="str">
            <v>31</v>
          </cell>
        </row>
        <row r="67">
          <cell r="B67">
            <v>11</v>
          </cell>
          <cell r="C67">
            <v>268236.79999999999</v>
          </cell>
          <cell r="D67">
            <v>14</v>
          </cell>
          <cell r="E67">
            <v>268236.5</v>
          </cell>
          <cell r="G67">
            <v>1</v>
          </cell>
          <cell r="H67" t="str">
            <v>ERAF</v>
          </cell>
          <cell r="L67" t="str">
            <v>-</v>
          </cell>
          <cell r="N67">
            <v>14</v>
          </cell>
          <cell r="P67" t="str">
            <v>12</v>
          </cell>
        </row>
        <row r="68">
          <cell r="B68">
            <v>11</v>
          </cell>
          <cell r="C68">
            <v>79591</v>
          </cell>
          <cell r="D68">
            <v>12</v>
          </cell>
          <cell r="E68">
            <v>79591</v>
          </cell>
          <cell r="G68">
            <v>1</v>
          </cell>
          <cell r="H68" t="str">
            <v>ERAF</v>
          </cell>
          <cell r="N68">
            <v>12</v>
          </cell>
          <cell r="P68" t="str">
            <v>12</v>
          </cell>
        </row>
        <row r="69">
          <cell r="B69">
            <v>7</v>
          </cell>
          <cell r="C69">
            <v>942.21</v>
          </cell>
          <cell r="D69">
            <v>10</v>
          </cell>
          <cell r="E69">
            <v>382.69</v>
          </cell>
          <cell r="G69">
            <v>1</v>
          </cell>
          <cell r="H69" t="str">
            <v>ERAF</v>
          </cell>
          <cell r="N69">
            <v>10</v>
          </cell>
          <cell r="P69" t="str">
            <v>32</v>
          </cell>
        </row>
        <row r="70">
          <cell r="B70">
            <v>8</v>
          </cell>
          <cell r="C70">
            <v>5719.7</v>
          </cell>
          <cell r="D70">
            <v>10</v>
          </cell>
          <cell r="E70">
            <v>5220.59</v>
          </cell>
          <cell r="G70">
            <v>1</v>
          </cell>
          <cell r="H70" t="str">
            <v>ERAF</v>
          </cell>
          <cell r="N70">
            <v>10</v>
          </cell>
          <cell r="P70" t="str">
            <v>32</v>
          </cell>
        </row>
        <row r="71">
          <cell r="B71">
            <v>11</v>
          </cell>
          <cell r="C71">
            <v>7000</v>
          </cell>
          <cell r="D71">
            <v>12</v>
          </cell>
          <cell r="E71">
            <v>7000</v>
          </cell>
          <cell r="G71">
            <v>1</v>
          </cell>
          <cell r="H71" t="str">
            <v>ERAF</v>
          </cell>
          <cell r="N71">
            <v>12</v>
          </cell>
          <cell r="P71" t="str">
            <v>31</v>
          </cell>
        </row>
        <row r="72">
          <cell r="B72">
            <v>10</v>
          </cell>
          <cell r="C72">
            <v>10000</v>
          </cell>
          <cell r="D72">
            <v>11</v>
          </cell>
          <cell r="E72">
            <v>0</v>
          </cell>
          <cell r="G72">
            <v>1</v>
          </cell>
          <cell r="H72" t="str">
            <v>ERAF</v>
          </cell>
          <cell r="N72">
            <v>11</v>
          </cell>
          <cell r="P72" t="str">
            <v>31</v>
          </cell>
        </row>
        <row r="73">
          <cell r="B73">
            <v>8</v>
          </cell>
          <cell r="C73">
            <v>10000</v>
          </cell>
          <cell r="D73">
            <v>12</v>
          </cell>
          <cell r="E73">
            <v>0</v>
          </cell>
          <cell r="G73">
            <v>1</v>
          </cell>
          <cell r="H73" t="str">
            <v>ERAF</v>
          </cell>
          <cell r="N73">
            <v>12</v>
          </cell>
          <cell r="P73" t="str">
            <v>31</v>
          </cell>
        </row>
        <row r="74">
          <cell r="B74">
            <v>8</v>
          </cell>
          <cell r="C74">
            <v>9540.5</v>
          </cell>
          <cell r="D74">
            <v>9</v>
          </cell>
          <cell r="E74">
            <v>9540.5</v>
          </cell>
          <cell r="G74">
            <v>1</v>
          </cell>
          <cell r="H74" t="str">
            <v>ERAF</v>
          </cell>
          <cell r="N74">
            <v>9</v>
          </cell>
          <cell r="P74" t="str">
            <v>31</v>
          </cell>
        </row>
        <row r="75">
          <cell r="B75">
            <v>9</v>
          </cell>
          <cell r="C75">
            <v>4764</v>
          </cell>
          <cell r="D75">
            <v>9</v>
          </cell>
          <cell r="E75">
            <v>4764</v>
          </cell>
          <cell r="G75">
            <v>1</v>
          </cell>
          <cell r="H75" t="str">
            <v>ERAF</v>
          </cell>
          <cell r="N75">
            <v>9</v>
          </cell>
          <cell r="P75" t="str">
            <v>31</v>
          </cell>
        </row>
        <row r="76">
          <cell r="B76">
            <v>7</v>
          </cell>
          <cell r="C76">
            <v>9425</v>
          </cell>
          <cell r="D76">
            <v>8</v>
          </cell>
          <cell r="E76">
            <v>9425</v>
          </cell>
          <cell r="G76">
            <v>2</v>
          </cell>
          <cell r="H76" t="str">
            <v>ERAF</v>
          </cell>
          <cell r="N76">
            <v>8</v>
          </cell>
          <cell r="P76" t="str">
            <v>31</v>
          </cell>
        </row>
        <row r="77">
          <cell r="B77">
            <v>9</v>
          </cell>
          <cell r="C77">
            <v>9669</v>
          </cell>
          <cell r="D77">
            <v>12</v>
          </cell>
          <cell r="E77">
            <v>9669</v>
          </cell>
          <cell r="G77">
            <v>1</v>
          </cell>
          <cell r="H77" t="str">
            <v>ERAF</v>
          </cell>
          <cell r="N77">
            <v>12</v>
          </cell>
          <cell r="P77" t="str">
            <v>31</v>
          </cell>
        </row>
        <row r="78">
          <cell r="B78">
            <v>9</v>
          </cell>
          <cell r="C78">
            <v>9810</v>
          </cell>
          <cell r="D78">
            <v>10</v>
          </cell>
          <cell r="E78">
            <v>9810</v>
          </cell>
          <cell r="G78">
            <v>1</v>
          </cell>
          <cell r="H78" t="str">
            <v>ERAF</v>
          </cell>
          <cell r="N78">
            <v>10</v>
          </cell>
          <cell r="P78" t="str">
            <v>31</v>
          </cell>
        </row>
        <row r="79">
          <cell r="B79">
            <v>8</v>
          </cell>
          <cell r="C79">
            <v>9925</v>
          </cell>
          <cell r="D79">
            <v>9</v>
          </cell>
          <cell r="E79">
            <v>9925</v>
          </cell>
          <cell r="G79">
            <v>1</v>
          </cell>
          <cell r="H79" t="str">
            <v>ERAF</v>
          </cell>
          <cell r="N79">
            <v>9</v>
          </cell>
          <cell r="P79" t="str">
            <v>31</v>
          </cell>
        </row>
        <row r="80">
          <cell r="B80">
            <v>8</v>
          </cell>
          <cell r="C80">
            <v>10000</v>
          </cell>
          <cell r="D80">
            <v>9</v>
          </cell>
          <cell r="E80">
            <v>10000</v>
          </cell>
          <cell r="G80">
            <v>1</v>
          </cell>
          <cell r="H80" t="str">
            <v>ERAF</v>
          </cell>
          <cell r="N80">
            <v>9</v>
          </cell>
          <cell r="P80" t="str">
            <v>31</v>
          </cell>
        </row>
        <row r="81">
          <cell r="B81">
            <v>9</v>
          </cell>
          <cell r="C81">
            <v>10000</v>
          </cell>
          <cell r="D81">
            <v>9</v>
          </cell>
          <cell r="E81">
            <v>10000</v>
          </cell>
          <cell r="G81">
            <v>1</v>
          </cell>
          <cell r="H81" t="str">
            <v>ERAF</v>
          </cell>
          <cell r="N81">
            <v>9</v>
          </cell>
          <cell r="P81" t="str">
            <v>31</v>
          </cell>
        </row>
        <row r="82">
          <cell r="B82">
            <v>8</v>
          </cell>
          <cell r="C82">
            <v>9900</v>
          </cell>
          <cell r="D82">
            <v>10</v>
          </cell>
          <cell r="E82">
            <v>9900</v>
          </cell>
          <cell r="G82">
            <v>1</v>
          </cell>
          <cell r="H82" t="str">
            <v>ERAF</v>
          </cell>
          <cell r="N82">
            <v>10</v>
          </cell>
          <cell r="P82" t="str">
            <v>31</v>
          </cell>
        </row>
        <row r="83">
          <cell r="B83">
            <v>8</v>
          </cell>
          <cell r="C83">
            <v>10000</v>
          </cell>
          <cell r="D83">
            <v>8</v>
          </cell>
          <cell r="E83">
            <v>10000</v>
          </cell>
          <cell r="G83">
            <v>1</v>
          </cell>
          <cell r="H83" t="str">
            <v>ERAF</v>
          </cell>
          <cell r="N83">
            <v>8</v>
          </cell>
          <cell r="P83" t="str">
            <v>31</v>
          </cell>
        </row>
        <row r="84">
          <cell r="B84">
            <v>8</v>
          </cell>
          <cell r="C84">
            <v>7750</v>
          </cell>
          <cell r="D84">
            <v>9</v>
          </cell>
          <cell r="E84">
            <v>7750</v>
          </cell>
          <cell r="G84">
            <v>1</v>
          </cell>
          <cell r="H84" t="str">
            <v>ERAF</v>
          </cell>
          <cell r="N84">
            <v>9</v>
          </cell>
          <cell r="P84" t="str">
            <v>31</v>
          </cell>
        </row>
        <row r="85">
          <cell r="B85">
            <v>9</v>
          </cell>
          <cell r="C85">
            <v>6854</v>
          </cell>
          <cell r="D85">
            <v>10</v>
          </cell>
          <cell r="E85">
            <v>6854</v>
          </cell>
          <cell r="G85">
            <v>1</v>
          </cell>
          <cell r="H85" t="str">
            <v>ESF</v>
          </cell>
          <cell r="N85">
            <v>10</v>
          </cell>
          <cell r="P85" t="str">
            <v>40</v>
          </cell>
        </row>
        <row r="86">
          <cell r="B86">
            <v>10</v>
          </cell>
          <cell r="C86">
            <v>4291.33</v>
          </cell>
          <cell r="D86">
            <v>11</v>
          </cell>
          <cell r="E86">
            <v>4244.3900000000003</v>
          </cell>
          <cell r="G86">
            <v>1</v>
          </cell>
          <cell r="H86" t="str">
            <v>ESF</v>
          </cell>
          <cell r="N86">
            <v>11</v>
          </cell>
          <cell r="P86" t="str">
            <v>40</v>
          </cell>
        </row>
        <row r="87">
          <cell r="B87">
            <v>5</v>
          </cell>
          <cell r="C87">
            <v>4416.6000000000004</v>
          </cell>
          <cell r="D87">
            <v>15</v>
          </cell>
          <cell r="E87">
            <v>3604.44</v>
          </cell>
          <cell r="G87">
            <v>1</v>
          </cell>
          <cell r="H87" t="str">
            <v>ESF</v>
          </cell>
          <cell r="L87" t="str">
            <v>-</v>
          </cell>
          <cell r="N87">
            <v>15</v>
          </cell>
          <cell r="P87" t="str">
            <v>40</v>
          </cell>
        </row>
        <row r="88">
          <cell r="B88">
            <v>10</v>
          </cell>
          <cell r="C88">
            <v>20993.279999999999</v>
          </cell>
          <cell r="D88">
            <v>13</v>
          </cell>
          <cell r="E88">
            <v>19876.63</v>
          </cell>
          <cell r="G88">
            <v>1</v>
          </cell>
          <cell r="H88" t="str">
            <v>ESF</v>
          </cell>
          <cell r="L88" t="str">
            <v>-</v>
          </cell>
          <cell r="N88">
            <v>13</v>
          </cell>
          <cell r="P88" t="str">
            <v>40</v>
          </cell>
        </row>
        <row r="89">
          <cell r="B89">
            <v>8</v>
          </cell>
          <cell r="C89">
            <v>3579.26</v>
          </cell>
          <cell r="D89">
            <v>9</v>
          </cell>
          <cell r="E89">
            <v>3570.38</v>
          </cell>
          <cell r="G89">
            <v>1</v>
          </cell>
          <cell r="H89" t="str">
            <v>ESF</v>
          </cell>
          <cell r="N89">
            <v>9</v>
          </cell>
          <cell r="P89" t="str">
            <v>40</v>
          </cell>
        </row>
        <row r="90">
          <cell r="B90">
            <v>12</v>
          </cell>
          <cell r="C90">
            <v>9216.84</v>
          </cell>
          <cell r="D90">
            <v>14</v>
          </cell>
          <cell r="E90">
            <v>8145.65</v>
          </cell>
          <cell r="G90">
            <v>1</v>
          </cell>
          <cell r="H90" t="str">
            <v>ESF</v>
          </cell>
          <cell r="L90" t="str">
            <v>-</v>
          </cell>
          <cell r="N90">
            <v>14</v>
          </cell>
          <cell r="P90" t="str">
            <v>40</v>
          </cell>
        </row>
        <row r="91">
          <cell r="B91">
            <v>9</v>
          </cell>
          <cell r="C91">
            <v>5600</v>
          </cell>
          <cell r="D91">
            <v>9</v>
          </cell>
          <cell r="E91">
            <v>4745.76</v>
          </cell>
          <cell r="G91">
            <v>2</v>
          </cell>
          <cell r="H91" t="str">
            <v>ESF</v>
          </cell>
          <cell r="N91">
            <v>9</v>
          </cell>
          <cell r="P91" t="str">
            <v>40</v>
          </cell>
        </row>
        <row r="92">
          <cell r="B92">
            <v>13</v>
          </cell>
          <cell r="C92">
            <v>13358.43</v>
          </cell>
          <cell r="D92">
            <v>16</v>
          </cell>
          <cell r="E92">
            <v>12654.38</v>
          </cell>
          <cell r="G92">
            <v>1</v>
          </cell>
          <cell r="H92" t="str">
            <v>ESF</v>
          </cell>
          <cell r="L92" t="str">
            <v>-</v>
          </cell>
          <cell r="N92">
            <v>16</v>
          </cell>
          <cell r="P92" t="str">
            <v>40</v>
          </cell>
        </row>
        <row r="93">
          <cell r="B93">
            <v>12</v>
          </cell>
          <cell r="C93">
            <v>43391.040000000001</v>
          </cell>
          <cell r="D93">
            <v>12</v>
          </cell>
          <cell r="E93">
            <v>43391.040000000001</v>
          </cell>
          <cell r="G93">
            <v>1</v>
          </cell>
          <cell r="H93" t="str">
            <v>ERAF</v>
          </cell>
          <cell r="N93">
            <v>12</v>
          </cell>
          <cell r="P93" t="str">
            <v>11</v>
          </cell>
        </row>
        <row r="94">
          <cell r="B94">
            <v>9</v>
          </cell>
          <cell r="C94">
            <v>8958</v>
          </cell>
          <cell r="D94">
            <v>11</v>
          </cell>
          <cell r="E94">
            <v>8958</v>
          </cell>
          <cell r="G94">
            <v>1</v>
          </cell>
          <cell r="H94" t="str">
            <v>ERAF</v>
          </cell>
          <cell r="N94">
            <v>11</v>
          </cell>
          <cell r="P94" t="str">
            <v>31</v>
          </cell>
        </row>
        <row r="95">
          <cell r="B95">
            <v>25</v>
          </cell>
          <cell r="C95">
            <v>176447</v>
          </cell>
          <cell r="D95">
            <v>19</v>
          </cell>
          <cell r="E95">
            <v>0</v>
          </cell>
          <cell r="G95">
            <v>1</v>
          </cell>
          <cell r="H95" t="str">
            <v>ERAF</v>
          </cell>
          <cell r="N95">
            <v>19</v>
          </cell>
          <cell r="P95" t="str">
            <v>12</v>
          </cell>
        </row>
        <row r="96">
          <cell r="B96">
            <v>9</v>
          </cell>
          <cell r="C96">
            <v>9400</v>
          </cell>
          <cell r="D96">
            <v>11</v>
          </cell>
          <cell r="E96">
            <v>9400</v>
          </cell>
          <cell r="G96">
            <v>1</v>
          </cell>
          <cell r="H96" t="str">
            <v>ERAF</v>
          </cell>
          <cell r="N96">
            <v>11</v>
          </cell>
          <cell r="P96" t="str">
            <v>31</v>
          </cell>
        </row>
        <row r="97">
          <cell r="B97">
            <v>10</v>
          </cell>
          <cell r="C97">
            <v>10000</v>
          </cell>
          <cell r="D97">
            <v>10</v>
          </cell>
          <cell r="E97">
            <v>10000</v>
          </cell>
          <cell r="G97">
            <v>1</v>
          </cell>
          <cell r="H97" t="str">
            <v>ERAF</v>
          </cell>
          <cell r="N97">
            <v>10</v>
          </cell>
          <cell r="P97" t="str">
            <v>31</v>
          </cell>
        </row>
        <row r="98">
          <cell r="B98">
            <v>10</v>
          </cell>
          <cell r="C98">
            <v>8700</v>
          </cell>
          <cell r="D98">
            <v>11</v>
          </cell>
          <cell r="E98">
            <v>8700</v>
          </cell>
          <cell r="G98">
            <v>1</v>
          </cell>
          <cell r="H98" t="str">
            <v>ERAF</v>
          </cell>
          <cell r="N98">
            <v>11</v>
          </cell>
          <cell r="P98" t="str">
            <v>31</v>
          </cell>
        </row>
        <row r="99">
          <cell r="B99">
            <v>11</v>
          </cell>
          <cell r="C99">
            <v>10000</v>
          </cell>
          <cell r="D99">
            <v>22</v>
          </cell>
          <cell r="E99">
            <v>10000</v>
          </cell>
          <cell r="G99">
            <v>1</v>
          </cell>
          <cell r="H99" t="str">
            <v>ERAF</v>
          </cell>
          <cell r="N99">
            <v>22</v>
          </cell>
          <cell r="P99" t="str">
            <v>31</v>
          </cell>
        </row>
        <row r="100">
          <cell r="B100">
            <v>13</v>
          </cell>
          <cell r="C100">
            <v>10000</v>
          </cell>
          <cell r="D100">
            <v>14</v>
          </cell>
          <cell r="E100">
            <v>10000</v>
          </cell>
          <cell r="G100">
            <v>1</v>
          </cell>
          <cell r="H100" t="str">
            <v>ERAF</v>
          </cell>
          <cell r="L100" t="str">
            <v>-</v>
          </cell>
          <cell r="N100">
            <v>14</v>
          </cell>
          <cell r="P100" t="str">
            <v>31</v>
          </cell>
        </row>
        <row r="101">
          <cell r="B101">
            <v>10</v>
          </cell>
          <cell r="C101">
            <v>9800</v>
          </cell>
          <cell r="D101">
            <v>10</v>
          </cell>
          <cell r="E101">
            <v>9800</v>
          </cell>
          <cell r="G101">
            <v>1</v>
          </cell>
          <cell r="H101" t="str">
            <v>ERAF</v>
          </cell>
          <cell r="N101">
            <v>10</v>
          </cell>
          <cell r="P101" t="str">
            <v>31</v>
          </cell>
        </row>
        <row r="102">
          <cell r="B102">
            <v>10</v>
          </cell>
          <cell r="C102">
            <v>9975</v>
          </cell>
          <cell r="D102">
            <v>10</v>
          </cell>
          <cell r="E102">
            <v>9975</v>
          </cell>
          <cell r="G102">
            <v>1</v>
          </cell>
          <cell r="H102" t="str">
            <v>ERAF</v>
          </cell>
          <cell r="N102">
            <v>10</v>
          </cell>
          <cell r="P102" t="str">
            <v>31</v>
          </cell>
        </row>
        <row r="103">
          <cell r="B103">
            <v>11</v>
          </cell>
          <cell r="C103">
            <v>9750</v>
          </cell>
          <cell r="D103">
            <v>11</v>
          </cell>
          <cell r="E103">
            <v>9750</v>
          </cell>
          <cell r="G103">
            <v>1</v>
          </cell>
          <cell r="H103" t="str">
            <v>ERAF</v>
          </cell>
          <cell r="N103">
            <v>11</v>
          </cell>
          <cell r="P103" t="str">
            <v>31</v>
          </cell>
        </row>
        <row r="104">
          <cell r="B104">
            <v>10</v>
          </cell>
          <cell r="C104">
            <v>9750</v>
          </cell>
          <cell r="D104">
            <v>10</v>
          </cell>
          <cell r="E104">
            <v>9750</v>
          </cell>
          <cell r="G104">
            <v>1</v>
          </cell>
          <cell r="H104" t="str">
            <v>ERAF</v>
          </cell>
          <cell r="N104">
            <v>10</v>
          </cell>
          <cell r="P104" t="str">
            <v>31</v>
          </cell>
        </row>
        <row r="105">
          <cell r="B105">
            <v>20</v>
          </cell>
          <cell r="C105">
            <v>10000</v>
          </cell>
          <cell r="D105">
            <v>24</v>
          </cell>
          <cell r="E105">
            <v>10000</v>
          </cell>
          <cell r="G105">
            <v>1</v>
          </cell>
          <cell r="H105" t="str">
            <v>ERAF</v>
          </cell>
          <cell r="N105">
            <v>24</v>
          </cell>
          <cell r="P105" t="str">
            <v>31</v>
          </cell>
        </row>
        <row r="106">
          <cell r="B106">
            <v>13</v>
          </cell>
          <cell r="C106">
            <v>9190</v>
          </cell>
          <cell r="D106">
            <v>14</v>
          </cell>
          <cell r="E106">
            <v>9190</v>
          </cell>
          <cell r="G106">
            <v>1</v>
          </cell>
          <cell r="H106" t="str">
            <v>ERAF</v>
          </cell>
          <cell r="L106" t="str">
            <v>-</v>
          </cell>
          <cell r="N106">
            <v>14</v>
          </cell>
          <cell r="P106" t="str">
            <v>31</v>
          </cell>
        </row>
        <row r="107">
          <cell r="B107">
            <v>10</v>
          </cell>
          <cell r="C107">
            <v>9775</v>
          </cell>
          <cell r="D107">
            <v>11</v>
          </cell>
          <cell r="E107">
            <v>9775</v>
          </cell>
          <cell r="G107">
            <v>1</v>
          </cell>
          <cell r="H107" t="str">
            <v>ERAF</v>
          </cell>
          <cell r="N107">
            <v>11</v>
          </cell>
          <cell r="P107" t="str">
            <v>31</v>
          </cell>
        </row>
        <row r="108">
          <cell r="B108">
            <v>10</v>
          </cell>
          <cell r="C108">
            <v>9925</v>
          </cell>
          <cell r="D108">
            <v>11</v>
          </cell>
          <cell r="E108">
            <v>9925</v>
          </cell>
          <cell r="G108">
            <v>1</v>
          </cell>
          <cell r="H108" t="str">
            <v>ERAF</v>
          </cell>
          <cell r="N108">
            <v>11</v>
          </cell>
          <cell r="P108" t="str">
            <v>31</v>
          </cell>
        </row>
        <row r="109">
          <cell r="B109">
            <v>10</v>
          </cell>
          <cell r="C109">
            <v>7100</v>
          </cell>
          <cell r="D109">
            <v>11</v>
          </cell>
          <cell r="E109">
            <v>7100</v>
          </cell>
          <cell r="G109">
            <v>1</v>
          </cell>
          <cell r="H109" t="str">
            <v>ERAF</v>
          </cell>
          <cell r="N109">
            <v>11</v>
          </cell>
          <cell r="P109" t="str">
            <v>31</v>
          </cell>
        </row>
        <row r="110">
          <cell r="B110">
            <v>10</v>
          </cell>
          <cell r="C110">
            <v>9900</v>
          </cell>
          <cell r="D110">
            <v>10</v>
          </cell>
          <cell r="E110">
            <v>9900</v>
          </cell>
          <cell r="G110">
            <v>1</v>
          </cell>
          <cell r="H110" t="str">
            <v>ERAF</v>
          </cell>
          <cell r="N110">
            <v>10</v>
          </cell>
          <cell r="P110" t="str">
            <v>31</v>
          </cell>
        </row>
        <row r="111">
          <cell r="B111">
            <v>11</v>
          </cell>
          <cell r="C111">
            <v>9000</v>
          </cell>
          <cell r="D111">
            <v>12</v>
          </cell>
          <cell r="E111">
            <v>9000</v>
          </cell>
          <cell r="G111">
            <v>1</v>
          </cell>
          <cell r="H111" t="str">
            <v>ERAF</v>
          </cell>
          <cell r="N111">
            <v>12</v>
          </cell>
          <cell r="P111" t="str">
            <v>31</v>
          </cell>
        </row>
        <row r="112">
          <cell r="B112">
            <v>12</v>
          </cell>
          <cell r="C112">
            <v>9990</v>
          </cell>
          <cell r="D112">
            <v>11</v>
          </cell>
          <cell r="E112">
            <v>9990</v>
          </cell>
          <cell r="G112">
            <v>1</v>
          </cell>
          <cell r="H112" t="str">
            <v>ERAF</v>
          </cell>
          <cell r="N112">
            <v>11</v>
          </cell>
          <cell r="P112" t="str">
            <v>31</v>
          </cell>
        </row>
        <row r="113">
          <cell r="B113">
            <v>11</v>
          </cell>
          <cell r="C113">
            <v>9911.27</v>
          </cell>
          <cell r="D113">
            <v>11</v>
          </cell>
          <cell r="E113">
            <v>9843.2199999999993</v>
          </cell>
          <cell r="G113">
            <v>1</v>
          </cell>
          <cell r="H113" t="str">
            <v>ERAF</v>
          </cell>
          <cell r="N113">
            <v>11</v>
          </cell>
          <cell r="P113" t="str">
            <v>32</v>
          </cell>
        </row>
        <row r="114">
          <cell r="B114">
            <v>12</v>
          </cell>
          <cell r="C114">
            <v>2335.5</v>
          </cell>
          <cell r="D114">
            <v>13</v>
          </cell>
          <cell r="E114">
            <v>2315.5</v>
          </cell>
          <cell r="G114">
            <v>1</v>
          </cell>
          <cell r="H114" t="str">
            <v>ERAF</v>
          </cell>
          <cell r="L114" t="str">
            <v>-</v>
          </cell>
          <cell r="N114">
            <v>13</v>
          </cell>
          <cell r="P114" t="str">
            <v>32</v>
          </cell>
        </row>
        <row r="115">
          <cell r="B115">
            <v>11</v>
          </cell>
          <cell r="C115">
            <v>1746.03</v>
          </cell>
          <cell r="D115">
            <v>12</v>
          </cell>
          <cell r="E115">
            <v>1026.03</v>
          </cell>
          <cell r="G115">
            <v>1</v>
          </cell>
          <cell r="H115" t="str">
            <v>ERAF</v>
          </cell>
          <cell r="N115">
            <v>12</v>
          </cell>
          <cell r="P115" t="str">
            <v>32</v>
          </cell>
        </row>
        <row r="116">
          <cell r="B116">
            <v>12</v>
          </cell>
          <cell r="C116">
            <v>9450</v>
          </cell>
          <cell r="D116">
            <v>12</v>
          </cell>
          <cell r="E116">
            <v>9450</v>
          </cell>
          <cell r="G116">
            <v>1</v>
          </cell>
          <cell r="H116" t="str">
            <v>ERAF</v>
          </cell>
          <cell r="N116">
            <v>12</v>
          </cell>
          <cell r="P116" t="str">
            <v>31</v>
          </cell>
        </row>
        <row r="117">
          <cell r="B117">
            <v>12</v>
          </cell>
          <cell r="C117">
            <v>9771.5</v>
          </cell>
          <cell r="D117">
            <v>14</v>
          </cell>
          <cell r="E117">
            <v>9771.5</v>
          </cell>
          <cell r="G117">
            <v>1</v>
          </cell>
          <cell r="H117" t="str">
            <v>ERAF</v>
          </cell>
          <cell r="L117" t="str">
            <v>-</v>
          </cell>
          <cell r="N117">
            <v>14</v>
          </cell>
          <cell r="P117" t="str">
            <v>31</v>
          </cell>
        </row>
        <row r="118">
          <cell r="B118">
            <v>12</v>
          </cell>
          <cell r="C118">
            <v>9750</v>
          </cell>
          <cell r="D118">
            <v>12</v>
          </cell>
          <cell r="E118">
            <v>9750</v>
          </cell>
          <cell r="G118">
            <v>1</v>
          </cell>
          <cell r="H118" t="str">
            <v>ERAF</v>
          </cell>
          <cell r="N118">
            <v>12</v>
          </cell>
          <cell r="P118" t="str">
            <v>31</v>
          </cell>
        </row>
        <row r="119">
          <cell r="B119">
            <v>11</v>
          </cell>
          <cell r="C119">
            <v>2470</v>
          </cell>
          <cell r="D119">
            <v>12</v>
          </cell>
          <cell r="E119">
            <v>2470</v>
          </cell>
          <cell r="G119">
            <v>1</v>
          </cell>
          <cell r="H119" t="str">
            <v>ERAF</v>
          </cell>
          <cell r="N119">
            <v>12</v>
          </cell>
          <cell r="P119" t="str">
            <v>31</v>
          </cell>
        </row>
        <row r="120">
          <cell r="B120">
            <v>20</v>
          </cell>
          <cell r="C120">
            <v>45954.9</v>
          </cell>
          <cell r="D120">
            <v>25</v>
          </cell>
          <cell r="E120">
            <v>43886.47</v>
          </cell>
          <cell r="G120">
            <v>1</v>
          </cell>
          <cell r="H120" t="str">
            <v>ERAF</v>
          </cell>
          <cell r="N120">
            <v>25</v>
          </cell>
          <cell r="P120" t="str">
            <v>20</v>
          </cell>
        </row>
        <row r="121">
          <cell r="B121">
            <v>20</v>
          </cell>
          <cell r="C121">
            <v>150000</v>
          </cell>
          <cell r="D121">
            <v>23</v>
          </cell>
          <cell r="E121">
            <v>150000</v>
          </cell>
          <cell r="G121">
            <v>1</v>
          </cell>
          <cell r="H121" t="str">
            <v>ERAF</v>
          </cell>
          <cell r="N121">
            <v>23</v>
          </cell>
          <cell r="P121" t="str">
            <v>20</v>
          </cell>
        </row>
        <row r="122">
          <cell r="B122">
            <v>19</v>
          </cell>
          <cell r="C122">
            <v>599326</v>
          </cell>
          <cell r="D122">
            <v>15</v>
          </cell>
          <cell r="E122">
            <v>599326</v>
          </cell>
          <cell r="G122">
            <v>1</v>
          </cell>
          <cell r="H122" t="str">
            <v>ERAF</v>
          </cell>
          <cell r="L122" t="str">
            <v>-</v>
          </cell>
          <cell r="N122">
            <v>15</v>
          </cell>
          <cell r="P122" t="str">
            <v>12</v>
          </cell>
        </row>
        <row r="123">
          <cell r="B123">
            <v>13</v>
          </cell>
          <cell r="C123">
            <v>143231</v>
          </cell>
          <cell r="D123">
            <v>12</v>
          </cell>
          <cell r="E123">
            <v>142551.38</v>
          </cell>
          <cell r="G123">
            <v>1</v>
          </cell>
          <cell r="H123" t="str">
            <v>ERAF</v>
          </cell>
          <cell r="N123">
            <v>12</v>
          </cell>
          <cell r="P123" t="str">
            <v>12</v>
          </cell>
        </row>
        <row r="124">
          <cell r="B124">
            <v>15</v>
          </cell>
          <cell r="C124">
            <v>584003</v>
          </cell>
          <cell r="D124">
            <v>12</v>
          </cell>
          <cell r="E124">
            <v>579946.87</v>
          </cell>
          <cell r="G124">
            <v>1</v>
          </cell>
          <cell r="H124" t="str">
            <v>ERAF</v>
          </cell>
          <cell r="N124">
            <v>12</v>
          </cell>
          <cell r="P124" t="str">
            <v>12</v>
          </cell>
        </row>
        <row r="125">
          <cell r="B125">
            <v>14</v>
          </cell>
          <cell r="C125">
            <v>91195</v>
          </cell>
          <cell r="D125">
            <v>14</v>
          </cell>
          <cell r="E125">
            <v>91195</v>
          </cell>
          <cell r="G125">
            <v>1</v>
          </cell>
          <cell r="H125" t="str">
            <v>ERAF</v>
          </cell>
          <cell r="L125" t="str">
            <v>-</v>
          </cell>
          <cell r="N125">
            <v>14</v>
          </cell>
          <cell r="P125" t="str">
            <v>12</v>
          </cell>
        </row>
        <row r="126">
          <cell r="B126">
            <v>27</v>
          </cell>
          <cell r="C126">
            <v>859769</v>
          </cell>
          <cell r="D126">
            <v>30</v>
          </cell>
          <cell r="E126">
            <v>859769</v>
          </cell>
          <cell r="G126">
            <v>1</v>
          </cell>
          <cell r="H126" t="str">
            <v>ERAF</v>
          </cell>
          <cell r="N126">
            <v>30</v>
          </cell>
          <cell r="P126" t="str">
            <v>12</v>
          </cell>
        </row>
        <row r="127">
          <cell r="B127">
            <v>17</v>
          </cell>
          <cell r="C127">
            <v>261159.16</v>
          </cell>
          <cell r="D127">
            <v>18</v>
          </cell>
          <cell r="E127">
            <v>259118.78</v>
          </cell>
          <cell r="G127">
            <v>1</v>
          </cell>
          <cell r="H127" t="str">
            <v>ERAF</v>
          </cell>
          <cell r="N127">
            <v>18</v>
          </cell>
          <cell r="P127" t="str">
            <v>12</v>
          </cell>
        </row>
        <row r="128">
          <cell r="B128">
            <v>24</v>
          </cell>
          <cell r="C128">
            <v>464477</v>
          </cell>
          <cell r="D128">
            <v>24</v>
          </cell>
          <cell r="E128">
            <v>464476.23</v>
          </cell>
          <cell r="G128">
            <v>1</v>
          </cell>
          <cell r="H128" t="str">
            <v>ERAF</v>
          </cell>
          <cell r="N128">
            <v>24</v>
          </cell>
          <cell r="P128" t="str">
            <v>12</v>
          </cell>
        </row>
        <row r="129">
          <cell r="B129">
            <v>14</v>
          </cell>
          <cell r="C129">
            <v>360670</v>
          </cell>
          <cell r="D129">
            <v>13</v>
          </cell>
          <cell r="E129">
            <v>360670</v>
          </cell>
          <cell r="G129">
            <v>1</v>
          </cell>
          <cell r="H129" t="str">
            <v>ERAF</v>
          </cell>
          <cell r="L129" t="str">
            <v>-</v>
          </cell>
          <cell r="N129">
            <v>13</v>
          </cell>
          <cell r="P129" t="str">
            <v>12</v>
          </cell>
        </row>
        <row r="130">
          <cell r="B130">
            <v>14</v>
          </cell>
          <cell r="C130">
            <v>664418</v>
          </cell>
          <cell r="D130">
            <v>12</v>
          </cell>
          <cell r="E130">
            <v>664417.98</v>
          </cell>
          <cell r="G130">
            <v>1</v>
          </cell>
          <cell r="H130" t="str">
            <v>ERAF</v>
          </cell>
          <cell r="N130">
            <v>12</v>
          </cell>
          <cell r="P130" t="str">
            <v>12</v>
          </cell>
        </row>
        <row r="131">
          <cell r="B131">
            <v>13</v>
          </cell>
          <cell r="C131">
            <v>168735</v>
          </cell>
          <cell r="D131">
            <v>14</v>
          </cell>
          <cell r="E131">
            <v>168734.45</v>
          </cell>
          <cell r="G131">
            <v>1</v>
          </cell>
          <cell r="H131" t="str">
            <v>ERAF</v>
          </cell>
          <cell r="L131" t="str">
            <v>-</v>
          </cell>
          <cell r="N131">
            <v>14</v>
          </cell>
          <cell r="P131" t="str">
            <v>12</v>
          </cell>
        </row>
        <row r="132">
          <cell r="B132">
            <v>15</v>
          </cell>
          <cell r="C132">
            <v>522380</v>
          </cell>
          <cell r="D132">
            <v>17</v>
          </cell>
          <cell r="E132">
            <v>522379.82</v>
          </cell>
          <cell r="G132">
            <v>1</v>
          </cell>
          <cell r="H132" t="str">
            <v>ERAF</v>
          </cell>
          <cell r="L132" t="str">
            <v>-</v>
          </cell>
          <cell r="N132">
            <v>17</v>
          </cell>
          <cell r="P132" t="str">
            <v>12</v>
          </cell>
        </row>
        <row r="133">
          <cell r="B133">
            <v>15</v>
          </cell>
          <cell r="C133">
            <v>1000000</v>
          </cell>
          <cell r="D133">
            <v>16</v>
          </cell>
          <cell r="E133">
            <v>1000000</v>
          </cell>
          <cell r="G133">
            <v>1</v>
          </cell>
          <cell r="H133" t="str">
            <v>ERAF</v>
          </cell>
          <cell r="L133" t="str">
            <v>-</v>
          </cell>
          <cell r="N133">
            <v>16</v>
          </cell>
          <cell r="P133" t="str">
            <v>12</v>
          </cell>
        </row>
        <row r="134">
          <cell r="B134">
            <v>24</v>
          </cell>
          <cell r="C134">
            <v>1000000</v>
          </cell>
          <cell r="D134">
            <v>25</v>
          </cell>
          <cell r="E134">
            <v>1000000</v>
          </cell>
          <cell r="G134">
            <v>1</v>
          </cell>
          <cell r="H134" t="str">
            <v>ERAF</v>
          </cell>
          <cell r="N134">
            <v>25</v>
          </cell>
          <cell r="P134" t="str">
            <v>12</v>
          </cell>
        </row>
        <row r="135">
          <cell r="B135">
            <v>16</v>
          </cell>
          <cell r="C135">
            <v>597125</v>
          </cell>
          <cell r="D135">
            <v>17</v>
          </cell>
          <cell r="E135">
            <v>597125</v>
          </cell>
          <cell r="G135">
            <v>1</v>
          </cell>
          <cell r="H135" t="str">
            <v>ERAF</v>
          </cell>
          <cell r="L135" t="str">
            <v>-</v>
          </cell>
          <cell r="N135">
            <v>17</v>
          </cell>
          <cell r="P135" t="str">
            <v>12</v>
          </cell>
        </row>
        <row r="136">
          <cell r="B136">
            <v>13</v>
          </cell>
          <cell r="C136">
            <v>523706</v>
          </cell>
          <cell r="D136">
            <v>14</v>
          </cell>
          <cell r="E136">
            <v>523706</v>
          </cell>
          <cell r="G136">
            <v>1</v>
          </cell>
          <cell r="H136" t="str">
            <v>ERAF</v>
          </cell>
          <cell r="L136" t="str">
            <v>-</v>
          </cell>
          <cell r="N136">
            <v>14</v>
          </cell>
          <cell r="P136" t="str">
            <v>12</v>
          </cell>
        </row>
        <row r="137">
          <cell r="B137">
            <v>15</v>
          </cell>
          <cell r="C137">
            <v>607264</v>
          </cell>
          <cell r="D137">
            <v>14</v>
          </cell>
          <cell r="E137">
            <v>607264</v>
          </cell>
          <cell r="G137">
            <v>1</v>
          </cell>
          <cell r="H137" t="str">
            <v>ERAF</v>
          </cell>
          <cell r="L137" t="str">
            <v>-</v>
          </cell>
          <cell r="N137">
            <v>14</v>
          </cell>
          <cell r="P137" t="str">
            <v>12</v>
          </cell>
        </row>
        <row r="138">
          <cell r="B138">
            <v>18</v>
          </cell>
          <cell r="C138">
            <v>929948</v>
          </cell>
          <cell r="D138">
            <v>20</v>
          </cell>
          <cell r="E138">
            <v>175820.37</v>
          </cell>
          <cell r="G138">
            <v>1</v>
          </cell>
          <cell r="H138" t="str">
            <v>ERAF</v>
          </cell>
          <cell r="L138" t="str">
            <v>-</v>
          </cell>
          <cell r="N138">
            <v>20</v>
          </cell>
          <cell r="P138" t="str">
            <v>12</v>
          </cell>
        </row>
        <row r="139">
          <cell r="B139">
            <v>16</v>
          </cell>
          <cell r="C139">
            <v>910319.43</v>
          </cell>
          <cell r="D139">
            <v>17</v>
          </cell>
          <cell r="E139">
            <v>910319.43</v>
          </cell>
          <cell r="G139">
            <v>1</v>
          </cell>
          <cell r="H139" t="str">
            <v>ERAF</v>
          </cell>
          <cell r="L139" t="str">
            <v>-</v>
          </cell>
          <cell r="N139">
            <v>17</v>
          </cell>
          <cell r="P139" t="str">
            <v>12</v>
          </cell>
        </row>
        <row r="140">
          <cell r="B140" t="str">
            <v>-</v>
          </cell>
          <cell r="G140">
            <v>1</v>
          </cell>
          <cell r="H140" t="str">
            <v>ERAF</v>
          </cell>
          <cell r="L140" t="str">
            <v>-</v>
          </cell>
          <cell r="N140" t="str">
            <v>-</v>
          </cell>
          <cell r="P140" t="str">
            <v>12</v>
          </cell>
        </row>
        <row r="141">
          <cell r="B141">
            <v>13</v>
          </cell>
          <cell r="C141">
            <v>215366</v>
          </cell>
          <cell r="D141">
            <v>17</v>
          </cell>
          <cell r="E141">
            <v>212903.35</v>
          </cell>
          <cell r="G141">
            <v>1</v>
          </cell>
          <cell r="H141" t="str">
            <v>ERAF</v>
          </cell>
          <cell r="L141" t="str">
            <v>-</v>
          </cell>
          <cell r="N141">
            <v>17</v>
          </cell>
          <cell r="P141" t="str">
            <v>12</v>
          </cell>
        </row>
        <row r="142">
          <cell r="B142">
            <v>21</v>
          </cell>
          <cell r="C142">
            <v>243907</v>
          </cell>
          <cell r="D142">
            <v>22</v>
          </cell>
          <cell r="E142">
            <v>243906.65</v>
          </cell>
          <cell r="G142">
            <v>1</v>
          </cell>
          <cell r="H142" t="str">
            <v>ERAF</v>
          </cell>
          <cell r="N142">
            <v>22</v>
          </cell>
          <cell r="P142" t="str">
            <v>12</v>
          </cell>
        </row>
        <row r="143">
          <cell r="B143">
            <v>19</v>
          </cell>
          <cell r="C143">
            <v>317006.90000000002</v>
          </cell>
          <cell r="D143">
            <v>24</v>
          </cell>
          <cell r="E143">
            <v>317006.89</v>
          </cell>
          <cell r="G143">
            <v>1</v>
          </cell>
          <cell r="H143" t="str">
            <v>ERAF</v>
          </cell>
          <cell r="N143">
            <v>24</v>
          </cell>
          <cell r="P143" t="str">
            <v>12</v>
          </cell>
        </row>
        <row r="144">
          <cell r="B144">
            <v>14</v>
          </cell>
          <cell r="C144">
            <v>19908</v>
          </cell>
          <cell r="D144">
            <v>15</v>
          </cell>
          <cell r="E144">
            <v>18960.189999999999</v>
          </cell>
          <cell r="G144">
            <v>1</v>
          </cell>
          <cell r="H144" t="str">
            <v>ERAF</v>
          </cell>
          <cell r="L144" t="str">
            <v>-</v>
          </cell>
          <cell r="N144">
            <v>15</v>
          </cell>
          <cell r="P144" t="str">
            <v>20</v>
          </cell>
        </row>
        <row r="145">
          <cell r="B145">
            <v>23</v>
          </cell>
          <cell r="C145">
            <v>40220</v>
          </cell>
          <cell r="D145">
            <v>19</v>
          </cell>
          <cell r="E145">
            <v>0</v>
          </cell>
          <cell r="G145">
            <v>1</v>
          </cell>
          <cell r="H145" t="str">
            <v>ERAF</v>
          </cell>
          <cell r="N145">
            <v>19</v>
          </cell>
          <cell r="P145" t="str">
            <v>11</v>
          </cell>
        </row>
        <row r="146">
          <cell r="B146">
            <v>20</v>
          </cell>
          <cell r="C146">
            <v>749539.05</v>
          </cell>
          <cell r="D146">
            <v>23</v>
          </cell>
          <cell r="E146">
            <v>749539.05</v>
          </cell>
          <cell r="G146">
            <v>1</v>
          </cell>
          <cell r="H146" t="str">
            <v>ERAF</v>
          </cell>
          <cell r="N146">
            <v>23</v>
          </cell>
          <cell r="P146" t="str">
            <v>12</v>
          </cell>
        </row>
        <row r="147">
          <cell r="B147">
            <v>18</v>
          </cell>
          <cell r="C147">
            <v>443162.85</v>
          </cell>
          <cell r="D147">
            <v>22</v>
          </cell>
          <cell r="E147">
            <v>418912.61</v>
          </cell>
          <cell r="G147">
            <v>1</v>
          </cell>
          <cell r="H147" t="str">
            <v>ERAF</v>
          </cell>
          <cell r="N147">
            <v>22</v>
          </cell>
          <cell r="P147" t="str">
            <v>12</v>
          </cell>
        </row>
        <row r="148">
          <cell r="B148">
            <v>18</v>
          </cell>
          <cell r="C148">
            <v>266091.46000000002</v>
          </cell>
          <cell r="D148">
            <v>18</v>
          </cell>
          <cell r="E148">
            <v>266091.45</v>
          </cell>
          <cell r="G148">
            <v>1</v>
          </cell>
          <cell r="H148" t="str">
            <v>ERAF</v>
          </cell>
          <cell r="N148">
            <v>18</v>
          </cell>
          <cell r="P148" t="str">
            <v>12</v>
          </cell>
        </row>
        <row r="149">
          <cell r="B149">
            <v>25</v>
          </cell>
          <cell r="C149">
            <v>535839.19999999995</v>
          </cell>
          <cell r="D149">
            <v>27</v>
          </cell>
          <cell r="E149">
            <v>535347.39</v>
          </cell>
          <cell r="G149">
            <v>1</v>
          </cell>
          <cell r="H149" t="str">
            <v>ERAF</v>
          </cell>
          <cell r="N149">
            <v>27</v>
          </cell>
          <cell r="P149" t="str">
            <v>12</v>
          </cell>
        </row>
        <row r="150">
          <cell r="B150">
            <v>20</v>
          </cell>
          <cell r="C150">
            <v>98790.080000000002</v>
          </cell>
          <cell r="D150">
            <v>17</v>
          </cell>
          <cell r="E150">
            <v>98790.080000000002</v>
          </cell>
          <cell r="G150">
            <v>1</v>
          </cell>
          <cell r="H150" t="str">
            <v>ERAF</v>
          </cell>
          <cell r="L150" t="str">
            <v>-</v>
          </cell>
          <cell r="N150">
            <v>17</v>
          </cell>
          <cell r="P150" t="str">
            <v>13</v>
          </cell>
        </row>
        <row r="151">
          <cell r="B151">
            <v>24</v>
          </cell>
          <cell r="C151">
            <v>94614.95</v>
          </cell>
          <cell r="D151">
            <v>19</v>
          </cell>
          <cell r="E151">
            <v>92768.76</v>
          </cell>
          <cell r="G151">
            <v>1</v>
          </cell>
          <cell r="H151" t="str">
            <v>ERAF</v>
          </cell>
          <cell r="N151">
            <v>19</v>
          </cell>
          <cell r="P151" t="str">
            <v>11</v>
          </cell>
        </row>
        <row r="152">
          <cell r="B152">
            <v>15</v>
          </cell>
          <cell r="C152">
            <v>796124.21</v>
          </cell>
          <cell r="D152">
            <v>16</v>
          </cell>
          <cell r="E152">
            <v>796120.54</v>
          </cell>
          <cell r="G152">
            <v>1</v>
          </cell>
          <cell r="H152" t="str">
            <v>ERAF</v>
          </cell>
          <cell r="L152" t="str">
            <v>-</v>
          </cell>
          <cell r="N152">
            <v>16</v>
          </cell>
          <cell r="P152" t="str">
            <v>12</v>
          </cell>
        </row>
        <row r="153">
          <cell r="B153">
            <v>17</v>
          </cell>
          <cell r="C153">
            <v>565021</v>
          </cell>
          <cell r="D153">
            <v>24</v>
          </cell>
          <cell r="E153">
            <v>544147.57999999996</v>
          </cell>
          <cell r="G153">
            <v>1</v>
          </cell>
          <cell r="H153" t="str">
            <v>ERAF</v>
          </cell>
          <cell r="L153" t="str">
            <v>-</v>
          </cell>
          <cell r="N153">
            <v>24</v>
          </cell>
          <cell r="P153" t="str">
            <v>12</v>
          </cell>
        </row>
        <row r="154">
          <cell r="B154">
            <v>38</v>
          </cell>
          <cell r="C154">
            <v>230955.4</v>
          </cell>
          <cell r="D154">
            <v>40</v>
          </cell>
          <cell r="E154">
            <v>230955.4</v>
          </cell>
          <cell r="G154">
            <v>1</v>
          </cell>
          <cell r="H154" t="str">
            <v>ERAF</v>
          </cell>
          <cell r="L154" t="str">
            <v>-</v>
          </cell>
          <cell r="N154">
            <v>40</v>
          </cell>
          <cell r="P154" t="str">
            <v>11</v>
          </cell>
        </row>
        <row r="155">
          <cell r="B155">
            <v>20</v>
          </cell>
          <cell r="C155">
            <v>9600</v>
          </cell>
          <cell r="D155">
            <v>18</v>
          </cell>
          <cell r="E155">
            <v>9600</v>
          </cell>
          <cell r="G155">
            <v>1</v>
          </cell>
          <cell r="H155" t="str">
            <v>ERAF</v>
          </cell>
          <cell r="N155">
            <v>18</v>
          </cell>
          <cell r="P155" t="str">
            <v>31</v>
          </cell>
        </row>
        <row r="156">
          <cell r="B156">
            <v>18</v>
          </cell>
          <cell r="C156">
            <v>50494.5</v>
          </cell>
          <cell r="D156">
            <v>21</v>
          </cell>
          <cell r="E156">
            <v>50146.76</v>
          </cell>
          <cell r="G156">
            <v>1</v>
          </cell>
          <cell r="H156" t="str">
            <v>ERAF</v>
          </cell>
          <cell r="N156">
            <v>21</v>
          </cell>
          <cell r="P156" t="str">
            <v>20</v>
          </cell>
        </row>
        <row r="157">
          <cell r="B157">
            <v>15</v>
          </cell>
          <cell r="C157">
            <v>119662.32</v>
          </cell>
          <cell r="D157">
            <v>17</v>
          </cell>
          <cell r="E157">
            <v>100958.25</v>
          </cell>
          <cell r="G157">
            <v>1</v>
          </cell>
          <cell r="H157" t="str">
            <v>ERAF</v>
          </cell>
          <cell r="L157" t="str">
            <v>-</v>
          </cell>
          <cell r="N157">
            <v>17</v>
          </cell>
          <cell r="P157" t="str">
            <v>20</v>
          </cell>
        </row>
        <row r="158">
          <cell r="B158">
            <v>31</v>
          </cell>
          <cell r="C158">
            <v>97250.1</v>
          </cell>
          <cell r="D158">
            <v>35</v>
          </cell>
          <cell r="E158">
            <v>84840.25</v>
          </cell>
          <cell r="G158">
            <v>1</v>
          </cell>
          <cell r="H158" t="str">
            <v>ERAF</v>
          </cell>
          <cell r="L158" t="str">
            <v>-</v>
          </cell>
          <cell r="N158">
            <v>35</v>
          </cell>
          <cell r="P158" t="str">
            <v>20</v>
          </cell>
        </row>
        <row r="159">
          <cell r="B159">
            <v>17</v>
          </cell>
          <cell r="C159">
            <v>27508.73</v>
          </cell>
          <cell r="D159">
            <v>32</v>
          </cell>
          <cell r="E159">
            <v>16332.23</v>
          </cell>
          <cell r="G159">
            <v>1</v>
          </cell>
          <cell r="H159" t="str">
            <v>ERAF</v>
          </cell>
          <cell r="L159" t="str">
            <v>-</v>
          </cell>
          <cell r="N159">
            <v>32</v>
          </cell>
          <cell r="P159" t="str">
            <v>20</v>
          </cell>
        </row>
        <row r="160">
          <cell r="B160">
            <v>21</v>
          </cell>
          <cell r="C160">
            <v>986023</v>
          </cell>
          <cell r="D160">
            <v>23</v>
          </cell>
          <cell r="E160">
            <v>985854.47</v>
          </cell>
          <cell r="G160">
            <v>1</v>
          </cell>
          <cell r="H160" t="str">
            <v>ERAF</v>
          </cell>
          <cell r="N160">
            <v>23</v>
          </cell>
          <cell r="P160" t="str">
            <v>12</v>
          </cell>
        </row>
        <row r="161">
          <cell r="B161">
            <v>31</v>
          </cell>
          <cell r="C161">
            <v>566326</v>
          </cell>
          <cell r="D161">
            <v>36</v>
          </cell>
          <cell r="E161">
            <v>556051.51</v>
          </cell>
          <cell r="G161">
            <v>1</v>
          </cell>
          <cell r="H161" t="str">
            <v>ERAF</v>
          </cell>
          <cell r="L161" t="str">
            <v>-</v>
          </cell>
          <cell r="N161">
            <v>36</v>
          </cell>
          <cell r="P161" t="str">
            <v>12</v>
          </cell>
        </row>
        <row r="162">
          <cell r="B162">
            <v>24</v>
          </cell>
          <cell r="C162">
            <v>406968</v>
          </cell>
          <cell r="D162">
            <v>28</v>
          </cell>
          <cell r="E162">
            <v>397611.97</v>
          </cell>
          <cell r="G162">
            <v>1</v>
          </cell>
          <cell r="H162" t="str">
            <v>ERAF</v>
          </cell>
          <cell r="N162">
            <v>28</v>
          </cell>
          <cell r="P162" t="str">
            <v>12</v>
          </cell>
        </row>
        <row r="163">
          <cell r="B163">
            <v>24</v>
          </cell>
          <cell r="C163">
            <v>57533.7</v>
          </cell>
          <cell r="D163">
            <v>19</v>
          </cell>
          <cell r="E163">
            <v>0</v>
          </cell>
          <cell r="G163">
            <v>1</v>
          </cell>
          <cell r="H163" t="str">
            <v>ERAF</v>
          </cell>
          <cell r="N163">
            <v>19</v>
          </cell>
          <cell r="P163" t="str">
            <v>20</v>
          </cell>
        </row>
        <row r="164">
          <cell r="B164">
            <v>13</v>
          </cell>
          <cell r="C164">
            <v>103994</v>
          </cell>
          <cell r="D164">
            <v>14</v>
          </cell>
          <cell r="E164">
            <v>103994</v>
          </cell>
          <cell r="G164">
            <v>1</v>
          </cell>
          <cell r="H164" t="str">
            <v>ERAF</v>
          </cell>
          <cell r="L164" t="str">
            <v>-</v>
          </cell>
          <cell r="N164">
            <v>14</v>
          </cell>
          <cell r="P164" t="str">
            <v>12</v>
          </cell>
        </row>
        <row r="165">
          <cell r="B165">
            <v>16</v>
          </cell>
          <cell r="C165">
            <v>190951</v>
          </cell>
          <cell r="D165">
            <v>17</v>
          </cell>
          <cell r="E165">
            <v>190951</v>
          </cell>
          <cell r="G165">
            <v>1</v>
          </cell>
          <cell r="H165" t="str">
            <v>ERAF</v>
          </cell>
          <cell r="L165" t="str">
            <v>-</v>
          </cell>
          <cell r="N165">
            <v>17</v>
          </cell>
          <cell r="P165" t="str">
            <v>12</v>
          </cell>
        </row>
        <row r="166">
          <cell r="B166">
            <v>19</v>
          </cell>
          <cell r="C166">
            <v>58498.42</v>
          </cell>
          <cell r="D166">
            <v>19</v>
          </cell>
          <cell r="E166">
            <v>58498.42</v>
          </cell>
          <cell r="G166">
            <v>1</v>
          </cell>
          <cell r="H166" t="str">
            <v>ERAF</v>
          </cell>
          <cell r="N166">
            <v>19</v>
          </cell>
          <cell r="P166" t="str">
            <v>12</v>
          </cell>
        </row>
        <row r="167">
          <cell r="B167">
            <v>29</v>
          </cell>
          <cell r="C167">
            <v>1500000</v>
          </cell>
          <cell r="D167">
            <v>30</v>
          </cell>
          <cell r="E167">
            <v>1500000</v>
          </cell>
          <cell r="G167">
            <v>1</v>
          </cell>
          <cell r="H167" t="str">
            <v>ERAF</v>
          </cell>
          <cell r="L167" t="str">
            <v>-</v>
          </cell>
          <cell r="N167">
            <v>30</v>
          </cell>
          <cell r="P167" t="str">
            <v>13</v>
          </cell>
        </row>
        <row r="168">
          <cell r="B168">
            <v>15</v>
          </cell>
          <cell r="C168">
            <v>42848.7</v>
          </cell>
          <cell r="D168">
            <v>16</v>
          </cell>
          <cell r="E168">
            <v>42848.7</v>
          </cell>
          <cell r="G168">
            <v>1</v>
          </cell>
          <cell r="H168" t="str">
            <v>ERAF</v>
          </cell>
          <cell r="L168" t="str">
            <v>-</v>
          </cell>
          <cell r="N168">
            <v>16</v>
          </cell>
          <cell r="P168" t="str">
            <v>11</v>
          </cell>
        </row>
        <row r="169">
          <cell r="B169">
            <v>21</v>
          </cell>
          <cell r="C169">
            <v>138966.87</v>
          </cell>
          <cell r="D169">
            <v>23</v>
          </cell>
          <cell r="E169">
            <v>128694.55</v>
          </cell>
          <cell r="G169">
            <v>1</v>
          </cell>
          <cell r="H169" t="str">
            <v>ERAF</v>
          </cell>
          <cell r="N169">
            <v>23</v>
          </cell>
          <cell r="P169" t="str">
            <v>11</v>
          </cell>
        </row>
        <row r="170">
          <cell r="B170">
            <v>18</v>
          </cell>
          <cell r="C170">
            <v>2475</v>
          </cell>
          <cell r="D170">
            <v>19</v>
          </cell>
          <cell r="E170">
            <v>0</v>
          </cell>
          <cell r="G170">
            <v>1</v>
          </cell>
          <cell r="H170" t="str">
            <v>ERAF</v>
          </cell>
          <cell r="N170">
            <v>19</v>
          </cell>
          <cell r="P170" t="str">
            <v>31</v>
          </cell>
        </row>
        <row r="171">
          <cell r="B171">
            <v>24</v>
          </cell>
          <cell r="C171">
            <v>183042.62</v>
          </cell>
          <cell r="D171">
            <v>26</v>
          </cell>
          <cell r="E171">
            <v>183042.62</v>
          </cell>
          <cell r="G171">
            <v>1</v>
          </cell>
          <cell r="H171" t="str">
            <v>ERAF</v>
          </cell>
          <cell r="N171">
            <v>26</v>
          </cell>
          <cell r="P171" t="str">
            <v>11</v>
          </cell>
        </row>
        <row r="172">
          <cell r="B172">
            <v>16</v>
          </cell>
          <cell r="C172">
            <v>345148.96</v>
          </cell>
          <cell r="D172">
            <v>14</v>
          </cell>
          <cell r="E172">
            <v>345148.96</v>
          </cell>
          <cell r="G172">
            <v>1</v>
          </cell>
          <cell r="H172" t="str">
            <v>ERAF</v>
          </cell>
          <cell r="L172" t="str">
            <v>-</v>
          </cell>
          <cell r="N172">
            <v>14</v>
          </cell>
          <cell r="P172" t="str">
            <v>11</v>
          </cell>
        </row>
        <row r="173">
          <cell r="B173">
            <v>20</v>
          </cell>
          <cell r="C173">
            <v>500000</v>
          </cell>
          <cell r="D173">
            <v>24</v>
          </cell>
          <cell r="E173">
            <v>500000</v>
          </cell>
          <cell r="G173">
            <v>1</v>
          </cell>
          <cell r="H173" t="str">
            <v>ERAF</v>
          </cell>
          <cell r="N173">
            <v>24</v>
          </cell>
          <cell r="P173" t="str">
            <v>11</v>
          </cell>
        </row>
        <row r="174">
          <cell r="B174">
            <v>13</v>
          </cell>
          <cell r="C174">
            <v>6990</v>
          </cell>
          <cell r="D174">
            <v>13</v>
          </cell>
          <cell r="E174">
            <v>6990</v>
          </cell>
          <cell r="G174">
            <v>1</v>
          </cell>
          <cell r="H174" t="str">
            <v>ERAF</v>
          </cell>
          <cell r="L174" t="str">
            <v>-</v>
          </cell>
          <cell r="N174">
            <v>13</v>
          </cell>
          <cell r="P174" t="str">
            <v>31</v>
          </cell>
        </row>
        <row r="175">
          <cell r="B175">
            <v>15</v>
          </cell>
          <cell r="C175">
            <v>8275</v>
          </cell>
          <cell r="D175">
            <v>16</v>
          </cell>
          <cell r="E175">
            <v>8275</v>
          </cell>
          <cell r="G175">
            <v>1</v>
          </cell>
          <cell r="H175" t="str">
            <v>ERAF</v>
          </cell>
          <cell r="L175" t="str">
            <v>-</v>
          </cell>
          <cell r="N175">
            <v>16</v>
          </cell>
          <cell r="P175" t="str">
            <v>31</v>
          </cell>
        </row>
        <row r="176">
          <cell r="B176">
            <v>15</v>
          </cell>
          <cell r="C176">
            <v>9925</v>
          </cell>
          <cell r="D176">
            <v>16</v>
          </cell>
          <cell r="E176">
            <v>9925</v>
          </cell>
          <cell r="G176">
            <v>1</v>
          </cell>
          <cell r="H176" t="str">
            <v>ERAF</v>
          </cell>
          <cell r="L176" t="str">
            <v>-</v>
          </cell>
          <cell r="N176">
            <v>16</v>
          </cell>
          <cell r="P176" t="str">
            <v>31</v>
          </cell>
        </row>
        <row r="177">
          <cell r="B177">
            <v>20</v>
          </cell>
          <cell r="C177">
            <v>9960</v>
          </cell>
          <cell r="D177">
            <v>45</v>
          </cell>
          <cell r="E177">
            <v>0</v>
          </cell>
          <cell r="G177">
            <v>1</v>
          </cell>
          <cell r="H177" t="str">
            <v>ERAF</v>
          </cell>
          <cell r="L177" t="str">
            <v>-</v>
          </cell>
          <cell r="N177">
            <v>45</v>
          </cell>
          <cell r="P177" t="str">
            <v>31</v>
          </cell>
        </row>
        <row r="178">
          <cell r="B178">
            <v>16</v>
          </cell>
          <cell r="C178">
            <v>8725</v>
          </cell>
          <cell r="D178">
            <v>18</v>
          </cell>
          <cell r="E178">
            <v>8725</v>
          </cell>
          <cell r="G178">
            <v>1</v>
          </cell>
          <cell r="H178" t="str">
            <v>ERAF</v>
          </cell>
          <cell r="N178">
            <v>18</v>
          </cell>
          <cell r="P178" t="str">
            <v>31</v>
          </cell>
        </row>
        <row r="179">
          <cell r="B179">
            <v>13</v>
          </cell>
          <cell r="C179">
            <v>9315</v>
          </cell>
          <cell r="D179">
            <v>14</v>
          </cell>
          <cell r="E179">
            <v>9315</v>
          </cell>
          <cell r="G179">
            <v>1</v>
          </cell>
          <cell r="H179" t="str">
            <v>ERAF</v>
          </cell>
          <cell r="L179" t="str">
            <v>-</v>
          </cell>
          <cell r="N179">
            <v>14</v>
          </cell>
          <cell r="P179" t="str">
            <v>31</v>
          </cell>
        </row>
        <row r="180">
          <cell r="B180">
            <v>13</v>
          </cell>
          <cell r="C180">
            <v>9900</v>
          </cell>
          <cell r="D180">
            <v>14</v>
          </cell>
          <cell r="E180">
            <v>9900</v>
          </cell>
          <cell r="G180">
            <v>1</v>
          </cell>
          <cell r="H180" t="str">
            <v>ERAF</v>
          </cell>
          <cell r="L180" t="str">
            <v>-</v>
          </cell>
          <cell r="N180">
            <v>14</v>
          </cell>
          <cell r="P180" t="str">
            <v>31</v>
          </cell>
        </row>
        <row r="181">
          <cell r="B181">
            <v>15</v>
          </cell>
          <cell r="C181">
            <v>7000</v>
          </cell>
          <cell r="D181">
            <v>14</v>
          </cell>
          <cell r="E181">
            <v>7000</v>
          </cell>
          <cell r="G181">
            <v>1</v>
          </cell>
          <cell r="H181" t="str">
            <v>ERAF</v>
          </cell>
          <cell r="L181" t="str">
            <v>-</v>
          </cell>
          <cell r="N181">
            <v>14</v>
          </cell>
          <cell r="P181" t="str">
            <v>31</v>
          </cell>
        </row>
        <row r="182">
          <cell r="B182">
            <v>24</v>
          </cell>
          <cell r="C182">
            <v>25944.65</v>
          </cell>
          <cell r="D182">
            <v>21</v>
          </cell>
          <cell r="E182">
            <v>0</v>
          </cell>
          <cell r="G182">
            <v>1</v>
          </cell>
          <cell r="H182" t="str">
            <v>ERAF</v>
          </cell>
          <cell r="N182">
            <v>21</v>
          </cell>
          <cell r="P182" t="str">
            <v>20</v>
          </cell>
        </row>
        <row r="183">
          <cell r="B183">
            <v>14</v>
          </cell>
          <cell r="C183">
            <v>31140</v>
          </cell>
          <cell r="D183">
            <v>15</v>
          </cell>
          <cell r="E183">
            <v>31138.74</v>
          </cell>
          <cell r="G183">
            <v>1</v>
          </cell>
          <cell r="H183" t="str">
            <v>ERAF</v>
          </cell>
          <cell r="L183" t="str">
            <v>-</v>
          </cell>
          <cell r="N183">
            <v>15</v>
          </cell>
          <cell r="P183" t="str">
            <v>20</v>
          </cell>
        </row>
        <row r="184">
          <cell r="B184">
            <v>19</v>
          </cell>
          <cell r="C184">
            <v>150000</v>
          </cell>
          <cell r="D184">
            <v>21</v>
          </cell>
          <cell r="E184">
            <v>150000</v>
          </cell>
          <cell r="G184">
            <v>1</v>
          </cell>
          <cell r="H184" t="str">
            <v>ERAF</v>
          </cell>
          <cell r="N184">
            <v>21</v>
          </cell>
          <cell r="P184" t="str">
            <v>20</v>
          </cell>
        </row>
        <row r="185">
          <cell r="B185">
            <v>19</v>
          </cell>
          <cell r="C185">
            <v>683206</v>
          </cell>
          <cell r="D185">
            <v>21</v>
          </cell>
          <cell r="E185">
            <v>683206</v>
          </cell>
          <cell r="G185">
            <v>1</v>
          </cell>
          <cell r="H185" t="str">
            <v>ERAF</v>
          </cell>
          <cell r="N185">
            <v>21</v>
          </cell>
          <cell r="P185" t="str">
            <v>12</v>
          </cell>
        </row>
        <row r="186">
          <cell r="B186">
            <v>27</v>
          </cell>
          <cell r="C186">
            <v>13763.82</v>
          </cell>
          <cell r="D186">
            <v>28</v>
          </cell>
          <cell r="E186">
            <v>13763.82</v>
          </cell>
          <cell r="G186">
            <v>1</v>
          </cell>
          <cell r="H186" t="str">
            <v>ERAF</v>
          </cell>
          <cell r="N186">
            <v>28</v>
          </cell>
          <cell r="P186" t="str">
            <v>13</v>
          </cell>
        </row>
        <row r="187">
          <cell r="B187">
            <v>18</v>
          </cell>
          <cell r="C187">
            <v>14860.43</v>
          </cell>
          <cell r="D187">
            <v>19</v>
          </cell>
          <cell r="E187">
            <v>14857.19</v>
          </cell>
          <cell r="G187">
            <v>1</v>
          </cell>
          <cell r="H187" t="str">
            <v>ERAF</v>
          </cell>
          <cell r="N187">
            <v>19</v>
          </cell>
          <cell r="P187" t="str">
            <v>11</v>
          </cell>
        </row>
        <row r="188">
          <cell r="B188">
            <v>13</v>
          </cell>
          <cell r="C188">
            <v>23412</v>
          </cell>
          <cell r="D188">
            <v>13</v>
          </cell>
          <cell r="E188">
            <v>23412</v>
          </cell>
          <cell r="G188">
            <v>1</v>
          </cell>
          <cell r="H188" t="str">
            <v>ERAF</v>
          </cell>
          <cell r="L188" t="str">
            <v>-</v>
          </cell>
          <cell r="N188">
            <v>13</v>
          </cell>
          <cell r="P188" t="str">
            <v>11</v>
          </cell>
        </row>
        <row r="189">
          <cell r="B189">
            <v>37</v>
          </cell>
          <cell r="C189">
            <v>16751.96</v>
          </cell>
          <cell r="D189">
            <v>35</v>
          </cell>
          <cell r="E189">
            <v>16751.96</v>
          </cell>
          <cell r="G189">
            <v>1</v>
          </cell>
          <cell r="H189" t="str">
            <v>ERAF</v>
          </cell>
          <cell r="L189" t="str">
            <v>-</v>
          </cell>
          <cell r="N189">
            <v>35</v>
          </cell>
          <cell r="P189" t="str">
            <v>11</v>
          </cell>
        </row>
        <row r="190">
          <cell r="B190">
            <v>13</v>
          </cell>
          <cell r="C190">
            <v>9570</v>
          </cell>
          <cell r="D190">
            <v>12</v>
          </cell>
          <cell r="E190">
            <v>9570</v>
          </cell>
          <cell r="G190">
            <v>1</v>
          </cell>
          <cell r="H190" t="str">
            <v>ERAF</v>
          </cell>
          <cell r="N190">
            <v>12</v>
          </cell>
          <cell r="P190" t="str">
            <v>31</v>
          </cell>
        </row>
        <row r="191">
          <cell r="B191">
            <v>13</v>
          </cell>
          <cell r="C191">
            <v>9850</v>
          </cell>
          <cell r="D191">
            <v>14</v>
          </cell>
          <cell r="E191">
            <v>9850</v>
          </cell>
          <cell r="G191">
            <v>1</v>
          </cell>
          <cell r="H191" t="str">
            <v>ERAF</v>
          </cell>
          <cell r="L191" t="str">
            <v>-</v>
          </cell>
          <cell r="N191">
            <v>14</v>
          </cell>
          <cell r="P191" t="str">
            <v>31</v>
          </cell>
        </row>
        <row r="192">
          <cell r="B192">
            <v>13</v>
          </cell>
          <cell r="C192">
            <v>10000</v>
          </cell>
          <cell r="D192">
            <v>14</v>
          </cell>
          <cell r="E192">
            <v>10000</v>
          </cell>
          <cell r="G192">
            <v>1</v>
          </cell>
          <cell r="H192" t="str">
            <v>ERAF</v>
          </cell>
          <cell r="L192" t="str">
            <v>-</v>
          </cell>
          <cell r="N192">
            <v>14</v>
          </cell>
          <cell r="P192" t="str">
            <v>31</v>
          </cell>
        </row>
        <row r="193">
          <cell r="B193">
            <v>15</v>
          </cell>
          <cell r="C193">
            <v>10000</v>
          </cell>
          <cell r="D193">
            <v>16</v>
          </cell>
          <cell r="E193">
            <v>10000</v>
          </cell>
          <cell r="G193">
            <v>1</v>
          </cell>
          <cell r="H193" t="str">
            <v>ERAF</v>
          </cell>
          <cell r="L193" t="str">
            <v>-</v>
          </cell>
          <cell r="N193">
            <v>16</v>
          </cell>
          <cell r="P193" t="str">
            <v>31</v>
          </cell>
        </row>
        <row r="194">
          <cell r="B194">
            <v>20</v>
          </cell>
          <cell r="C194">
            <v>10000</v>
          </cell>
          <cell r="D194">
            <v>23</v>
          </cell>
          <cell r="E194">
            <v>0</v>
          </cell>
          <cell r="G194">
            <v>1</v>
          </cell>
          <cell r="H194" t="str">
            <v>ERAF</v>
          </cell>
          <cell r="N194">
            <v>23</v>
          </cell>
          <cell r="P194" t="str">
            <v>31</v>
          </cell>
        </row>
        <row r="195">
          <cell r="B195">
            <v>13</v>
          </cell>
          <cell r="C195">
            <v>10000</v>
          </cell>
          <cell r="D195">
            <v>12</v>
          </cell>
          <cell r="E195">
            <v>10000</v>
          </cell>
          <cell r="G195">
            <v>1</v>
          </cell>
          <cell r="H195" t="str">
            <v>ERAF</v>
          </cell>
          <cell r="N195">
            <v>12</v>
          </cell>
          <cell r="P195" t="str">
            <v>31</v>
          </cell>
        </row>
        <row r="196">
          <cell r="B196">
            <v>13</v>
          </cell>
          <cell r="C196">
            <v>2400</v>
          </cell>
          <cell r="D196">
            <v>14</v>
          </cell>
          <cell r="E196">
            <v>2400</v>
          </cell>
          <cell r="G196">
            <v>1</v>
          </cell>
          <cell r="H196" t="str">
            <v>ERAF</v>
          </cell>
          <cell r="L196" t="str">
            <v>-</v>
          </cell>
          <cell r="N196">
            <v>14</v>
          </cell>
          <cell r="P196" t="str">
            <v>31</v>
          </cell>
        </row>
        <row r="197">
          <cell r="B197">
            <v>17</v>
          </cell>
          <cell r="C197">
            <v>6150</v>
          </cell>
          <cell r="D197">
            <v>18</v>
          </cell>
          <cell r="E197">
            <v>6150</v>
          </cell>
          <cell r="G197">
            <v>1</v>
          </cell>
          <cell r="H197" t="str">
            <v>ERAF</v>
          </cell>
          <cell r="N197">
            <v>18</v>
          </cell>
          <cell r="P197" t="str">
            <v>31</v>
          </cell>
        </row>
        <row r="198">
          <cell r="B198">
            <v>14</v>
          </cell>
          <cell r="C198">
            <v>9750</v>
          </cell>
          <cell r="D198">
            <v>15</v>
          </cell>
          <cell r="E198">
            <v>9750</v>
          </cell>
          <cell r="G198">
            <v>1</v>
          </cell>
          <cell r="H198" t="str">
            <v>ERAF</v>
          </cell>
          <cell r="L198" t="str">
            <v>-</v>
          </cell>
          <cell r="N198">
            <v>15</v>
          </cell>
          <cell r="P198" t="str">
            <v>31</v>
          </cell>
        </row>
        <row r="199">
          <cell r="B199">
            <v>16</v>
          </cell>
          <cell r="C199">
            <v>9832.5</v>
          </cell>
          <cell r="D199">
            <v>16</v>
          </cell>
          <cell r="E199">
            <v>9832.5</v>
          </cell>
          <cell r="G199">
            <v>1</v>
          </cell>
          <cell r="H199" t="str">
            <v>ERAF</v>
          </cell>
          <cell r="L199" t="str">
            <v>-</v>
          </cell>
          <cell r="N199">
            <v>16</v>
          </cell>
          <cell r="P199" t="str">
            <v>31</v>
          </cell>
        </row>
        <row r="200">
          <cell r="B200">
            <v>13</v>
          </cell>
          <cell r="C200">
            <v>10000</v>
          </cell>
          <cell r="D200">
            <v>15</v>
          </cell>
          <cell r="E200">
            <v>10000</v>
          </cell>
          <cell r="G200">
            <v>1</v>
          </cell>
          <cell r="H200" t="str">
            <v>ERAF</v>
          </cell>
          <cell r="L200" t="str">
            <v>-</v>
          </cell>
          <cell r="N200">
            <v>15</v>
          </cell>
          <cell r="P200" t="str">
            <v>31</v>
          </cell>
        </row>
        <row r="201">
          <cell r="B201">
            <v>14</v>
          </cell>
          <cell r="C201">
            <v>9750</v>
          </cell>
          <cell r="D201">
            <v>15</v>
          </cell>
          <cell r="E201">
            <v>9750</v>
          </cell>
          <cell r="G201">
            <v>1</v>
          </cell>
          <cell r="H201" t="str">
            <v>ERAF</v>
          </cell>
          <cell r="L201" t="str">
            <v>-</v>
          </cell>
          <cell r="N201">
            <v>15</v>
          </cell>
          <cell r="P201" t="str">
            <v>31</v>
          </cell>
        </row>
        <row r="202">
          <cell r="B202">
            <v>14</v>
          </cell>
          <cell r="C202">
            <v>2490</v>
          </cell>
          <cell r="D202">
            <v>15</v>
          </cell>
          <cell r="E202">
            <v>2490</v>
          </cell>
          <cell r="G202">
            <v>1</v>
          </cell>
          <cell r="H202" t="str">
            <v>ERAF</v>
          </cell>
          <cell r="L202" t="str">
            <v>-</v>
          </cell>
          <cell r="N202">
            <v>15</v>
          </cell>
          <cell r="P202" t="str">
            <v>31</v>
          </cell>
        </row>
        <row r="203">
          <cell r="B203">
            <v>17</v>
          </cell>
          <cell r="C203">
            <v>10000</v>
          </cell>
          <cell r="D203">
            <v>17</v>
          </cell>
          <cell r="E203">
            <v>10000</v>
          </cell>
          <cell r="G203">
            <v>1</v>
          </cell>
          <cell r="H203" t="str">
            <v>ERAF</v>
          </cell>
          <cell r="L203" t="str">
            <v>-</v>
          </cell>
          <cell r="N203">
            <v>17</v>
          </cell>
          <cell r="P203" t="str">
            <v>31</v>
          </cell>
        </row>
        <row r="204">
          <cell r="B204">
            <v>14</v>
          </cell>
          <cell r="C204">
            <v>9750</v>
          </cell>
          <cell r="D204">
            <v>15</v>
          </cell>
          <cell r="E204">
            <v>9750</v>
          </cell>
          <cell r="G204">
            <v>1</v>
          </cell>
          <cell r="H204" t="str">
            <v>ERAF</v>
          </cell>
          <cell r="L204" t="str">
            <v>-</v>
          </cell>
          <cell r="N204">
            <v>15</v>
          </cell>
          <cell r="P204" t="str">
            <v>31</v>
          </cell>
        </row>
        <row r="205">
          <cell r="B205">
            <v>13</v>
          </cell>
          <cell r="C205">
            <v>9900</v>
          </cell>
          <cell r="D205">
            <v>13</v>
          </cell>
          <cell r="E205">
            <v>9900</v>
          </cell>
          <cell r="G205">
            <v>1</v>
          </cell>
          <cell r="H205" t="str">
            <v>ERAF</v>
          </cell>
          <cell r="L205" t="str">
            <v>-</v>
          </cell>
          <cell r="N205">
            <v>13</v>
          </cell>
          <cell r="P205" t="str">
            <v>31</v>
          </cell>
        </row>
        <row r="206">
          <cell r="B206">
            <v>14</v>
          </cell>
          <cell r="C206">
            <v>7800</v>
          </cell>
          <cell r="D206">
            <v>18</v>
          </cell>
          <cell r="E206">
            <v>7800</v>
          </cell>
          <cell r="G206">
            <v>1</v>
          </cell>
          <cell r="H206" t="str">
            <v>ERAF</v>
          </cell>
          <cell r="N206">
            <v>18</v>
          </cell>
          <cell r="P206" t="str">
            <v>31</v>
          </cell>
        </row>
        <row r="207">
          <cell r="B207">
            <v>13</v>
          </cell>
          <cell r="C207">
            <v>9625</v>
          </cell>
          <cell r="D207">
            <v>15</v>
          </cell>
          <cell r="E207">
            <v>9625.5</v>
          </cell>
          <cell r="G207">
            <v>1</v>
          </cell>
          <cell r="H207" t="str">
            <v>ERAF</v>
          </cell>
          <cell r="L207" t="str">
            <v>-</v>
          </cell>
          <cell r="N207">
            <v>15</v>
          </cell>
          <cell r="P207" t="str">
            <v>31</v>
          </cell>
        </row>
        <row r="208">
          <cell r="B208">
            <v>13</v>
          </cell>
          <cell r="C208">
            <v>9900</v>
          </cell>
          <cell r="D208">
            <v>14</v>
          </cell>
          <cell r="E208">
            <v>9900</v>
          </cell>
          <cell r="G208">
            <v>1</v>
          </cell>
          <cell r="H208" t="str">
            <v>ERAF</v>
          </cell>
          <cell r="L208" t="str">
            <v>-</v>
          </cell>
          <cell r="N208">
            <v>14</v>
          </cell>
          <cell r="P208" t="str">
            <v>31</v>
          </cell>
        </row>
        <row r="209">
          <cell r="B209">
            <v>13</v>
          </cell>
          <cell r="C209">
            <v>10000</v>
          </cell>
          <cell r="D209">
            <v>14</v>
          </cell>
          <cell r="E209">
            <v>10000</v>
          </cell>
          <cell r="G209">
            <v>1</v>
          </cell>
          <cell r="H209" t="str">
            <v>ERAF</v>
          </cell>
          <cell r="L209" t="str">
            <v>-</v>
          </cell>
          <cell r="N209">
            <v>14</v>
          </cell>
          <cell r="P209" t="str">
            <v>31</v>
          </cell>
        </row>
        <row r="210">
          <cell r="B210">
            <v>13</v>
          </cell>
          <cell r="C210">
            <v>2497</v>
          </cell>
          <cell r="D210">
            <v>14</v>
          </cell>
          <cell r="E210">
            <v>2497</v>
          </cell>
          <cell r="G210">
            <v>1</v>
          </cell>
          <cell r="H210" t="str">
            <v>ERAF</v>
          </cell>
          <cell r="L210" t="str">
            <v>-</v>
          </cell>
          <cell r="N210">
            <v>14</v>
          </cell>
          <cell r="P210" t="str">
            <v>31</v>
          </cell>
        </row>
        <row r="211">
          <cell r="B211">
            <v>17</v>
          </cell>
          <cell r="C211">
            <v>10000</v>
          </cell>
          <cell r="D211">
            <v>25</v>
          </cell>
          <cell r="E211">
            <v>10000</v>
          </cell>
          <cell r="G211">
            <v>1</v>
          </cell>
          <cell r="H211" t="str">
            <v>ERAF</v>
          </cell>
          <cell r="N211">
            <v>25</v>
          </cell>
          <cell r="P211" t="str">
            <v>31</v>
          </cell>
        </row>
        <row r="212">
          <cell r="B212">
            <v>14</v>
          </cell>
          <cell r="C212">
            <v>9850</v>
          </cell>
          <cell r="D212">
            <v>14</v>
          </cell>
          <cell r="E212">
            <v>9850</v>
          </cell>
          <cell r="G212">
            <v>1</v>
          </cell>
          <cell r="H212" t="str">
            <v>ERAF</v>
          </cell>
          <cell r="L212" t="str">
            <v>-</v>
          </cell>
          <cell r="N212">
            <v>14</v>
          </cell>
          <cell r="P212" t="str">
            <v>31</v>
          </cell>
        </row>
        <row r="213">
          <cell r="B213">
            <v>18</v>
          </cell>
          <cell r="C213">
            <v>30000</v>
          </cell>
          <cell r="D213">
            <v>22</v>
          </cell>
          <cell r="E213">
            <v>30000</v>
          </cell>
          <cell r="G213">
            <v>1</v>
          </cell>
          <cell r="H213" t="str">
            <v>ESF</v>
          </cell>
          <cell r="N213">
            <v>22</v>
          </cell>
          <cell r="P213" t="str">
            <v>40</v>
          </cell>
        </row>
        <row r="214">
          <cell r="B214">
            <v>13</v>
          </cell>
          <cell r="C214">
            <v>5312.11</v>
          </cell>
          <cell r="D214">
            <v>15</v>
          </cell>
          <cell r="E214">
            <v>4491.75</v>
          </cell>
          <cell r="G214">
            <v>1</v>
          </cell>
          <cell r="H214" t="str">
            <v>ESF</v>
          </cell>
          <cell r="L214" t="str">
            <v>-</v>
          </cell>
          <cell r="N214">
            <v>15</v>
          </cell>
          <cell r="P214" t="str">
            <v>40</v>
          </cell>
        </row>
        <row r="215">
          <cell r="B215">
            <v>14</v>
          </cell>
          <cell r="C215">
            <v>26516.639999999999</v>
          </cell>
          <cell r="D215">
            <v>27</v>
          </cell>
          <cell r="E215">
            <v>16308.22</v>
          </cell>
          <cell r="G215">
            <v>1</v>
          </cell>
          <cell r="H215" t="str">
            <v>ESF</v>
          </cell>
          <cell r="N215">
            <v>27</v>
          </cell>
          <cell r="P215" t="str">
            <v>40</v>
          </cell>
        </row>
        <row r="216">
          <cell r="B216">
            <v>19</v>
          </cell>
          <cell r="C216">
            <v>30000</v>
          </cell>
          <cell r="D216">
            <v>22</v>
          </cell>
          <cell r="E216">
            <v>30000</v>
          </cell>
          <cell r="G216">
            <v>1</v>
          </cell>
          <cell r="H216" t="str">
            <v>ESF</v>
          </cell>
          <cell r="N216">
            <v>22</v>
          </cell>
          <cell r="P216" t="str">
            <v>40</v>
          </cell>
        </row>
        <row r="217">
          <cell r="B217">
            <v>14</v>
          </cell>
          <cell r="C217">
            <v>12425.66</v>
          </cell>
          <cell r="D217">
            <v>18</v>
          </cell>
          <cell r="E217">
            <v>12148.07</v>
          </cell>
          <cell r="G217">
            <v>1</v>
          </cell>
          <cell r="H217" t="str">
            <v>ESF</v>
          </cell>
          <cell r="N217">
            <v>18</v>
          </cell>
          <cell r="P217" t="str">
            <v>40</v>
          </cell>
        </row>
        <row r="218">
          <cell r="B218">
            <v>13</v>
          </cell>
          <cell r="C218">
            <v>3947.04</v>
          </cell>
          <cell r="D218">
            <v>15</v>
          </cell>
          <cell r="E218">
            <v>3846.24</v>
          </cell>
          <cell r="G218">
            <v>1</v>
          </cell>
          <cell r="H218" t="str">
            <v>ESF</v>
          </cell>
          <cell r="L218" t="str">
            <v>-</v>
          </cell>
          <cell r="N218">
            <v>15</v>
          </cell>
          <cell r="P218" t="str">
            <v>40</v>
          </cell>
        </row>
        <row r="219">
          <cell r="B219">
            <v>15</v>
          </cell>
          <cell r="C219">
            <v>9873.8799999999992</v>
          </cell>
          <cell r="D219">
            <v>19</v>
          </cell>
          <cell r="E219">
            <v>7740.44</v>
          </cell>
          <cell r="G219">
            <v>1</v>
          </cell>
          <cell r="H219" t="str">
            <v>ESF</v>
          </cell>
          <cell r="N219">
            <v>19</v>
          </cell>
          <cell r="P219" t="str">
            <v>40</v>
          </cell>
        </row>
        <row r="220">
          <cell r="B220">
            <v>19</v>
          </cell>
          <cell r="C220">
            <v>21343.55</v>
          </cell>
          <cell r="D220">
            <v>21</v>
          </cell>
          <cell r="E220">
            <v>20330.84</v>
          </cell>
          <cell r="G220">
            <v>1</v>
          </cell>
          <cell r="H220" t="str">
            <v>ESF</v>
          </cell>
          <cell r="N220">
            <v>21</v>
          </cell>
          <cell r="P220" t="str">
            <v>40</v>
          </cell>
        </row>
        <row r="221">
          <cell r="B221">
            <v>17</v>
          </cell>
          <cell r="C221">
            <v>5413.37</v>
          </cell>
          <cell r="D221">
            <v>24</v>
          </cell>
          <cell r="E221">
            <v>4508.6899999999996</v>
          </cell>
          <cell r="G221">
            <v>1</v>
          </cell>
          <cell r="H221" t="str">
            <v>ESF</v>
          </cell>
          <cell r="N221">
            <v>24</v>
          </cell>
          <cell r="P221" t="str">
            <v>40</v>
          </cell>
        </row>
        <row r="222">
          <cell r="B222">
            <v>14</v>
          </cell>
          <cell r="C222">
            <v>19250.43</v>
          </cell>
          <cell r="D222">
            <v>17</v>
          </cell>
          <cell r="E222">
            <v>18976.34</v>
          </cell>
          <cell r="G222">
            <v>1</v>
          </cell>
          <cell r="H222" t="str">
            <v>ESF</v>
          </cell>
          <cell r="L222" t="str">
            <v>-</v>
          </cell>
          <cell r="N222">
            <v>17</v>
          </cell>
          <cell r="P222" t="str">
            <v>40</v>
          </cell>
        </row>
        <row r="223">
          <cell r="B223">
            <v>16</v>
          </cell>
          <cell r="C223">
            <v>10000</v>
          </cell>
          <cell r="D223">
            <v>17</v>
          </cell>
          <cell r="E223">
            <v>10000</v>
          </cell>
          <cell r="G223">
            <v>1</v>
          </cell>
          <cell r="H223" t="str">
            <v>ERAF</v>
          </cell>
          <cell r="L223" t="str">
            <v>-</v>
          </cell>
          <cell r="N223">
            <v>17</v>
          </cell>
          <cell r="P223" t="str">
            <v>31</v>
          </cell>
        </row>
        <row r="224">
          <cell r="B224">
            <v>15</v>
          </cell>
          <cell r="C224">
            <v>9900</v>
          </cell>
          <cell r="D224">
            <v>15</v>
          </cell>
          <cell r="E224">
            <v>9900</v>
          </cell>
          <cell r="G224">
            <v>1</v>
          </cell>
          <cell r="H224" t="str">
            <v>ERAF</v>
          </cell>
          <cell r="L224" t="str">
            <v>-</v>
          </cell>
          <cell r="N224">
            <v>15</v>
          </cell>
          <cell r="P224" t="str">
            <v>31</v>
          </cell>
        </row>
        <row r="225">
          <cell r="B225">
            <v>15</v>
          </cell>
          <cell r="C225">
            <v>9750</v>
          </cell>
          <cell r="D225">
            <v>14</v>
          </cell>
          <cell r="E225">
            <v>9750</v>
          </cell>
          <cell r="G225">
            <v>1</v>
          </cell>
          <cell r="H225" t="str">
            <v>ERAF</v>
          </cell>
          <cell r="L225" t="str">
            <v>-</v>
          </cell>
          <cell r="N225">
            <v>14</v>
          </cell>
          <cell r="P225" t="str">
            <v>31</v>
          </cell>
        </row>
        <row r="226">
          <cell r="B226">
            <v>14</v>
          </cell>
          <cell r="C226">
            <v>2490</v>
          </cell>
          <cell r="D226">
            <v>15</v>
          </cell>
          <cell r="E226">
            <v>2490</v>
          </cell>
          <cell r="G226">
            <v>1</v>
          </cell>
          <cell r="H226" t="str">
            <v>ERAF</v>
          </cell>
          <cell r="L226" t="str">
            <v>-</v>
          </cell>
          <cell r="N226">
            <v>15</v>
          </cell>
          <cell r="P226" t="str">
            <v>31</v>
          </cell>
        </row>
        <row r="227">
          <cell r="B227">
            <v>14</v>
          </cell>
          <cell r="C227">
            <v>9825</v>
          </cell>
          <cell r="D227">
            <v>16</v>
          </cell>
          <cell r="E227">
            <v>9825</v>
          </cell>
          <cell r="G227">
            <v>1</v>
          </cell>
          <cell r="H227" t="str">
            <v>ERAF</v>
          </cell>
          <cell r="L227" t="str">
            <v>-</v>
          </cell>
          <cell r="N227">
            <v>16</v>
          </cell>
          <cell r="P227" t="str">
            <v>31</v>
          </cell>
        </row>
        <row r="228">
          <cell r="B228">
            <v>14</v>
          </cell>
          <cell r="C228">
            <v>8400</v>
          </cell>
          <cell r="D228">
            <v>16</v>
          </cell>
          <cell r="E228">
            <v>8400</v>
          </cell>
          <cell r="G228">
            <v>1</v>
          </cell>
          <cell r="H228" t="str">
            <v>ERAF</v>
          </cell>
          <cell r="N228">
            <v>16</v>
          </cell>
          <cell r="P228" t="str">
            <v>31</v>
          </cell>
        </row>
        <row r="229">
          <cell r="B229">
            <v>14</v>
          </cell>
          <cell r="C229">
            <v>10000</v>
          </cell>
          <cell r="D229">
            <v>14</v>
          </cell>
          <cell r="E229">
            <v>10000</v>
          </cell>
          <cell r="G229">
            <v>1</v>
          </cell>
          <cell r="H229" t="str">
            <v>ERAF</v>
          </cell>
          <cell r="L229" t="str">
            <v>-</v>
          </cell>
          <cell r="N229">
            <v>14</v>
          </cell>
          <cell r="P229" t="str">
            <v>31</v>
          </cell>
        </row>
        <row r="230">
          <cell r="B230">
            <v>14</v>
          </cell>
          <cell r="C230">
            <v>5950</v>
          </cell>
          <cell r="D230">
            <v>15</v>
          </cell>
          <cell r="E230">
            <v>5950</v>
          </cell>
          <cell r="G230">
            <v>1</v>
          </cell>
          <cell r="H230" t="str">
            <v>ERAF</v>
          </cell>
          <cell r="L230" t="str">
            <v>-</v>
          </cell>
          <cell r="N230">
            <v>15</v>
          </cell>
          <cell r="P230" t="str">
            <v>31</v>
          </cell>
        </row>
        <row r="231">
          <cell r="B231">
            <v>14</v>
          </cell>
          <cell r="C231">
            <v>10000</v>
          </cell>
          <cell r="D231">
            <v>14</v>
          </cell>
          <cell r="E231">
            <v>10000</v>
          </cell>
          <cell r="G231">
            <v>1</v>
          </cell>
          <cell r="H231" t="str">
            <v>ERAF</v>
          </cell>
          <cell r="L231" t="str">
            <v>-</v>
          </cell>
          <cell r="N231">
            <v>14</v>
          </cell>
          <cell r="P231" t="str">
            <v>31</v>
          </cell>
        </row>
        <row r="232">
          <cell r="B232">
            <v>15</v>
          </cell>
          <cell r="C232">
            <v>9125</v>
          </cell>
          <cell r="D232">
            <v>15</v>
          </cell>
          <cell r="E232">
            <v>9125</v>
          </cell>
          <cell r="G232">
            <v>1</v>
          </cell>
          <cell r="H232" t="str">
            <v>ERAF</v>
          </cell>
          <cell r="L232" t="str">
            <v>-</v>
          </cell>
          <cell r="N232">
            <v>15</v>
          </cell>
          <cell r="P232" t="str">
            <v>31</v>
          </cell>
        </row>
        <row r="233">
          <cell r="B233">
            <v>17</v>
          </cell>
          <cell r="C233">
            <v>10000</v>
          </cell>
          <cell r="D233">
            <v>18</v>
          </cell>
          <cell r="E233">
            <v>10000</v>
          </cell>
          <cell r="G233">
            <v>1</v>
          </cell>
          <cell r="H233" t="str">
            <v>ERAF</v>
          </cell>
          <cell r="N233">
            <v>18</v>
          </cell>
          <cell r="P233" t="str">
            <v>31</v>
          </cell>
        </row>
        <row r="234">
          <cell r="B234">
            <v>15</v>
          </cell>
          <cell r="C234">
            <v>9800</v>
          </cell>
          <cell r="D234">
            <v>15</v>
          </cell>
          <cell r="E234">
            <v>9800</v>
          </cell>
          <cell r="G234">
            <v>1</v>
          </cell>
          <cell r="H234" t="str">
            <v>ERAF</v>
          </cell>
          <cell r="L234" t="str">
            <v>-</v>
          </cell>
          <cell r="N234">
            <v>15</v>
          </cell>
          <cell r="P234" t="str">
            <v>31</v>
          </cell>
        </row>
        <row r="235">
          <cell r="B235">
            <v>19</v>
          </cell>
          <cell r="C235">
            <v>10000</v>
          </cell>
          <cell r="D235">
            <v>29</v>
          </cell>
          <cell r="E235">
            <v>9808.7199999999993</v>
          </cell>
          <cell r="G235">
            <v>1</v>
          </cell>
          <cell r="H235" t="str">
            <v>ERAF</v>
          </cell>
          <cell r="N235">
            <v>29</v>
          </cell>
          <cell r="P235" t="str">
            <v>31</v>
          </cell>
        </row>
        <row r="236">
          <cell r="B236">
            <v>17</v>
          </cell>
          <cell r="C236">
            <v>9680</v>
          </cell>
          <cell r="D236">
            <v>18</v>
          </cell>
          <cell r="E236">
            <v>9680</v>
          </cell>
          <cell r="G236">
            <v>1</v>
          </cell>
          <cell r="H236" t="str">
            <v>ERAF</v>
          </cell>
          <cell r="N236">
            <v>18</v>
          </cell>
          <cell r="P236" t="str">
            <v>31</v>
          </cell>
        </row>
        <row r="237">
          <cell r="B237">
            <v>16</v>
          </cell>
          <cell r="C237">
            <v>9900</v>
          </cell>
          <cell r="D237">
            <v>17</v>
          </cell>
          <cell r="E237">
            <v>9900</v>
          </cell>
          <cell r="G237">
            <v>1</v>
          </cell>
          <cell r="H237" t="str">
            <v>ERAF</v>
          </cell>
          <cell r="L237" t="str">
            <v>-</v>
          </cell>
          <cell r="N237">
            <v>17</v>
          </cell>
          <cell r="P237" t="str">
            <v>31</v>
          </cell>
        </row>
        <row r="238">
          <cell r="B238">
            <v>19</v>
          </cell>
          <cell r="C238">
            <v>10000</v>
          </cell>
          <cell r="D238">
            <v>32</v>
          </cell>
          <cell r="E238">
            <v>9500</v>
          </cell>
          <cell r="G238">
            <v>1</v>
          </cell>
          <cell r="H238" t="str">
            <v>ERAF</v>
          </cell>
          <cell r="L238" t="str">
            <v>-</v>
          </cell>
          <cell r="N238">
            <v>32</v>
          </cell>
          <cell r="P238" t="str">
            <v>31</v>
          </cell>
        </row>
        <row r="239">
          <cell r="B239">
            <v>18</v>
          </cell>
          <cell r="C239">
            <v>6700</v>
          </cell>
          <cell r="D239">
            <v>19</v>
          </cell>
          <cell r="E239">
            <v>6700</v>
          </cell>
          <cell r="G239">
            <v>1</v>
          </cell>
          <cell r="H239" t="str">
            <v>ERAF</v>
          </cell>
          <cell r="N239">
            <v>19</v>
          </cell>
          <cell r="P239" t="str">
            <v>31</v>
          </cell>
        </row>
        <row r="240">
          <cell r="B240">
            <v>15</v>
          </cell>
          <cell r="C240">
            <v>8700</v>
          </cell>
          <cell r="D240">
            <v>17</v>
          </cell>
          <cell r="E240">
            <v>8700</v>
          </cell>
          <cell r="G240">
            <v>1</v>
          </cell>
          <cell r="H240" t="str">
            <v>ERAF</v>
          </cell>
          <cell r="L240" t="str">
            <v>-</v>
          </cell>
          <cell r="N240">
            <v>17</v>
          </cell>
          <cell r="P240" t="str">
            <v>31</v>
          </cell>
        </row>
        <row r="241">
          <cell r="B241">
            <v>17</v>
          </cell>
          <cell r="C241">
            <v>9880</v>
          </cell>
          <cell r="D241">
            <v>19</v>
          </cell>
          <cell r="E241">
            <v>9880</v>
          </cell>
          <cell r="G241">
            <v>1</v>
          </cell>
          <cell r="H241" t="str">
            <v>ERAF</v>
          </cell>
          <cell r="N241">
            <v>19</v>
          </cell>
          <cell r="P241" t="str">
            <v>31</v>
          </cell>
        </row>
        <row r="242">
          <cell r="B242">
            <v>15</v>
          </cell>
          <cell r="C242">
            <v>10000</v>
          </cell>
          <cell r="D242">
            <v>16</v>
          </cell>
          <cell r="E242">
            <v>10000</v>
          </cell>
          <cell r="G242">
            <v>1</v>
          </cell>
          <cell r="H242" t="str">
            <v>ERAF</v>
          </cell>
          <cell r="L242" t="str">
            <v>-</v>
          </cell>
          <cell r="N242">
            <v>16</v>
          </cell>
          <cell r="P242" t="str">
            <v>31</v>
          </cell>
        </row>
        <row r="243">
          <cell r="B243">
            <v>21</v>
          </cell>
          <cell r="C243">
            <v>10000</v>
          </cell>
          <cell r="D243">
            <v>21</v>
          </cell>
          <cell r="E243">
            <v>10000</v>
          </cell>
          <cell r="G243">
            <v>1</v>
          </cell>
          <cell r="H243" t="str">
            <v>ERAF</v>
          </cell>
          <cell r="N243">
            <v>21</v>
          </cell>
          <cell r="P243" t="str">
            <v>31</v>
          </cell>
        </row>
        <row r="244">
          <cell r="B244">
            <v>16</v>
          </cell>
          <cell r="C244">
            <v>10000</v>
          </cell>
          <cell r="D244">
            <v>19</v>
          </cell>
          <cell r="E244">
            <v>10000</v>
          </cell>
          <cell r="G244">
            <v>1</v>
          </cell>
          <cell r="H244" t="str">
            <v>ERAF</v>
          </cell>
          <cell r="N244">
            <v>19</v>
          </cell>
          <cell r="P244" t="str">
            <v>31</v>
          </cell>
        </row>
        <row r="245">
          <cell r="B245">
            <v>17</v>
          </cell>
          <cell r="C245">
            <v>9500</v>
          </cell>
          <cell r="D245">
            <v>17</v>
          </cell>
          <cell r="E245">
            <v>9500</v>
          </cell>
          <cell r="G245">
            <v>1</v>
          </cell>
          <cell r="H245" t="str">
            <v>ERAF</v>
          </cell>
          <cell r="L245" t="str">
            <v>-</v>
          </cell>
          <cell r="N245">
            <v>17</v>
          </cell>
          <cell r="P245" t="str">
            <v>31</v>
          </cell>
        </row>
        <row r="246">
          <cell r="B246">
            <v>17</v>
          </cell>
          <cell r="C246">
            <v>10000</v>
          </cell>
          <cell r="D246">
            <v>18</v>
          </cell>
          <cell r="E246">
            <v>10000</v>
          </cell>
          <cell r="G246">
            <v>1</v>
          </cell>
          <cell r="H246" t="str">
            <v>ERAF</v>
          </cell>
          <cell r="N246">
            <v>18</v>
          </cell>
          <cell r="P246" t="str">
            <v>31</v>
          </cell>
        </row>
        <row r="247">
          <cell r="B247">
            <v>17</v>
          </cell>
          <cell r="C247">
            <v>9993.5</v>
          </cell>
          <cell r="D247">
            <v>18</v>
          </cell>
          <cell r="E247">
            <v>9993.5</v>
          </cell>
          <cell r="G247">
            <v>1</v>
          </cell>
          <cell r="H247" t="str">
            <v>ERAF</v>
          </cell>
          <cell r="N247">
            <v>18</v>
          </cell>
          <cell r="P247" t="str">
            <v>31</v>
          </cell>
        </row>
        <row r="248">
          <cell r="B248">
            <v>17</v>
          </cell>
          <cell r="C248">
            <v>9750</v>
          </cell>
          <cell r="D248">
            <v>18</v>
          </cell>
          <cell r="E248">
            <v>9750</v>
          </cell>
          <cell r="G248">
            <v>1</v>
          </cell>
          <cell r="H248" t="str">
            <v>ERAF</v>
          </cell>
          <cell r="N248">
            <v>18</v>
          </cell>
          <cell r="P248" t="str">
            <v>31</v>
          </cell>
        </row>
        <row r="249">
          <cell r="B249">
            <v>17</v>
          </cell>
          <cell r="C249">
            <v>10000</v>
          </cell>
          <cell r="D249">
            <v>22</v>
          </cell>
          <cell r="E249">
            <v>10000</v>
          </cell>
          <cell r="G249">
            <v>1</v>
          </cell>
          <cell r="H249" t="str">
            <v>ERAF</v>
          </cell>
          <cell r="N249">
            <v>22</v>
          </cell>
          <cell r="P249" t="str">
            <v>31</v>
          </cell>
        </row>
        <row r="250">
          <cell r="B250">
            <v>17</v>
          </cell>
          <cell r="C250">
            <v>20368.63</v>
          </cell>
          <cell r="D250">
            <v>18</v>
          </cell>
          <cell r="E250">
            <v>20368.63</v>
          </cell>
          <cell r="G250">
            <v>1</v>
          </cell>
          <cell r="H250" t="str">
            <v>ERAF</v>
          </cell>
          <cell r="N250">
            <v>18</v>
          </cell>
          <cell r="P250" t="str">
            <v>13</v>
          </cell>
        </row>
        <row r="251">
          <cell r="B251">
            <v>21</v>
          </cell>
          <cell r="C251">
            <v>57189.78</v>
          </cell>
          <cell r="D251">
            <v>37</v>
          </cell>
          <cell r="E251">
            <v>38683.980000000003</v>
          </cell>
          <cell r="G251">
            <v>1</v>
          </cell>
          <cell r="H251" t="str">
            <v>ERAF</v>
          </cell>
          <cell r="L251" t="str">
            <v>-</v>
          </cell>
          <cell r="N251">
            <v>37</v>
          </cell>
          <cell r="P251" t="str">
            <v>20</v>
          </cell>
        </row>
        <row r="252">
          <cell r="B252">
            <v>26</v>
          </cell>
          <cell r="C252">
            <v>136128</v>
          </cell>
          <cell r="D252">
            <v>30</v>
          </cell>
          <cell r="E252">
            <v>135460.84</v>
          </cell>
          <cell r="G252">
            <v>1</v>
          </cell>
          <cell r="H252" t="str">
            <v>ERAF</v>
          </cell>
          <cell r="N252">
            <v>30</v>
          </cell>
          <cell r="P252" t="str">
            <v>20</v>
          </cell>
        </row>
        <row r="253">
          <cell r="B253">
            <v>21</v>
          </cell>
          <cell r="C253">
            <v>102518.99</v>
          </cell>
          <cell r="D253">
            <v>23</v>
          </cell>
          <cell r="E253">
            <v>91867.06</v>
          </cell>
          <cell r="G253">
            <v>1</v>
          </cell>
          <cell r="H253" t="str">
            <v>ERAF</v>
          </cell>
          <cell r="N253">
            <v>23</v>
          </cell>
          <cell r="P253" t="str">
            <v>20</v>
          </cell>
        </row>
        <row r="254">
          <cell r="B254">
            <v>21</v>
          </cell>
          <cell r="C254">
            <v>148375.41</v>
          </cell>
          <cell r="D254">
            <v>26</v>
          </cell>
          <cell r="E254">
            <v>148214.07999999999</v>
          </cell>
          <cell r="G254">
            <v>1</v>
          </cell>
          <cell r="H254" t="str">
            <v>ERAF</v>
          </cell>
          <cell r="N254">
            <v>26</v>
          </cell>
          <cell r="P254" t="str">
            <v>20</v>
          </cell>
        </row>
        <row r="255">
          <cell r="B255">
            <v>16</v>
          </cell>
          <cell r="C255">
            <v>2200.7199999999998</v>
          </cell>
          <cell r="D255">
            <v>16</v>
          </cell>
          <cell r="E255">
            <v>1486.18</v>
          </cell>
          <cell r="G255">
            <v>1</v>
          </cell>
          <cell r="H255" t="str">
            <v>ERAF</v>
          </cell>
          <cell r="L255" t="str">
            <v>-</v>
          </cell>
          <cell r="N255">
            <v>16</v>
          </cell>
          <cell r="P255" t="str">
            <v>32</v>
          </cell>
        </row>
        <row r="256">
          <cell r="B256">
            <v>43</v>
          </cell>
          <cell r="C256">
            <v>370399.19</v>
          </cell>
          <cell r="D256">
            <v>44</v>
          </cell>
          <cell r="E256">
            <v>370399.19</v>
          </cell>
          <cell r="G256">
            <v>1</v>
          </cell>
          <cell r="H256" t="str">
            <v>ERAF</v>
          </cell>
          <cell r="L256" t="str">
            <v>-</v>
          </cell>
          <cell r="N256">
            <v>44</v>
          </cell>
          <cell r="P256" t="str">
            <v>12</v>
          </cell>
        </row>
        <row r="257">
          <cell r="B257">
            <v>19</v>
          </cell>
          <cell r="C257">
            <v>411213.92</v>
          </cell>
          <cell r="D257">
            <v>20</v>
          </cell>
          <cell r="E257">
            <v>411213.79</v>
          </cell>
          <cell r="G257">
            <v>1</v>
          </cell>
          <cell r="H257" t="str">
            <v>ERAF</v>
          </cell>
          <cell r="N257">
            <v>20</v>
          </cell>
          <cell r="P257" t="str">
            <v>12</v>
          </cell>
        </row>
        <row r="258">
          <cell r="B258">
            <v>24</v>
          </cell>
          <cell r="C258">
            <v>170500</v>
          </cell>
          <cell r="D258">
            <v>23</v>
          </cell>
          <cell r="E258">
            <v>170500</v>
          </cell>
          <cell r="G258">
            <v>1</v>
          </cell>
          <cell r="H258" t="str">
            <v>ERAF</v>
          </cell>
          <cell r="N258">
            <v>23</v>
          </cell>
          <cell r="P258" t="str">
            <v>12</v>
          </cell>
        </row>
        <row r="259">
          <cell r="B259">
            <v>20</v>
          </cell>
          <cell r="C259">
            <v>13576.28</v>
          </cell>
          <cell r="D259">
            <v>23</v>
          </cell>
          <cell r="E259">
            <v>12902.35</v>
          </cell>
          <cell r="G259">
            <v>1</v>
          </cell>
          <cell r="H259" t="str">
            <v>ESF</v>
          </cell>
          <cell r="N259">
            <v>23</v>
          </cell>
          <cell r="P259" t="str">
            <v>40</v>
          </cell>
        </row>
        <row r="260">
          <cell r="B260">
            <v>22</v>
          </cell>
          <cell r="C260">
            <v>21131.46</v>
          </cell>
          <cell r="D260">
            <v>28</v>
          </cell>
          <cell r="E260">
            <v>19759.75</v>
          </cell>
          <cell r="G260">
            <v>1</v>
          </cell>
          <cell r="H260" t="str">
            <v>ESF</v>
          </cell>
          <cell r="N260">
            <v>28</v>
          </cell>
          <cell r="P260" t="str">
            <v>40</v>
          </cell>
        </row>
        <row r="261">
          <cell r="B261">
            <v>26</v>
          </cell>
          <cell r="C261">
            <v>30000</v>
          </cell>
          <cell r="D261">
            <v>36</v>
          </cell>
          <cell r="E261">
            <v>21326.7</v>
          </cell>
          <cell r="G261">
            <v>1</v>
          </cell>
          <cell r="H261" t="str">
            <v>ESF</v>
          </cell>
          <cell r="L261" t="str">
            <v>-</v>
          </cell>
          <cell r="N261">
            <v>36</v>
          </cell>
          <cell r="P261" t="str">
            <v>40</v>
          </cell>
        </row>
        <row r="262">
          <cell r="B262">
            <v>16</v>
          </cell>
          <cell r="C262">
            <v>6372</v>
          </cell>
          <cell r="D262">
            <v>16</v>
          </cell>
          <cell r="E262">
            <v>6372</v>
          </cell>
          <cell r="G262">
            <v>1</v>
          </cell>
          <cell r="H262" t="str">
            <v>ESF</v>
          </cell>
          <cell r="L262" t="str">
            <v>-</v>
          </cell>
          <cell r="N262">
            <v>16</v>
          </cell>
          <cell r="P262" t="str">
            <v>40</v>
          </cell>
        </row>
        <row r="263">
          <cell r="B263">
            <v>18</v>
          </cell>
          <cell r="C263">
            <v>7142.04</v>
          </cell>
          <cell r="D263">
            <v>21</v>
          </cell>
          <cell r="E263">
            <v>6902.92</v>
          </cell>
          <cell r="G263">
            <v>1</v>
          </cell>
          <cell r="H263" t="str">
            <v>ESF</v>
          </cell>
          <cell r="N263">
            <v>21</v>
          </cell>
          <cell r="P263" t="str">
            <v>40</v>
          </cell>
        </row>
        <row r="264">
          <cell r="B264">
            <v>19</v>
          </cell>
          <cell r="C264">
            <v>7499.93</v>
          </cell>
          <cell r="D264">
            <v>22</v>
          </cell>
          <cell r="E264">
            <v>6918.72</v>
          </cell>
          <cell r="G264">
            <v>1</v>
          </cell>
          <cell r="H264" t="str">
            <v>ESF</v>
          </cell>
          <cell r="N264">
            <v>22</v>
          </cell>
          <cell r="P264" t="str">
            <v>40</v>
          </cell>
        </row>
        <row r="265">
          <cell r="B265">
            <v>25</v>
          </cell>
          <cell r="C265">
            <v>18110.09</v>
          </cell>
          <cell r="D265">
            <v>27</v>
          </cell>
          <cell r="E265">
            <v>16211.83</v>
          </cell>
          <cell r="G265">
            <v>1</v>
          </cell>
          <cell r="H265" t="str">
            <v>ESF</v>
          </cell>
          <cell r="N265">
            <v>27</v>
          </cell>
          <cell r="P265" t="str">
            <v>40</v>
          </cell>
        </row>
        <row r="266">
          <cell r="B266">
            <v>18</v>
          </cell>
          <cell r="C266">
            <v>11250.43</v>
          </cell>
          <cell r="D266">
            <v>23</v>
          </cell>
          <cell r="E266">
            <v>8557.61</v>
          </cell>
          <cell r="G266">
            <v>1</v>
          </cell>
          <cell r="H266" t="str">
            <v>ESF</v>
          </cell>
          <cell r="N266">
            <v>23</v>
          </cell>
          <cell r="P266" t="str">
            <v>40</v>
          </cell>
        </row>
        <row r="267">
          <cell r="B267">
            <v>18</v>
          </cell>
          <cell r="D267">
            <v>27</v>
          </cell>
          <cell r="E267">
            <v>42.24</v>
          </cell>
          <cell r="G267">
            <v>1</v>
          </cell>
          <cell r="H267" t="str">
            <v>ESF</v>
          </cell>
          <cell r="N267">
            <v>27</v>
          </cell>
          <cell r="P267" t="str">
            <v>40</v>
          </cell>
        </row>
        <row r="268">
          <cell r="B268">
            <v>33</v>
          </cell>
          <cell r="C268">
            <v>68995</v>
          </cell>
          <cell r="D268">
            <v>23</v>
          </cell>
          <cell r="E268">
            <v>0</v>
          </cell>
          <cell r="G268">
            <v>1</v>
          </cell>
          <cell r="H268" t="str">
            <v>ERAF</v>
          </cell>
          <cell r="N268">
            <v>23</v>
          </cell>
          <cell r="P268" t="str">
            <v>20</v>
          </cell>
        </row>
        <row r="269">
          <cell r="B269">
            <v>22</v>
          </cell>
          <cell r="C269">
            <v>59190.239999999998</v>
          </cell>
          <cell r="D269">
            <v>24</v>
          </cell>
          <cell r="E269">
            <v>59190.239999999998</v>
          </cell>
          <cell r="G269">
            <v>1</v>
          </cell>
          <cell r="H269" t="str">
            <v>ERAF</v>
          </cell>
          <cell r="N269">
            <v>24</v>
          </cell>
          <cell r="P269" t="str">
            <v>13</v>
          </cell>
        </row>
        <row r="270">
          <cell r="B270">
            <v>25</v>
          </cell>
          <cell r="C270">
            <v>148832.1</v>
          </cell>
          <cell r="D270">
            <v>24</v>
          </cell>
          <cell r="E270">
            <v>0</v>
          </cell>
          <cell r="G270">
            <v>1</v>
          </cell>
          <cell r="H270" t="str">
            <v>ERAF</v>
          </cell>
          <cell r="N270">
            <v>24</v>
          </cell>
          <cell r="P270" t="str">
            <v>20</v>
          </cell>
        </row>
        <row r="271">
          <cell r="B271">
            <v>28</v>
          </cell>
          <cell r="C271">
            <v>67550.899999999994</v>
          </cell>
          <cell r="D271">
            <v>33</v>
          </cell>
          <cell r="E271">
            <v>60279.91</v>
          </cell>
          <cell r="G271">
            <v>1</v>
          </cell>
          <cell r="H271" t="str">
            <v>ERAF</v>
          </cell>
          <cell r="L271" t="str">
            <v>-</v>
          </cell>
          <cell r="N271">
            <v>33</v>
          </cell>
          <cell r="P271" t="str">
            <v>20</v>
          </cell>
        </row>
        <row r="272">
          <cell r="B272">
            <v>37</v>
          </cell>
          <cell r="C272">
            <v>150000</v>
          </cell>
          <cell r="D272">
            <v>40</v>
          </cell>
          <cell r="E272">
            <v>150000</v>
          </cell>
          <cell r="G272">
            <v>1</v>
          </cell>
          <cell r="H272" t="str">
            <v>ERAF</v>
          </cell>
          <cell r="N272">
            <v>40</v>
          </cell>
          <cell r="P272" t="str">
            <v>20</v>
          </cell>
        </row>
        <row r="273">
          <cell r="B273">
            <v>22</v>
          </cell>
          <cell r="C273">
            <v>10000</v>
          </cell>
          <cell r="D273">
            <v>24</v>
          </cell>
          <cell r="E273">
            <v>0</v>
          </cell>
          <cell r="G273">
            <v>1</v>
          </cell>
          <cell r="H273" t="str">
            <v>ERAF</v>
          </cell>
          <cell r="N273">
            <v>24</v>
          </cell>
          <cell r="P273" t="str">
            <v>31</v>
          </cell>
        </row>
        <row r="274">
          <cell r="B274">
            <v>19</v>
          </cell>
          <cell r="C274">
            <v>9850</v>
          </cell>
          <cell r="D274">
            <v>19</v>
          </cell>
          <cell r="E274">
            <v>9850</v>
          </cell>
          <cell r="G274">
            <v>1</v>
          </cell>
          <cell r="H274" t="str">
            <v>ERAF</v>
          </cell>
          <cell r="N274">
            <v>19</v>
          </cell>
          <cell r="P274" t="str">
            <v>31</v>
          </cell>
        </row>
        <row r="275">
          <cell r="B275">
            <v>23</v>
          </cell>
          <cell r="C275">
            <v>8800</v>
          </cell>
          <cell r="D275">
            <v>24</v>
          </cell>
          <cell r="E275">
            <v>8800</v>
          </cell>
          <cell r="G275">
            <v>1</v>
          </cell>
          <cell r="H275" t="str">
            <v>ERAF</v>
          </cell>
          <cell r="N275">
            <v>24</v>
          </cell>
          <cell r="P275" t="str">
            <v>31</v>
          </cell>
        </row>
        <row r="276">
          <cell r="B276">
            <v>19</v>
          </cell>
          <cell r="C276">
            <v>10000</v>
          </cell>
          <cell r="D276">
            <v>20</v>
          </cell>
          <cell r="E276">
            <v>10000</v>
          </cell>
          <cell r="G276">
            <v>1</v>
          </cell>
          <cell r="H276" t="str">
            <v>ERAF</v>
          </cell>
          <cell r="N276">
            <v>20</v>
          </cell>
          <cell r="P276" t="str">
            <v>31</v>
          </cell>
        </row>
        <row r="277">
          <cell r="B277">
            <v>19</v>
          </cell>
          <cell r="C277">
            <v>9980</v>
          </cell>
          <cell r="D277">
            <v>19</v>
          </cell>
          <cell r="E277">
            <v>9980</v>
          </cell>
          <cell r="G277">
            <v>1</v>
          </cell>
          <cell r="H277" t="str">
            <v>ERAF</v>
          </cell>
          <cell r="N277">
            <v>19</v>
          </cell>
          <cell r="P277" t="str">
            <v>31</v>
          </cell>
        </row>
        <row r="278">
          <cell r="B278">
            <v>28</v>
          </cell>
          <cell r="C278">
            <v>22629.61</v>
          </cell>
          <cell r="D278">
            <v>27</v>
          </cell>
          <cell r="E278">
            <v>0</v>
          </cell>
          <cell r="G278">
            <v>1</v>
          </cell>
          <cell r="H278" t="str">
            <v>ERAF</v>
          </cell>
          <cell r="N278">
            <v>27</v>
          </cell>
          <cell r="P278" t="str">
            <v>12</v>
          </cell>
        </row>
        <row r="279">
          <cell r="B279">
            <v>20</v>
          </cell>
          <cell r="C279">
            <v>9720</v>
          </cell>
          <cell r="D279">
            <v>21</v>
          </cell>
          <cell r="E279">
            <v>9720</v>
          </cell>
          <cell r="G279">
            <v>1</v>
          </cell>
          <cell r="H279" t="str">
            <v>ERAF</v>
          </cell>
          <cell r="N279">
            <v>21</v>
          </cell>
          <cell r="P279" t="str">
            <v>31</v>
          </cell>
        </row>
        <row r="280">
          <cell r="B280">
            <v>20</v>
          </cell>
          <cell r="C280">
            <v>3921.97</v>
          </cell>
          <cell r="D280">
            <v>20</v>
          </cell>
          <cell r="E280">
            <v>3921.97</v>
          </cell>
          <cell r="G280">
            <v>1</v>
          </cell>
          <cell r="H280" t="str">
            <v>ERAF</v>
          </cell>
          <cell r="N280">
            <v>20</v>
          </cell>
          <cell r="P280" t="str">
            <v>31</v>
          </cell>
        </row>
        <row r="281">
          <cell r="B281">
            <v>18</v>
          </cell>
          <cell r="C281">
            <v>10000</v>
          </cell>
          <cell r="D281">
            <v>19</v>
          </cell>
          <cell r="E281">
            <v>10000</v>
          </cell>
          <cell r="G281">
            <v>1</v>
          </cell>
          <cell r="H281" t="str">
            <v>ERAF</v>
          </cell>
          <cell r="N281">
            <v>19</v>
          </cell>
          <cell r="P281" t="str">
            <v>31</v>
          </cell>
        </row>
        <row r="282">
          <cell r="B282">
            <v>18</v>
          </cell>
          <cell r="C282">
            <v>9280</v>
          </cell>
          <cell r="D282">
            <v>19</v>
          </cell>
          <cell r="E282">
            <v>9280</v>
          </cell>
          <cell r="G282">
            <v>1</v>
          </cell>
          <cell r="H282" t="str">
            <v>ERAF</v>
          </cell>
          <cell r="N282">
            <v>19</v>
          </cell>
          <cell r="P282" t="str">
            <v>31</v>
          </cell>
        </row>
        <row r="283">
          <cell r="B283">
            <v>22</v>
          </cell>
          <cell r="C283">
            <v>8750</v>
          </cell>
          <cell r="D283">
            <v>23</v>
          </cell>
          <cell r="E283">
            <v>8750</v>
          </cell>
          <cell r="G283">
            <v>1</v>
          </cell>
          <cell r="H283" t="str">
            <v>ERAF</v>
          </cell>
          <cell r="N283">
            <v>23</v>
          </cell>
          <cell r="P283" t="str">
            <v>31</v>
          </cell>
        </row>
        <row r="284">
          <cell r="B284">
            <v>18</v>
          </cell>
          <cell r="C284">
            <v>9875</v>
          </cell>
          <cell r="D284">
            <v>19</v>
          </cell>
          <cell r="E284">
            <v>9875</v>
          </cell>
          <cell r="G284">
            <v>1</v>
          </cell>
          <cell r="H284" t="str">
            <v>ERAF</v>
          </cell>
          <cell r="N284">
            <v>19</v>
          </cell>
          <cell r="P284" t="str">
            <v>31</v>
          </cell>
        </row>
        <row r="285">
          <cell r="B285">
            <v>18</v>
          </cell>
          <cell r="C285">
            <v>9900</v>
          </cell>
          <cell r="D285">
            <v>18</v>
          </cell>
          <cell r="E285">
            <v>9900</v>
          </cell>
          <cell r="G285">
            <v>1</v>
          </cell>
          <cell r="H285" t="str">
            <v>ERAF</v>
          </cell>
          <cell r="N285">
            <v>18</v>
          </cell>
          <cell r="P285" t="str">
            <v>31</v>
          </cell>
        </row>
        <row r="286">
          <cell r="B286">
            <v>18</v>
          </cell>
          <cell r="C286">
            <v>9600</v>
          </cell>
          <cell r="D286">
            <v>19</v>
          </cell>
          <cell r="E286">
            <v>9600</v>
          </cell>
          <cell r="G286">
            <v>1</v>
          </cell>
          <cell r="H286" t="str">
            <v>ERAF</v>
          </cell>
          <cell r="N286">
            <v>19</v>
          </cell>
          <cell r="P286" t="str">
            <v>31</v>
          </cell>
        </row>
        <row r="287">
          <cell r="B287">
            <v>18</v>
          </cell>
          <cell r="C287">
            <v>9983</v>
          </cell>
          <cell r="D287">
            <v>19</v>
          </cell>
          <cell r="E287">
            <v>9983</v>
          </cell>
          <cell r="G287">
            <v>1</v>
          </cell>
          <cell r="H287" t="str">
            <v>ERAF</v>
          </cell>
          <cell r="N287">
            <v>19</v>
          </cell>
          <cell r="P287" t="str">
            <v>31</v>
          </cell>
        </row>
        <row r="288">
          <cell r="B288">
            <v>18</v>
          </cell>
          <cell r="C288">
            <v>7300</v>
          </cell>
          <cell r="D288">
            <v>19</v>
          </cell>
          <cell r="E288">
            <v>7300</v>
          </cell>
          <cell r="G288">
            <v>1</v>
          </cell>
          <cell r="H288" t="str">
            <v>ERAF</v>
          </cell>
          <cell r="N288">
            <v>19</v>
          </cell>
          <cell r="P288" t="str">
            <v>31</v>
          </cell>
        </row>
        <row r="289">
          <cell r="B289">
            <v>21</v>
          </cell>
          <cell r="C289">
            <v>8000</v>
          </cell>
          <cell r="D289">
            <v>29</v>
          </cell>
          <cell r="E289">
            <v>8000</v>
          </cell>
          <cell r="G289">
            <v>1</v>
          </cell>
          <cell r="H289" t="str">
            <v>ERAF</v>
          </cell>
          <cell r="N289">
            <v>29</v>
          </cell>
          <cell r="P289" t="str">
            <v>31</v>
          </cell>
        </row>
        <row r="290">
          <cell r="B290">
            <v>18</v>
          </cell>
          <cell r="C290">
            <v>9750</v>
          </cell>
          <cell r="D290">
            <v>20</v>
          </cell>
          <cell r="E290">
            <v>9750</v>
          </cell>
          <cell r="G290">
            <v>1</v>
          </cell>
          <cell r="H290" t="str">
            <v>ERAF</v>
          </cell>
          <cell r="N290">
            <v>20</v>
          </cell>
          <cell r="P290" t="str">
            <v>31</v>
          </cell>
        </row>
        <row r="291">
          <cell r="B291">
            <v>18</v>
          </cell>
          <cell r="C291">
            <v>10000</v>
          </cell>
          <cell r="D291">
            <v>18</v>
          </cell>
          <cell r="E291">
            <v>10000</v>
          </cell>
          <cell r="G291">
            <v>1</v>
          </cell>
          <cell r="H291" t="str">
            <v>ERAF</v>
          </cell>
          <cell r="N291">
            <v>18</v>
          </cell>
          <cell r="P291" t="str">
            <v>31</v>
          </cell>
        </row>
        <row r="292">
          <cell r="B292">
            <v>18</v>
          </cell>
          <cell r="C292">
            <v>9900</v>
          </cell>
          <cell r="D292">
            <v>18</v>
          </cell>
          <cell r="E292">
            <v>9900</v>
          </cell>
          <cell r="G292">
            <v>1</v>
          </cell>
          <cell r="H292" t="str">
            <v>ERAF</v>
          </cell>
          <cell r="N292">
            <v>18</v>
          </cell>
          <cell r="P292" t="str">
            <v>31</v>
          </cell>
        </row>
        <row r="293">
          <cell r="B293">
            <v>18</v>
          </cell>
          <cell r="C293">
            <v>9975.5</v>
          </cell>
          <cell r="D293">
            <v>19</v>
          </cell>
          <cell r="E293">
            <v>9975.5</v>
          </cell>
          <cell r="G293">
            <v>1</v>
          </cell>
          <cell r="H293" t="str">
            <v>ERAF</v>
          </cell>
          <cell r="N293">
            <v>19</v>
          </cell>
          <cell r="P293" t="str">
            <v>31</v>
          </cell>
        </row>
        <row r="294">
          <cell r="B294">
            <v>18</v>
          </cell>
          <cell r="C294">
            <v>9280</v>
          </cell>
          <cell r="D294">
            <v>18</v>
          </cell>
          <cell r="E294">
            <v>9280</v>
          </cell>
          <cell r="G294">
            <v>1</v>
          </cell>
          <cell r="H294" t="str">
            <v>ERAF</v>
          </cell>
          <cell r="N294">
            <v>18</v>
          </cell>
          <cell r="P294" t="str">
            <v>31</v>
          </cell>
        </row>
        <row r="295">
          <cell r="B295">
            <v>19</v>
          </cell>
          <cell r="C295">
            <v>8280</v>
          </cell>
          <cell r="D295">
            <v>18</v>
          </cell>
          <cell r="E295">
            <v>8280</v>
          </cell>
          <cell r="G295">
            <v>1</v>
          </cell>
          <cell r="H295" t="str">
            <v>ERAF</v>
          </cell>
          <cell r="N295">
            <v>18</v>
          </cell>
          <cell r="P295" t="str">
            <v>31</v>
          </cell>
        </row>
        <row r="296">
          <cell r="B296">
            <v>27</v>
          </cell>
          <cell r="C296">
            <v>9900</v>
          </cell>
          <cell r="D296">
            <v>27</v>
          </cell>
          <cell r="E296">
            <v>0</v>
          </cell>
          <cell r="G296">
            <v>1</v>
          </cell>
          <cell r="H296" t="str">
            <v>ERAF</v>
          </cell>
          <cell r="N296">
            <v>27</v>
          </cell>
          <cell r="P296" t="str">
            <v>31</v>
          </cell>
        </row>
        <row r="297">
          <cell r="B297">
            <v>18</v>
          </cell>
          <cell r="C297">
            <v>9997.5</v>
          </cell>
          <cell r="D297">
            <v>20</v>
          </cell>
          <cell r="E297">
            <v>9997.5</v>
          </cell>
          <cell r="G297">
            <v>1</v>
          </cell>
          <cell r="H297" t="str">
            <v>ERAF</v>
          </cell>
          <cell r="N297">
            <v>20</v>
          </cell>
          <cell r="P297" t="str">
            <v>31</v>
          </cell>
        </row>
        <row r="298">
          <cell r="B298">
            <v>19</v>
          </cell>
          <cell r="C298">
            <v>9900</v>
          </cell>
          <cell r="D298">
            <v>20</v>
          </cell>
          <cell r="E298">
            <v>9900</v>
          </cell>
          <cell r="G298">
            <v>1</v>
          </cell>
          <cell r="H298" t="str">
            <v>ERAF</v>
          </cell>
          <cell r="N298">
            <v>20</v>
          </cell>
          <cell r="P298" t="str">
            <v>31</v>
          </cell>
        </row>
        <row r="299">
          <cell r="B299">
            <v>19</v>
          </cell>
          <cell r="C299">
            <v>10000</v>
          </cell>
          <cell r="D299">
            <v>19</v>
          </cell>
          <cell r="E299">
            <v>10000</v>
          </cell>
          <cell r="G299">
            <v>1</v>
          </cell>
          <cell r="H299" t="str">
            <v>ERAF</v>
          </cell>
          <cell r="N299">
            <v>19</v>
          </cell>
          <cell r="P299" t="str">
            <v>31</v>
          </cell>
        </row>
        <row r="300">
          <cell r="B300">
            <v>18</v>
          </cell>
          <cell r="C300">
            <v>9996</v>
          </cell>
          <cell r="D300">
            <v>19</v>
          </cell>
          <cell r="E300">
            <v>9996</v>
          </cell>
          <cell r="G300">
            <v>1</v>
          </cell>
          <cell r="H300" t="str">
            <v>ERAF</v>
          </cell>
          <cell r="N300">
            <v>19</v>
          </cell>
          <cell r="P300" t="str">
            <v>31</v>
          </cell>
        </row>
        <row r="301">
          <cell r="B301">
            <v>18</v>
          </cell>
          <cell r="C301">
            <v>10000</v>
          </cell>
          <cell r="D301">
            <v>18</v>
          </cell>
          <cell r="E301">
            <v>10000</v>
          </cell>
          <cell r="G301">
            <v>1</v>
          </cell>
          <cell r="H301" t="str">
            <v>ERAF</v>
          </cell>
          <cell r="N301">
            <v>18</v>
          </cell>
          <cell r="P301" t="str">
            <v>31</v>
          </cell>
        </row>
        <row r="302">
          <cell r="B302">
            <v>18</v>
          </cell>
          <cell r="C302">
            <v>9987</v>
          </cell>
          <cell r="D302">
            <v>20</v>
          </cell>
          <cell r="E302">
            <v>9987</v>
          </cell>
          <cell r="G302">
            <v>1</v>
          </cell>
          <cell r="H302" t="str">
            <v>ERAF</v>
          </cell>
          <cell r="N302">
            <v>20</v>
          </cell>
          <cell r="P302" t="str">
            <v>31</v>
          </cell>
        </row>
        <row r="303">
          <cell r="B303">
            <v>19</v>
          </cell>
          <cell r="C303">
            <v>9980</v>
          </cell>
          <cell r="D303">
            <v>19</v>
          </cell>
          <cell r="E303">
            <v>9980</v>
          </cell>
          <cell r="G303">
            <v>1</v>
          </cell>
          <cell r="H303" t="str">
            <v>ERAF</v>
          </cell>
          <cell r="N303">
            <v>19</v>
          </cell>
          <cell r="P303" t="str">
            <v>31</v>
          </cell>
        </row>
        <row r="304">
          <cell r="B304">
            <v>17</v>
          </cell>
          <cell r="C304">
            <v>10000</v>
          </cell>
          <cell r="D304">
            <v>18</v>
          </cell>
          <cell r="E304">
            <v>10000</v>
          </cell>
          <cell r="G304">
            <v>1</v>
          </cell>
          <cell r="H304" t="str">
            <v>ERAF</v>
          </cell>
          <cell r="N304">
            <v>18</v>
          </cell>
          <cell r="P304" t="str">
            <v>31</v>
          </cell>
        </row>
        <row r="305">
          <cell r="B305">
            <v>17</v>
          </cell>
          <cell r="C305">
            <v>9750</v>
          </cell>
          <cell r="D305">
            <v>18</v>
          </cell>
          <cell r="E305">
            <v>9750</v>
          </cell>
          <cell r="G305">
            <v>1</v>
          </cell>
          <cell r="H305" t="str">
            <v>ERAF</v>
          </cell>
          <cell r="N305">
            <v>18</v>
          </cell>
          <cell r="P305" t="str">
            <v>31</v>
          </cell>
        </row>
        <row r="306">
          <cell r="B306">
            <v>18</v>
          </cell>
          <cell r="C306">
            <v>10000</v>
          </cell>
          <cell r="D306">
            <v>19</v>
          </cell>
          <cell r="E306">
            <v>10000</v>
          </cell>
          <cell r="G306">
            <v>1</v>
          </cell>
          <cell r="H306" t="str">
            <v>ERAF</v>
          </cell>
          <cell r="N306">
            <v>19</v>
          </cell>
          <cell r="P306" t="str">
            <v>31</v>
          </cell>
        </row>
        <row r="307">
          <cell r="B307">
            <v>17</v>
          </cell>
          <cell r="C307">
            <v>9955.5</v>
          </cell>
          <cell r="D307">
            <v>18</v>
          </cell>
          <cell r="E307">
            <v>9955.5</v>
          </cell>
          <cell r="G307">
            <v>1</v>
          </cell>
          <cell r="H307" t="str">
            <v>ERAF</v>
          </cell>
          <cell r="N307">
            <v>18</v>
          </cell>
          <cell r="P307" t="str">
            <v>31</v>
          </cell>
        </row>
        <row r="308">
          <cell r="B308">
            <v>17</v>
          </cell>
          <cell r="C308">
            <v>9450</v>
          </cell>
          <cell r="D308">
            <v>17</v>
          </cell>
          <cell r="E308">
            <v>9450</v>
          </cell>
          <cell r="G308">
            <v>1</v>
          </cell>
          <cell r="H308" t="str">
            <v>ERAF</v>
          </cell>
          <cell r="L308" t="str">
            <v>-</v>
          </cell>
          <cell r="N308">
            <v>17</v>
          </cell>
          <cell r="P308" t="str">
            <v>31</v>
          </cell>
        </row>
        <row r="309">
          <cell r="B309">
            <v>19</v>
          </cell>
          <cell r="C309">
            <v>5532.44</v>
          </cell>
          <cell r="D309">
            <v>19</v>
          </cell>
          <cell r="E309">
            <v>5531.08</v>
          </cell>
          <cell r="G309">
            <v>1</v>
          </cell>
          <cell r="H309" t="str">
            <v>ERAF</v>
          </cell>
          <cell r="N309">
            <v>19</v>
          </cell>
          <cell r="P309" t="str">
            <v>32</v>
          </cell>
        </row>
        <row r="310">
          <cell r="B310">
            <v>18</v>
          </cell>
          <cell r="C310">
            <v>3661.5</v>
          </cell>
          <cell r="D310">
            <v>19</v>
          </cell>
          <cell r="E310">
            <v>3588.92</v>
          </cell>
          <cell r="G310">
            <v>1</v>
          </cell>
          <cell r="H310" t="str">
            <v>ERAF</v>
          </cell>
          <cell r="N310">
            <v>19</v>
          </cell>
          <cell r="P310" t="str">
            <v>32</v>
          </cell>
        </row>
        <row r="311">
          <cell r="B311">
            <v>19</v>
          </cell>
          <cell r="C311">
            <v>6766.71</v>
          </cell>
          <cell r="D311">
            <v>22</v>
          </cell>
          <cell r="E311">
            <v>6756.92</v>
          </cell>
          <cell r="G311">
            <v>1</v>
          </cell>
          <cell r="H311" t="str">
            <v>ERAF</v>
          </cell>
          <cell r="N311">
            <v>22</v>
          </cell>
          <cell r="P311" t="str">
            <v>32</v>
          </cell>
        </row>
        <row r="312">
          <cell r="B312">
            <v>25</v>
          </cell>
          <cell r="C312">
            <v>8500.5</v>
          </cell>
          <cell r="D312">
            <v>29</v>
          </cell>
          <cell r="E312">
            <v>0</v>
          </cell>
          <cell r="G312">
            <v>1</v>
          </cell>
          <cell r="H312" t="str">
            <v>ERAF</v>
          </cell>
          <cell r="N312">
            <v>29</v>
          </cell>
          <cell r="P312" t="str">
            <v>20</v>
          </cell>
        </row>
        <row r="313">
          <cell r="B313">
            <v>24</v>
          </cell>
          <cell r="C313">
            <v>29172.080000000002</v>
          </cell>
          <cell r="D313">
            <v>44</v>
          </cell>
          <cell r="E313">
            <v>25997.41</v>
          </cell>
          <cell r="G313">
            <v>1</v>
          </cell>
          <cell r="H313" t="str">
            <v>ESF</v>
          </cell>
          <cell r="L313" t="str">
            <v>-</v>
          </cell>
          <cell r="N313">
            <v>44</v>
          </cell>
          <cell r="P313" t="str">
            <v>40</v>
          </cell>
        </row>
        <row r="314">
          <cell r="B314">
            <v>25</v>
          </cell>
          <cell r="C314">
            <v>29577.599999999999</v>
          </cell>
          <cell r="D314">
            <v>26</v>
          </cell>
          <cell r="E314">
            <v>29577.599999999999</v>
          </cell>
          <cell r="G314">
            <v>1</v>
          </cell>
          <cell r="H314" t="str">
            <v>ESF</v>
          </cell>
          <cell r="N314">
            <v>26</v>
          </cell>
          <cell r="P314" t="str">
            <v>40</v>
          </cell>
        </row>
        <row r="315">
          <cell r="B315">
            <v>22</v>
          </cell>
          <cell r="C315">
            <v>15882</v>
          </cell>
          <cell r="D315">
            <v>22</v>
          </cell>
          <cell r="E315">
            <v>15747.6</v>
          </cell>
          <cell r="G315">
            <v>1</v>
          </cell>
          <cell r="H315" t="str">
            <v>ESF</v>
          </cell>
          <cell r="N315">
            <v>22</v>
          </cell>
          <cell r="P315" t="str">
            <v>40</v>
          </cell>
        </row>
        <row r="316">
          <cell r="B316">
            <v>27</v>
          </cell>
          <cell r="C316">
            <v>29589.919999999998</v>
          </cell>
          <cell r="D316">
            <v>31</v>
          </cell>
          <cell r="E316">
            <v>29189.919999999998</v>
          </cell>
          <cell r="G316">
            <v>1</v>
          </cell>
          <cell r="H316" t="str">
            <v>ESF</v>
          </cell>
          <cell r="L316" t="str">
            <v>-</v>
          </cell>
          <cell r="N316">
            <v>31</v>
          </cell>
          <cell r="P316" t="str">
            <v>40</v>
          </cell>
        </row>
        <row r="317">
          <cell r="B317">
            <v>22</v>
          </cell>
          <cell r="C317">
            <v>4854.1499999999996</v>
          </cell>
          <cell r="D317">
            <v>25</v>
          </cell>
          <cell r="E317">
            <v>4633.97</v>
          </cell>
          <cell r="G317">
            <v>1</v>
          </cell>
          <cell r="H317" t="str">
            <v>ESF</v>
          </cell>
          <cell r="N317">
            <v>25</v>
          </cell>
          <cell r="P317" t="str">
            <v>40</v>
          </cell>
        </row>
        <row r="318">
          <cell r="B318">
            <v>21</v>
          </cell>
          <cell r="C318">
            <v>11460.17</v>
          </cell>
          <cell r="D318">
            <v>24</v>
          </cell>
          <cell r="E318">
            <v>10262.15</v>
          </cell>
          <cell r="G318">
            <v>1</v>
          </cell>
          <cell r="H318" t="str">
            <v>ESF</v>
          </cell>
          <cell r="N318">
            <v>24</v>
          </cell>
          <cell r="P318" t="str">
            <v>40</v>
          </cell>
        </row>
        <row r="319">
          <cell r="B319">
            <v>39</v>
          </cell>
          <cell r="C319">
            <v>28960.84</v>
          </cell>
          <cell r="D319">
            <v>44</v>
          </cell>
          <cell r="E319">
            <v>14829.18</v>
          </cell>
          <cell r="G319">
            <v>1</v>
          </cell>
          <cell r="H319" t="str">
            <v>ESF</v>
          </cell>
          <cell r="L319" t="str">
            <v>-</v>
          </cell>
          <cell r="N319">
            <v>44</v>
          </cell>
          <cell r="P319" t="str">
            <v>40</v>
          </cell>
        </row>
        <row r="320">
          <cell r="B320">
            <v>22</v>
          </cell>
          <cell r="C320">
            <v>30000</v>
          </cell>
          <cell r="D320">
            <v>26</v>
          </cell>
          <cell r="E320">
            <v>30000</v>
          </cell>
          <cell r="G320">
            <v>1</v>
          </cell>
          <cell r="H320" t="str">
            <v>ESF</v>
          </cell>
          <cell r="N320">
            <v>26</v>
          </cell>
          <cell r="P320" t="str">
            <v>40</v>
          </cell>
        </row>
        <row r="321">
          <cell r="B321">
            <v>25</v>
          </cell>
          <cell r="C321">
            <v>23506.77</v>
          </cell>
          <cell r="D321">
            <v>27</v>
          </cell>
          <cell r="E321">
            <v>23506.77</v>
          </cell>
          <cell r="G321">
            <v>1</v>
          </cell>
          <cell r="H321" t="str">
            <v>ESF</v>
          </cell>
          <cell r="N321">
            <v>27</v>
          </cell>
          <cell r="P321" t="str">
            <v>40</v>
          </cell>
        </row>
        <row r="322">
          <cell r="B322">
            <v>22</v>
          </cell>
          <cell r="C322">
            <v>9256</v>
          </cell>
          <cell r="D322">
            <v>24</v>
          </cell>
          <cell r="E322">
            <v>9229.15</v>
          </cell>
          <cell r="G322">
            <v>1</v>
          </cell>
          <cell r="H322" t="str">
            <v>ESF</v>
          </cell>
          <cell r="L322" t="str">
            <v>-</v>
          </cell>
          <cell r="N322">
            <v>24</v>
          </cell>
          <cell r="P322" t="str">
            <v>40</v>
          </cell>
        </row>
        <row r="323">
          <cell r="B323">
            <v>27</v>
          </cell>
          <cell r="C323">
            <v>140635.85</v>
          </cell>
          <cell r="D323">
            <v>29</v>
          </cell>
          <cell r="E323">
            <v>137740.47</v>
          </cell>
          <cell r="G323">
            <v>1</v>
          </cell>
          <cell r="H323" t="str">
            <v>ERAF</v>
          </cell>
          <cell r="N323">
            <v>29</v>
          </cell>
          <cell r="P323" t="str">
            <v>11</v>
          </cell>
        </row>
        <row r="324">
          <cell r="B324">
            <v>42</v>
          </cell>
          <cell r="C324">
            <v>489837.46</v>
          </cell>
          <cell r="D324">
            <v>44</v>
          </cell>
          <cell r="E324">
            <v>489837.46</v>
          </cell>
          <cell r="G324">
            <v>1</v>
          </cell>
          <cell r="H324" t="str">
            <v>ERAF</v>
          </cell>
          <cell r="L324" t="str">
            <v>-</v>
          </cell>
          <cell r="N324">
            <v>44</v>
          </cell>
          <cell r="P324" t="str">
            <v>11</v>
          </cell>
        </row>
        <row r="325">
          <cell r="B325">
            <v>22</v>
          </cell>
          <cell r="C325">
            <v>7415</v>
          </cell>
          <cell r="D325">
            <v>29</v>
          </cell>
          <cell r="E325">
            <v>0</v>
          </cell>
          <cell r="G325">
            <v>1</v>
          </cell>
          <cell r="H325" t="str">
            <v>ERAF</v>
          </cell>
          <cell r="N325">
            <v>29</v>
          </cell>
          <cell r="P325" t="str">
            <v>31</v>
          </cell>
        </row>
        <row r="326">
          <cell r="B326">
            <v>24</v>
          </cell>
          <cell r="C326">
            <v>145500</v>
          </cell>
          <cell r="D326">
            <v>26</v>
          </cell>
          <cell r="E326">
            <v>145500</v>
          </cell>
          <cell r="G326">
            <v>1</v>
          </cell>
          <cell r="H326" t="str">
            <v>ERAF</v>
          </cell>
          <cell r="N326">
            <v>26</v>
          </cell>
          <cell r="P326" t="str">
            <v>11</v>
          </cell>
        </row>
        <row r="327">
          <cell r="B327">
            <v>36</v>
          </cell>
          <cell r="C327">
            <v>415763.72</v>
          </cell>
          <cell r="D327">
            <v>41</v>
          </cell>
          <cell r="E327">
            <v>414187.67</v>
          </cell>
          <cell r="G327">
            <v>1</v>
          </cell>
          <cell r="H327" t="str">
            <v>ERAF</v>
          </cell>
          <cell r="L327" t="str">
            <v>-</v>
          </cell>
          <cell r="N327">
            <v>41</v>
          </cell>
          <cell r="P327" t="str">
            <v>11</v>
          </cell>
        </row>
        <row r="328">
          <cell r="B328">
            <v>22</v>
          </cell>
          <cell r="C328">
            <v>107218.08</v>
          </cell>
          <cell r="D328">
            <v>23</v>
          </cell>
          <cell r="E328">
            <v>105743.67</v>
          </cell>
          <cell r="G328">
            <v>1</v>
          </cell>
          <cell r="H328" t="str">
            <v>ERAF</v>
          </cell>
          <cell r="N328">
            <v>23</v>
          </cell>
          <cell r="P328" t="str">
            <v>11</v>
          </cell>
        </row>
        <row r="329">
          <cell r="B329">
            <v>29</v>
          </cell>
          <cell r="C329">
            <v>512525.18</v>
          </cell>
          <cell r="D329">
            <v>29</v>
          </cell>
          <cell r="E329">
            <v>0</v>
          </cell>
          <cell r="G329">
            <v>1</v>
          </cell>
          <cell r="H329" t="str">
            <v>ERAF</v>
          </cell>
          <cell r="N329">
            <v>29</v>
          </cell>
          <cell r="P329" t="str">
            <v>12</v>
          </cell>
        </row>
        <row r="330">
          <cell r="B330">
            <v>21</v>
          </cell>
          <cell r="C330">
            <v>10000</v>
          </cell>
          <cell r="D330">
            <v>30</v>
          </cell>
          <cell r="E330">
            <v>0</v>
          </cell>
          <cell r="G330">
            <v>1</v>
          </cell>
          <cell r="H330" t="str">
            <v>ERAF</v>
          </cell>
          <cell r="N330">
            <v>30</v>
          </cell>
          <cell r="P330" t="str">
            <v>31</v>
          </cell>
        </row>
        <row r="331">
          <cell r="B331">
            <v>35</v>
          </cell>
          <cell r="C331">
            <v>546192.9</v>
          </cell>
          <cell r="D331">
            <v>30</v>
          </cell>
          <cell r="E331">
            <v>0</v>
          </cell>
          <cell r="G331">
            <v>1</v>
          </cell>
          <cell r="H331" t="str">
            <v>ERAF</v>
          </cell>
          <cell r="N331">
            <v>30</v>
          </cell>
          <cell r="P331" t="str">
            <v>12</v>
          </cell>
        </row>
        <row r="332">
          <cell r="B332">
            <v>24</v>
          </cell>
          <cell r="C332">
            <v>15934.41</v>
          </cell>
          <cell r="D332">
            <v>26</v>
          </cell>
          <cell r="E332">
            <v>15908.4</v>
          </cell>
          <cell r="G332">
            <v>1</v>
          </cell>
          <cell r="H332" t="str">
            <v>ERAF</v>
          </cell>
          <cell r="N332">
            <v>26</v>
          </cell>
          <cell r="P332" t="str">
            <v>20</v>
          </cell>
        </row>
        <row r="333">
          <cell r="B333">
            <v>38</v>
          </cell>
          <cell r="C333">
            <v>150000</v>
          </cell>
          <cell r="D333">
            <v>42</v>
          </cell>
          <cell r="E333">
            <v>150000</v>
          </cell>
          <cell r="G333">
            <v>1</v>
          </cell>
          <cell r="H333" t="str">
            <v>ERAF</v>
          </cell>
          <cell r="L333" t="str">
            <v>-</v>
          </cell>
          <cell r="N333">
            <v>42</v>
          </cell>
          <cell r="P333" t="str">
            <v>20</v>
          </cell>
        </row>
        <row r="334">
          <cell r="B334">
            <v>21</v>
          </cell>
          <cell r="C334">
            <v>9820</v>
          </cell>
          <cell r="D334">
            <v>22</v>
          </cell>
          <cell r="E334">
            <v>9820</v>
          </cell>
          <cell r="G334">
            <v>1</v>
          </cell>
          <cell r="H334" t="str">
            <v>ERAF</v>
          </cell>
          <cell r="N334">
            <v>22</v>
          </cell>
          <cell r="P334" t="str">
            <v>31</v>
          </cell>
        </row>
        <row r="335">
          <cell r="B335">
            <v>30</v>
          </cell>
          <cell r="C335">
            <v>8530</v>
          </cell>
          <cell r="D335">
            <v>30</v>
          </cell>
          <cell r="E335">
            <v>0</v>
          </cell>
          <cell r="G335">
            <v>1</v>
          </cell>
          <cell r="H335" t="str">
            <v>ERAF</v>
          </cell>
          <cell r="N335">
            <v>30</v>
          </cell>
          <cell r="P335" t="str">
            <v>32</v>
          </cell>
        </row>
        <row r="336">
          <cell r="B336">
            <v>27</v>
          </cell>
          <cell r="C336">
            <v>4228.3900000000003</v>
          </cell>
          <cell r="D336">
            <v>30</v>
          </cell>
          <cell r="E336">
            <v>0</v>
          </cell>
          <cell r="G336">
            <v>1</v>
          </cell>
          <cell r="H336" t="str">
            <v>ERAF</v>
          </cell>
          <cell r="N336">
            <v>30</v>
          </cell>
          <cell r="P336" t="str">
            <v>32</v>
          </cell>
        </row>
        <row r="337">
          <cell r="B337">
            <v>24</v>
          </cell>
          <cell r="C337">
            <v>10000</v>
          </cell>
          <cell r="D337">
            <v>24</v>
          </cell>
          <cell r="E337">
            <v>10000</v>
          </cell>
          <cell r="G337">
            <v>1</v>
          </cell>
          <cell r="H337" t="str">
            <v>ERAF</v>
          </cell>
          <cell r="N337">
            <v>24</v>
          </cell>
          <cell r="P337" t="str">
            <v>31</v>
          </cell>
        </row>
        <row r="338">
          <cell r="B338">
            <v>21</v>
          </cell>
          <cell r="C338">
            <v>10000</v>
          </cell>
          <cell r="D338">
            <v>27</v>
          </cell>
          <cell r="E338">
            <v>10000</v>
          </cell>
          <cell r="G338">
            <v>1</v>
          </cell>
          <cell r="H338" t="str">
            <v>ERAF</v>
          </cell>
          <cell r="N338">
            <v>27</v>
          </cell>
          <cell r="P338" t="str">
            <v>31</v>
          </cell>
        </row>
        <row r="339">
          <cell r="B339">
            <v>27</v>
          </cell>
          <cell r="C339">
            <v>9200</v>
          </cell>
          <cell r="D339">
            <v>32</v>
          </cell>
          <cell r="E339">
            <v>9200</v>
          </cell>
          <cell r="G339">
            <v>1</v>
          </cell>
          <cell r="H339" t="str">
            <v>ERAF</v>
          </cell>
          <cell r="L339" t="str">
            <v>-</v>
          </cell>
          <cell r="N339">
            <v>32</v>
          </cell>
          <cell r="P339" t="str">
            <v>31</v>
          </cell>
        </row>
        <row r="340">
          <cell r="B340">
            <v>20</v>
          </cell>
          <cell r="C340">
            <v>7140</v>
          </cell>
          <cell r="D340">
            <v>34</v>
          </cell>
          <cell r="E340">
            <v>7140</v>
          </cell>
          <cell r="G340">
            <v>1</v>
          </cell>
          <cell r="H340" t="str">
            <v>ERAF</v>
          </cell>
          <cell r="L340" t="str">
            <v>-</v>
          </cell>
          <cell r="N340">
            <v>34</v>
          </cell>
          <cell r="P340" t="str">
            <v>31</v>
          </cell>
        </row>
        <row r="341">
          <cell r="B341">
            <v>23</v>
          </cell>
          <cell r="C341">
            <v>10000</v>
          </cell>
          <cell r="D341">
            <v>24</v>
          </cell>
          <cell r="E341">
            <v>10000</v>
          </cell>
          <cell r="G341">
            <v>1</v>
          </cell>
          <cell r="H341" t="str">
            <v>ERAF</v>
          </cell>
          <cell r="L341" t="str">
            <v>-</v>
          </cell>
          <cell r="N341">
            <v>24</v>
          </cell>
          <cell r="P341" t="str">
            <v>31</v>
          </cell>
        </row>
        <row r="342">
          <cell r="B342">
            <v>25</v>
          </cell>
          <cell r="C342">
            <v>8500</v>
          </cell>
          <cell r="D342">
            <v>25</v>
          </cell>
          <cell r="E342">
            <v>8500</v>
          </cell>
          <cell r="G342">
            <v>1</v>
          </cell>
          <cell r="H342" t="str">
            <v>ERAF</v>
          </cell>
          <cell r="N342">
            <v>25</v>
          </cell>
          <cell r="P342" t="str">
            <v>31</v>
          </cell>
        </row>
        <row r="343">
          <cell r="B343">
            <v>21</v>
          </cell>
          <cell r="C343">
            <v>9750</v>
          </cell>
          <cell r="D343">
            <v>22</v>
          </cell>
          <cell r="E343">
            <v>9750</v>
          </cell>
          <cell r="G343">
            <v>1</v>
          </cell>
          <cell r="H343" t="str">
            <v>ERAF</v>
          </cell>
          <cell r="N343">
            <v>22</v>
          </cell>
          <cell r="P343" t="str">
            <v>31</v>
          </cell>
        </row>
        <row r="344">
          <cell r="B344">
            <v>23</v>
          </cell>
          <cell r="C344">
            <v>10000</v>
          </cell>
          <cell r="D344">
            <v>23</v>
          </cell>
          <cell r="E344">
            <v>10000</v>
          </cell>
          <cell r="G344">
            <v>1</v>
          </cell>
          <cell r="H344" t="str">
            <v>ERAF</v>
          </cell>
          <cell r="N344">
            <v>23</v>
          </cell>
          <cell r="P344" t="str">
            <v>31</v>
          </cell>
        </row>
        <row r="345">
          <cell r="B345">
            <v>20</v>
          </cell>
          <cell r="C345">
            <v>10000</v>
          </cell>
          <cell r="D345">
            <v>21</v>
          </cell>
          <cell r="E345">
            <v>10000</v>
          </cell>
          <cell r="G345">
            <v>1</v>
          </cell>
          <cell r="H345" t="str">
            <v>ERAF</v>
          </cell>
          <cell r="N345">
            <v>21</v>
          </cell>
          <cell r="P345" t="str">
            <v>31</v>
          </cell>
        </row>
        <row r="346">
          <cell r="B346">
            <v>25</v>
          </cell>
          <cell r="C346">
            <v>10000</v>
          </cell>
          <cell r="D346">
            <v>25</v>
          </cell>
          <cell r="E346">
            <v>10000</v>
          </cell>
          <cell r="G346">
            <v>1</v>
          </cell>
          <cell r="H346" t="str">
            <v>ERAF</v>
          </cell>
          <cell r="N346">
            <v>25</v>
          </cell>
          <cell r="P346" t="str">
            <v>31</v>
          </cell>
        </row>
        <row r="347">
          <cell r="B347">
            <v>21</v>
          </cell>
          <cell r="C347">
            <v>9600</v>
          </cell>
          <cell r="D347">
            <v>21</v>
          </cell>
          <cell r="E347">
            <v>9600</v>
          </cell>
          <cell r="G347">
            <v>1</v>
          </cell>
          <cell r="H347" t="str">
            <v>ERAF</v>
          </cell>
          <cell r="N347">
            <v>21</v>
          </cell>
          <cell r="P347" t="str">
            <v>31</v>
          </cell>
        </row>
        <row r="348">
          <cell r="B348">
            <v>23</v>
          </cell>
          <cell r="C348">
            <v>10000</v>
          </cell>
          <cell r="D348">
            <v>27</v>
          </cell>
          <cell r="E348">
            <v>10000</v>
          </cell>
          <cell r="G348">
            <v>1</v>
          </cell>
          <cell r="H348" t="str">
            <v>ERAF</v>
          </cell>
          <cell r="N348">
            <v>27</v>
          </cell>
          <cell r="P348" t="str">
            <v>31</v>
          </cell>
        </row>
        <row r="349">
          <cell r="B349">
            <v>21</v>
          </cell>
          <cell r="C349">
            <v>10000</v>
          </cell>
          <cell r="D349">
            <v>22</v>
          </cell>
          <cell r="E349">
            <v>10000</v>
          </cell>
          <cell r="G349">
            <v>1</v>
          </cell>
          <cell r="H349" t="str">
            <v>ERAF</v>
          </cell>
          <cell r="N349">
            <v>22</v>
          </cell>
          <cell r="P349" t="str">
            <v>31</v>
          </cell>
        </row>
        <row r="350">
          <cell r="B350">
            <v>20</v>
          </cell>
          <cell r="C350">
            <v>9999.5</v>
          </cell>
          <cell r="D350">
            <v>20</v>
          </cell>
          <cell r="E350">
            <v>9999.5</v>
          </cell>
          <cell r="G350">
            <v>1</v>
          </cell>
          <cell r="H350" t="str">
            <v>ERAF</v>
          </cell>
          <cell r="N350">
            <v>20</v>
          </cell>
          <cell r="P350" t="str">
            <v>31</v>
          </cell>
        </row>
        <row r="351">
          <cell r="B351">
            <v>31</v>
          </cell>
          <cell r="C351">
            <v>9450</v>
          </cell>
          <cell r="D351">
            <v>31</v>
          </cell>
          <cell r="E351">
            <v>9450</v>
          </cell>
          <cell r="G351">
            <v>1</v>
          </cell>
          <cell r="H351" t="str">
            <v>ERAF</v>
          </cell>
          <cell r="L351" t="str">
            <v>-</v>
          </cell>
          <cell r="N351">
            <v>31</v>
          </cell>
          <cell r="P351" t="str">
            <v>31</v>
          </cell>
        </row>
        <row r="352">
          <cell r="B352">
            <v>32</v>
          </cell>
          <cell r="C352">
            <v>22650</v>
          </cell>
          <cell r="D352">
            <v>30</v>
          </cell>
          <cell r="E352">
            <v>0</v>
          </cell>
          <cell r="G352">
            <v>1</v>
          </cell>
          <cell r="H352" t="str">
            <v>ERAF</v>
          </cell>
          <cell r="N352">
            <v>30</v>
          </cell>
          <cell r="P352" t="str">
            <v>32</v>
          </cell>
        </row>
        <row r="353">
          <cell r="B353">
            <v>21</v>
          </cell>
          <cell r="C353">
            <v>10000</v>
          </cell>
          <cell r="D353">
            <v>21</v>
          </cell>
          <cell r="E353">
            <v>10000</v>
          </cell>
          <cell r="G353">
            <v>1</v>
          </cell>
          <cell r="H353" t="str">
            <v>ERAF</v>
          </cell>
          <cell r="N353">
            <v>21</v>
          </cell>
          <cell r="P353" t="str">
            <v>31</v>
          </cell>
        </row>
        <row r="354">
          <cell r="B354">
            <v>32</v>
          </cell>
          <cell r="C354">
            <v>15924.2</v>
          </cell>
          <cell r="D354">
            <v>30</v>
          </cell>
          <cell r="E354">
            <v>0</v>
          </cell>
          <cell r="G354">
            <v>1</v>
          </cell>
          <cell r="H354" t="str">
            <v>ERAF</v>
          </cell>
          <cell r="N354">
            <v>30</v>
          </cell>
          <cell r="P354" t="str">
            <v>32</v>
          </cell>
        </row>
        <row r="355">
          <cell r="B355">
            <v>21</v>
          </cell>
          <cell r="C355">
            <v>10000</v>
          </cell>
          <cell r="D355">
            <v>20</v>
          </cell>
          <cell r="E355">
            <v>10000</v>
          </cell>
          <cell r="G355">
            <v>1</v>
          </cell>
          <cell r="H355" t="str">
            <v>ERAF</v>
          </cell>
          <cell r="N355">
            <v>20</v>
          </cell>
          <cell r="P355" t="str">
            <v>31</v>
          </cell>
        </row>
        <row r="356">
          <cell r="B356">
            <v>21</v>
          </cell>
          <cell r="C356">
            <v>9790</v>
          </cell>
          <cell r="D356">
            <v>22</v>
          </cell>
          <cell r="E356">
            <v>9790</v>
          </cell>
          <cell r="G356">
            <v>1</v>
          </cell>
          <cell r="H356" t="str">
            <v>ERAF</v>
          </cell>
          <cell r="N356">
            <v>22</v>
          </cell>
          <cell r="P356" t="str">
            <v>31</v>
          </cell>
        </row>
        <row r="357">
          <cell r="B357">
            <v>21</v>
          </cell>
          <cell r="C357">
            <v>10000</v>
          </cell>
          <cell r="D357">
            <v>22</v>
          </cell>
          <cell r="E357">
            <v>10000</v>
          </cell>
          <cell r="G357">
            <v>1</v>
          </cell>
          <cell r="H357" t="str">
            <v>ERAF</v>
          </cell>
          <cell r="N357">
            <v>22</v>
          </cell>
          <cell r="P357" t="str">
            <v>31</v>
          </cell>
        </row>
        <row r="358">
          <cell r="B358">
            <v>22</v>
          </cell>
          <cell r="C358">
            <v>10000</v>
          </cell>
          <cell r="D358">
            <v>24</v>
          </cell>
          <cell r="E358">
            <v>10000</v>
          </cell>
          <cell r="G358">
            <v>1</v>
          </cell>
          <cell r="H358" t="str">
            <v>ERAF</v>
          </cell>
          <cell r="N358">
            <v>24</v>
          </cell>
          <cell r="P358" t="str">
            <v>31</v>
          </cell>
        </row>
        <row r="359">
          <cell r="B359">
            <v>21</v>
          </cell>
          <cell r="C359">
            <v>10000</v>
          </cell>
          <cell r="D359">
            <v>22</v>
          </cell>
          <cell r="E359">
            <v>10000</v>
          </cell>
          <cell r="G359">
            <v>1</v>
          </cell>
          <cell r="H359" t="str">
            <v>ERAF</v>
          </cell>
          <cell r="N359">
            <v>22</v>
          </cell>
          <cell r="P359" t="str">
            <v>31</v>
          </cell>
        </row>
        <row r="360">
          <cell r="B360">
            <v>23</v>
          </cell>
          <cell r="C360">
            <v>9677.5</v>
          </cell>
          <cell r="D360">
            <v>24</v>
          </cell>
          <cell r="E360">
            <v>9677.5</v>
          </cell>
          <cell r="G360">
            <v>1</v>
          </cell>
          <cell r="H360" t="str">
            <v>ERAF</v>
          </cell>
          <cell r="N360">
            <v>24</v>
          </cell>
          <cell r="P360" t="str">
            <v>31</v>
          </cell>
        </row>
        <row r="361">
          <cell r="B361">
            <v>23</v>
          </cell>
          <cell r="C361">
            <v>10000</v>
          </cell>
          <cell r="D361">
            <v>24</v>
          </cell>
          <cell r="E361">
            <v>10000</v>
          </cell>
          <cell r="G361">
            <v>1</v>
          </cell>
          <cell r="H361" t="str">
            <v>ERAF</v>
          </cell>
          <cell r="N361">
            <v>24</v>
          </cell>
          <cell r="P361" t="str">
            <v>31</v>
          </cell>
        </row>
        <row r="362">
          <cell r="B362">
            <v>21</v>
          </cell>
          <cell r="C362">
            <v>9990</v>
          </cell>
          <cell r="D362">
            <v>21</v>
          </cell>
          <cell r="E362">
            <v>9990</v>
          </cell>
          <cell r="G362">
            <v>1</v>
          </cell>
          <cell r="H362" t="str">
            <v>ERAF</v>
          </cell>
          <cell r="N362">
            <v>21</v>
          </cell>
          <cell r="P362" t="str">
            <v>31</v>
          </cell>
        </row>
        <row r="363">
          <cell r="B363">
            <v>21</v>
          </cell>
          <cell r="C363">
            <v>9600</v>
          </cell>
          <cell r="D363">
            <v>20</v>
          </cell>
          <cell r="E363">
            <v>9600</v>
          </cell>
          <cell r="G363">
            <v>1</v>
          </cell>
          <cell r="H363" t="str">
            <v>ERAF</v>
          </cell>
          <cell r="N363">
            <v>20</v>
          </cell>
          <cell r="P363" t="str">
            <v>31</v>
          </cell>
        </row>
        <row r="364">
          <cell r="B364">
            <v>21</v>
          </cell>
          <cell r="C364">
            <v>9600</v>
          </cell>
          <cell r="D364">
            <v>22</v>
          </cell>
          <cell r="E364">
            <v>9600</v>
          </cell>
          <cell r="G364">
            <v>1</v>
          </cell>
          <cell r="H364" t="str">
            <v>ERAF</v>
          </cell>
          <cell r="N364">
            <v>22</v>
          </cell>
          <cell r="P364" t="str">
            <v>31</v>
          </cell>
        </row>
        <row r="365">
          <cell r="B365">
            <v>25</v>
          </cell>
          <cell r="C365">
            <v>10000</v>
          </cell>
          <cell r="D365">
            <v>26</v>
          </cell>
          <cell r="E365">
            <v>10000</v>
          </cell>
          <cell r="G365">
            <v>1</v>
          </cell>
          <cell r="H365" t="str">
            <v>ERAF</v>
          </cell>
          <cell r="N365">
            <v>26</v>
          </cell>
          <cell r="P365" t="str">
            <v>31</v>
          </cell>
        </row>
        <row r="366">
          <cell r="B366">
            <v>20</v>
          </cell>
          <cell r="C366">
            <v>10000</v>
          </cell>
          <cell r="D366">
            <v>19</v>
          </cell>
          <cell r="E366">
            <v>10000</v>
          </cell>
          <cell r="G366">
            <v>2</v>
          </cell>
          <cell r="H366" t="str">
            <v>ERAF</v>
          </cell>
          <cell r="N366">
            <v>19</v>
          </cell>
          <cell r="P366" t="str">
            <v>31</v>
          </cell>
        </row>
        <row r="367">
          <cell r="B367">
            <v>22</v>
          </cell>
          <cell r="C367">
            <v>9975</v>
          </cell>
          <cell r="D367">
            <v>23</v>
          </cell>
          <cell r="E367">
            <v>9975</v>
          </cell>
          <cell r="G367">
            <v>1</v>
          </cell>
          <cell r="H367" t="str">
            <v>ERAF</v>
          </cell>
          <cell r="N367">
            <v>23</v>
          </cell>
          <cell r="P367" t="str">
            <v>31</v>
          </cell>
        </row>
        <row r="368">
          <cell r="B368">
            <v>26</v>
          </cell>
          <cell r="C368">
            <v>7500</v>
          </cell>
          <cell r="D368">
            <v>32</v>
          </cell>
          <cell r="E368">
            <v>7500</v>
          </cell>
          <cell r="G368">
            <v>1</v>
          </cell>
          <cell r="H368" t="str">
            <v>ERAF</v>
          </cell>
          <cell r="L368" t="str">
            <v>-</v>
          </cell>
          <cell r="N368">
            <v>32</v>
          </cell>
          <cell r="P368" t="str">
            <v>31</v>
          </cell>
        </row>
        <row r="369">
          <cell r="B369">
            <v>23</v>
          </cell>
          <cell r="C369">
            <v>10000</v>
          </cell>
          <cell r="D369">
            <v>27</v>
          </cell>
          <cell r="E369">
            <v>10000</v>
          </cell>
          <cell r="G369">
            <v>1</v>
          </cell>
          <cell r="H369" t="str">
            <v>ERAF</v>
          </cell>
          <cell r="N369">
            <v>27</v>
          </cell>
          <cell r="P369" t="str">
            <v>31</v>
          </cell>
        </row>
        <row r="370">
          <cell r="B370">
            <v>27</v>
          </cell>
          <cell r="C370">
            <v>5045.6000000000004</v>
          </cell>
          <cell r="D370">
            <v>28</v>
          </cell>
          <cell r="E370">
            <v>3263.6</v>
          </cell>
          <cell r="G370">
            <v>1</v>
          </cell>
          <cell r="H370" t="str">
            <v>ERAF</v>
          </cell>
          <cell r="N370">
            <v>28</v>
          </cell>
          <cell r="P370" t="str">
            <v>32</v>
          </cell>
        </row>
        <row r="371">
          <cell r="B371">
            <v>22</v>
          </cell>
          <cell r="C371">
            <v>5300.91</v>
          </cell>
          <cell r="D371">
            <v>24</v>
          </cell>
          <cell r="E371">
            <v>4690.26</v>
          </cell>
          <cell r="G371">
            <v>1</v>
          </cell>
          <cell r="H371" t="str">
            <v>ERAF</v>
          </cell>
          <cell r="N371">
            <v>24</v>
          </cell>
          <cell r="P371" t="str">
            <v>32</v>
          </cell>
        </row>
        <row r="372">
          <cell r="B372">
            <v>24</v>
          </cell>
          <cell r="C372">
            <v>5195.26</v>
          </cell>
          <cell r="D372">
            <v>25</v>
          </cell>
          <cell r="E372">
            <v>4743.3100000000004</v>
          </cell>
          <cell r="G372">
            <v>1</v>
          </cell>
          <cell r="H372" t="str">
            <v>ERAF</v>
          </cell>
          <cell r="N372">
            <v>25</v>
          </cell>
          <cell r="P372" t="str">
            <v>32</v>
          </cell>
        </row>
        <row r="373">
          <cell r="B373">
            <v>21</v>
          </cell>
          <cell r="C373">
            <v>1307.1300000000001</v>
          </cell>
          <cell r="D373">
            <v>24</v>
          </cell>
          <cell r="E373">
            <v>903.36</v>
          </cell>
          <cell r="G373">
            <v>1</v>
          </cell>
          <cell r="H373" t="str">
            <v>ESF</v>
          </cell>
          <cell r="N373">
            <v>24</v>
          </cell>
          <cell r="P373" t="str">
            <v>40</v>
          </cell>
        </row>
        <row r="374">
          <cell r="B374">
            <v>23</v>
          </cell>
          <cell r="C374">
            <v>29630.400000000001</v>
          </cell>
          <cell r="D374">
            <v>27</v>
          </cell>
          <cell r="E374">
            <v>29630.400000000001</v>
          </cell>
          <cell r="G374">
            <v>1</v>
          </cell>
          <cell r="H374" t="str">
            <v>ESF</v>
          </cell>
          <cell r="N374">
            <v>27</v>
          </cell>
          <cell r="P374" t="str">
            <v>40</v>
          </cell>
        </row>
        <row r="375">
          <cell r="B375">
            <v>21</v>
          </cell>
          <cell r="C375">
            <v>7865.6</v>
          </cell>
          <cell r="D375">
            <v>21</v>
          </cell>
          <cell r="E375">
            <v>7801.6</v>
          </cell>
          <cell r="G375">
            <v>1</v>
          </cell>
          <cell r="H375" t="str">
            <v>ESF</v>
          </cell>
          <cell r="N375">
            <v>21</v>
          </cell>
          <cell r="P375" t="str">
            <v>40</v>
          </cell>
        </row>
        <row r="376">
          <cell r="B376">
            <v>21</v>
          </cell>
          <cell r="C376">
            <v>7865.6</v>
          </cell>
          <cell r="D376">
            <v>25</v>
          </cell>
          <cell r="E376">
            <v>7504.64</v>
          </cell>
          <cell r="G376">
            <v>1</v>
          </cell>
          <cell r="H376" t="str">
            <v>ESF</v>
          </cell>
          <cell r="N376">
            <v>25</v>
          </cell>
          <cell r="P376" t="str">
            <v>40</v>
          </cell>
        </row>
        <row r="377">
          <cell r="B377">
            <v>21</v>
          </cell>
          <cell r="C377">
            <v>18172</v>
          </cell>
          <cell r="D377">
            <v>27</v>
          </cell>
          <cell r="E377">
            <v>17917.72</v>
          </cell>
          <cell r="G377">
            <v>1</v>
          </cell>
          <cell r="H377" t="str">
            <v>ESF</v>
          </cell>
          <cell r="N377">
            <v>27</v>
          </cell>
          <cell r="P377" t="str">
            <v>40</v>
          </cell>
        </row>
        <row r="378">
          <cell r="B378">
            <v>25</v>
          </cell>
          <cell r="C378">
            <v>969.46</v>
          </cell>
          <cell r="D378">
            <v>33</v>
          </cell>
          <cell r="E378">
            <v>969.46</v>
          </cell>
          <cell r="G378">
            <v>1</v>
          </cell>
          <cell r="H378" t="str">
            <v>ESF</v>
          </cell>
          <cell r="L378" t="str">
            <v>-</v>
          </cell>
          <cell r="N378">
            <v>33</v>
          </cell>
          <cell r="P378" t="str">
            <v>40</v>
          </cell>
        </row>
        <row r="379">
          <cell r="B379">
            <v>31</v>
          </cell>
          <cell r="C379">
            <v>22083.07</v>
          </cell>
          <cell r="D379">
            <v>32</v>
          </cell>
          <cell r="E379">
            <v>21991.42</v>
          </cell>
          <cell r="G379">
            <v>1</v>
          </cell>
          <cell r="H379" t="str">
            <v>ESF</v>
          </cell>
          <cell r="L379" t="str">
            <v>-</v>
          </cell>
          <cell r="N379">
            <v>32</v>
          </cell>
          <cell r="P379" t="str">
            <v>40</v>
          </cell>
        </row>
        <row r="380">
          <cell r="B380">
            <v>33</v>
          </cell>
          <cell r="C380">
            <v>6108.55</v>
          </cell>
          <cell r="D380">
            <v>43</v>
          </cell>
          <cell r="E380">
            <v>4548.1400000000003</v>
          </cell>
          <cell r="G380">
            <v>1</v>
          </cell>
          <cell r="H380" t="str">
            <v>ESF</v>
          </cell>
          <cell r="L380" t="str">
            <v>-</v>
          </cell>
          <cell r="N380">
            <v>43</v>
          </cell>
          <cell r="P380" t="str">
            <v>40</v>
          </cell>
        </row>
        <row r="381">
          <cell r="B381">
            <v>32</v>
          </cell>
          <cell r="C381">
            <v>5927.03</v>
          </cell>
          <cell r="D381">
            <v>39</v>
          </cell>
          <cell r="E381">
            <v>5716.2</v>
          </cell>
          <cell r="G381">
            <v>1</v>
          </cell>
          <cell r="H381" t="str">
            <v>ESF</v>
          </cell>
          <cell r="L381" t="str">
            <v>-</v>
          </cell>
          <cell r="N381">
            <v>39</v>
          </cell>
          <cell r="P381" t="str">
            <v>40</v>
          </cell>
        </row>
        <row r="382">
          <cell r="B382">
            <v>22</v>
          </cell>
          <cell r="C382">
            <v>30000</v>
          </cell>
          <cell r="D382">
            <v>23</v>
          </cell>
          <cell r="E382">
            <v>30000</v>
          </cell>
          <cell r="G382">
            <v>1</v>
          </cell>
          <cell r="H382" t="str">
            <v>ESF</v>
          </cell>
          <cell r="N382">
            <v>23</v>
          </cell>
          <cell r="P382" t="str">
            <v>40</v>
          </cell>
        </row>
        <row r="383">
          <cell r="B383">
            <v>26</v>
          </cell>
          <cell r="C383">
            <v>23882.99</v>
          </cell>
          <cell r="D383">
            <v>30</v>
          </cell>
          <cell r="E383">
            <v>21567.67</v>
          </cell>
          <cell r="G383">
            <v>1</v>
          </cell>
          <cell r="H383" t="str">
            <v>ESF</v>
          </cell>
          <cell r="L383" t="str">
            <v>-</v>
          </cell>
          <cell r="N383">
            <v>30</v>
          </cell>
          <cell r="P383" t="str">
            <v>40</v>
          </cell>
        </row>
        <row r="384">
          <cell r="B384">
            <v>24</v>
          </cell>
          <cell r="C384">
            <v>25024</v>
          </cell>
          <cell r="D384">
            <v>26</v>
          </cell>
          <cell r="E384">
            <v>24063.98</v>
          </cell>
          <cell r="G384">
            <v>1</v>
          </cell>
          <cell r="H384" t="str">
            <v>ESF</v>
          </cell>
          <cell r="N384">
            <v>26</v>
          </cell>
          <cell r="P384" t="str">
            <v>40</v>
          </cell>
        </row>
        <row r="385">
          <cell r="B385">
            <v>26</v>
          </cell>
          <cell r="C385">
            <v>11993.22</v>
          </cell>
          <cell r="D385">
            <v>29</v>
          </cell>
          <cell r="E385">
            <v>10130.82</v>
          </cell>
          <cell r="G385">
            <v>1</v>
          </cell>
          <cell r="H385" t="str">
            <v>ESF</v>
          </cell>
          <cell r="N385">
            <v>29</v>
          </cell>
          <cell r="P385" t="str">
            <v>40</v>
          </cell>
        </row>
        <row r="386">
          <cell r="B386">
            <v>24</v>
          </cell>
          <cell r="C386">
            <v>29600</v>
          </cell>
          <cell r="D386">
            <v>26</v>
          </cell>
          <cell r="E386">
            <v>29120</v>
          </cell>
          <cell r="G386">
            <v>1</v>
          </cell>
          <cell r="H386" t="str">
            <v>ESF</v>
          </cell>
          <cell r="N386">
            <v>26</v>
          </cell>
          <cell r="P386" t="str">
            <v>40</v>
          </cell>
        </row>
        <row r="387">
          <cell r="B387">
            <v>22</v>
          </cell>
          <cell r="C387">
            <v>3871.2</v>
          </cell>
          <cell r="D387">
            <v>23</v>
          </cell>
          <cell r="E387">
            <v>3871.2</v>
          </cell>
          <cell r="G387">
            <v>1</v>
          </cell>
          <cell r="H387" t="str">
            <v>ESF</v>
          </cell>
          <cell r="N387">
            <v>23</v>
          </cell>
          <cell r="P387" t="str">
            <v>40</v>
          </cell>
        </row>
        <row r="388">
          <cell r="B388">
            <v>40</v>
          </cell>
          <cell r="C388">
            <v>30000</v>
          </cell>
          <cell r="D388">
            <v>43</v>
          </cell>
          <cell r="E388">
            <v>0</v>
          </cell>
          <cell r="G388">
            <v>1</v>
          </cell>
          <cell r="H388" t="str">
            <v>ESF</v>
          </cell>
          <cell r="L388" t="str">
            <v>-</v>
          </cell>
          <cell r="N388">
            <v>43</v>
          </cell>
          <cell r="P388" t="str">
            <v>40</v>
          </cell>
        </row>
        <row r="389">
          <cell r="B389">
            <v>21</v>
          </cell>
          <cell r="C389">
            <v>3960</v>
          </cell>
          <cell r="D389">
            <v>23</v>
          </cell>
          <cell r="E389">
            <v>3960</v>
          </cell>
          <cell r="G389">
            <v>1</v>
          </cell>
          <cell r="H389" t="str">
            <v>ESF</v>
          </cell>
          <cell r="N389">
            <v>23</v>
          </cell>
          <cell r="P389" t="str">
            <v>40</v>
          </cell>
        </row>
        <row r="390">
          <cell r="B390">
            <v>28</v>
          </cell>
          <cell r="C390">
            <v>2342.46</v>
          </cell>
          <cell r="D390">
            <v>31</v>
          </cell>
          <cell r="E390">
            <v>2050.4499999999998</v>
          </cell>
          <cell r="G390">
            <v>1</v>
          </cell>
          <cell r="H390" t="str">
            <v>ESF</v>
          </cell>
          <cell r="L390" t="str">
            <v>-</v>
          </cell>
          <cell r="N390">
            <v>31</v>
          </cell>
          <cell r="P390" t="str">
            <v>40</v>
          </cell>
        </row>
        <row r="391">
          <cell r="B391">
            <v>33</v>
          </cell>
          <cell r="C391">
            <v>24407.040000000001</v>
          </cell>
          <cell r="D391">
            <v>34</v>
          </cell>
          <cell r="E391">
            <v>24248.71</v>
          </cell>
          <cell r="G391">
            <v>1</v>
          </cell>
          <cell r="H391" t="str">
            <v>ESF</v>
          </cell>
          <cell r="L391" t="str">
            <v>-</v>
          </cell>
          <cell r="N391">
            <v>34</v>
          </cell>
          <cell r="P391" t="str">
            <v>40</v>
          </cell>
        </row>
        <row r="392">
          <cell r="B392">
            <v>22</v>
          </cell>
          <cell r="C392">
            <v>2990.47</v>
          </cell>
          <cell r="D392">
            <v>23</v>
          </cell>
          <cell r="E392">
            <v>2551.9499999999998</v>
          </cell>
          <cell r="G392">
            <v>1</v>
          </cell>
          <cell r="H392" t="str">
            <v>ESF</v>
          </cell>
          <cell r="N392">
            <v>23</v>
          </cell>
          <cell r="P392" t="str">
            <v>40</v>
          </cell>
        </row>
        <row r="393">
          <cell r="B393">
            <v>33</v>
          </cell>
          <cell r="C393">
            <v>7982.12</v>
          </cell>
          <cell r="D393">
            <v>38</v>
          </cell>
          <cell r="E393">
            <v>6275.92</v>
          </cell>
          <cell r="G393">
            <v>1</v>
          </cell>
          <cell r="H393" t="str">
            <v>ESF</v>
          </cell>
          <cell r="L393" t="str">
            <v>-</v>
          </cell>
          <cell r="N393">
            <v>38</v>
          </cell>
          <cell r="P393" t="str">
            <v>40</v>
          </cell>
        </row>
        <row r="394">
          <cell r="B394">
            <v>35</v>
          </cell>
          <cell r="C394">
            <v>19846.41</v>
          </cell>
          <cell r="D394">
            <v>36</v>
          </cell>
          <cell r="E394">
            <v>19491.21</v>
          </cell>
          <cell r="G394">
            <v>1</v>
          </cell>
          <cell r="H394" t="str">
            <v>ESF</v>
          </cell>
          <cell r="L394" t="str">
            <v>-</v>
          </cell>
          <cell r="N394">
            <v>36</v>
          </cell>
          <cell r="P394" t="str">
            <v>40</v>
          </cell>
        </row>
        <row r="395">
          <cell r="B395">
            <v>26</v>
          </cell>
          <cell r="C395">
            <v>35745.21</v>
          </cell>
          <cell r="D395">
            <v>27</v>
          </cell>
          <cell r="E395">
            <v>31881.5</v>
          </cell>
          <cell r="G395">
            <v>1</v>
          </cell>
          <cell r="H395" t="str">
            <v>ERAF</v>
          </cell>
          <cell r="N395">
            <v>27</v>
          </cell>
          <cell r="P395" t="str">
            <v>20</v>
          </cell>
        </row>
        <row r="396">
          <cell r="B396">
            <v>22</v>
          </cell>
          <cell r="C396">
            <v>9900</v>
          </cell>
          <cell r="D396">
            <v>23</v>
          </cell>
          <cell r="E396">
            <v>9900</v>
          </cell>
          <cell r="G396">
            <v>1</v>
          </cell>
          <cell r="H396" t="str">
            <v>ERAF</v>
          </cell>
          <cell r="N396">
            <v>23</v>
          </cell>
          <cell r="P396" t="str">
            <v>31</v>
          </cell>
        </row>
        <row r="397">
          <cell r="B397">
            <v>27</v>
          </cell>
          <cell r="C397">
            <v>10000</v>
          </cell>
          <cell r="D397">
            <v>34</v>
          </cell>
          <cell r="E397">
            <v>10000</v>
          </cell>
          <cell r="G397">
            <v>1</v>
          </cell>
          <cell r="H397" t="str">
            <v>ERAF</v>
          </cell>
          <cell r="L397" t="str">
            <v>-</v>
          </cell>
          <cell r="N397">
            <v>34</v>
          </cell>
          <cell r="P397" t="str">
            <v>31</v>
          </cell>
        </row>
        <row r="398">
          <cell r="B398">
            <v>24</v>
          </cell>
          <cell r="C398">
            <v>10000</v>
          </cell>
          <cell r="D398">
            <v>27</v>
          </cell>
          <cell r="E398">
            <v>10000</v>
          </cell>
          <cell r="G398">
            <v>1</v>
          </cell>
          <cell r="H398" t="str">
            <v>ERAF</v>
          </cell>
          <cell r="N398">
            <v>27</v>
          </cell>
          <cell r="P398" t="str">
            <v>31</v>
          </cell>
        </row>
        <row r="399">
          <cell r="B399">
            <v>24</v>
          </cell>
          <cell r="C399">
            <v>9900</v>
          </cell>
          <cell r="D399">
            <v>25</v>
          </cell>
          <cell r="E399">
            <v>9900</v>
          </cell>
          <cell r="G399">
            <v>1</v>
          </cell>
          <cell r="H399" t="str">
            <v>ERAF</v>
          </cell>
          <cell r="N399">
            <v>25</v>
          </cell>
          <cell r="P399" t="str">
            <v>31</v>
          </cell>
        </row>
        <row r="400">
          <cell r="B400">
            <v>23</v>
          </cell>
          <cell r="C400">
            <v>10000</v>
          </cell>
          <cell r="D400">
            <v>24</v>
          </cell>
          <cell r="E400">
            <v>10000</v>
          </cell>
          <cell r="G400">
            <v>1</v>
          </cell>
          <cell r="H400" t="str">
            <v>ERAF</v>
          </cell>
          <cell r="N400">
            <v>24</v>
          </cell>
          <cell r="P400" t="str">
            <v>31</v>
          </cell>
        </row>
        <row r="401">
          <cell r="B401">
            <v>23</v>
          </cell>
          <cell r="C401">
            <v>10000</v>
          </cell>
          <cell r="D401">
            <v>24</v>
          </cell>
          <cell r="E401">
            <v>10000</v>
          </cell>
          <cell r="G401">
            <v>1</v>
          </cell>
          <cell r="H401" t="str">
            <v>ERAF</v>
          </cell>
          <cell r="N401">
            <v>24</v>
          </cell>
          <cell r="P401" t="str">
            <v>31</v>
          </cell>
        </row>
        <row r="402">
          <cell r="B402">
            <v>24</v>
          </cell>
          <cell r="C402">
            <v>9750</v>
          </cell>
          <cell r="D402">
            <v>24</v>
          </cell>
          <cell r="E402">
            <v>9750</v>
          </cell>
          <cell r="G402">
            <v>1</v>
          </cell>
          <cell r="H402" t="str">
            <v>ERAF</v>
          </cell>
          <cell r="L402" t="str">
            <v>-</v>
          </cell>
          <cell r="N402">
            <v>24</v>
          </cell>
          <cell r="P402" t="str">
            <v>31</v>
          </cell>
        </row>
        <row r="403">
          <cell r="B403">
            <v>23</v>
          </cell>
          <cell r="C403">
            <v>10000</v>
          </cell>
          <cell r="D403">
            <v>23</v>
          </cell>
          <cell r="E403">
            <v>3576.89</v>
          </cell>
          <cell r="G403">
            <v>1</v>
          </cell>
          <cell r="H403" t="str">
            <v>ERAF</v>
          </cell>
          <cell r="N403">
            <v>23</v>
          </cell>
          <cell r="P403" t="str">
            <v>32</v>
          </cell>
        </row>
        <row r="404">
          <cell r="B404">
            <v>26</v>
          </cell>
          <cell r="C404">
            <v>30000</v>
          </cell>
          <cell r="D404">
            <v>27</v>
          </cell>
          <cell r="E404">
            <v>30000</v>
          </cell>
          <cell r="G404">
            <v>1</v>
          </cell>
          <cell r="H404" t="str">
            <v>ESF</v>
          </cell>
          <cell r="N404">
            <v>27</v>
          </cell>
          <cell r="P404" t="str">
            <v>40</v>
          </cell>
        </row>
        <row r="405">
          <cell r="B405">
            <v>23</v>
          </cell>
          <cell r="C405">
            <v>7908</v>
          </cell>
          <cell r="D405">
            <v>22</v>
          </cell>
          <cell r="E405">
            <v>7908</v>
          </cell>
          <cell r="G405">
            <v>1</v>
          </cell>
          <cell r="H405" t="str">
            <v>ESF</v>
          </cell>
          <cell r="N405">
            <v>22</v>
          </cell>
          <cell r="P405" t="str">
            <v>40</v>
          </cell>
        </row>
        <row r="406">
          <cell r="B406">
            <v>25</v>
          </cell>
          <cell r="C406">
            <v>30000</v>
          </cell>
          <cell r="D406">
            <v>30</v>
          </cell>
          <cell r="E406">
            <v>15217.6</v>
          </cell>
          <cell r="G406">
            <v>1</v>
          </cell>
          <cell r="H406" t="str">
            <v>ESF</v>
          </cell>
          <cell r="L406" t="str">
            <v>-</v>
          </cell>
          <cell r="N406">
            <v>30</v>
          </cell>
          <cell r="P406" t="str">
            <v>40</v>
          </cell>
        </row>
        <row r="407">
          <cell r="B407">
            <v>25</v>
          </cell>
          <cell r="C407">
            <v>6352</v>
          </cell>
          <cell r="D407">
            <v>26</v>
          </cell>
          <cell r="E407">
            <v>6352</v>
          </cell>
          <cell r="G407">
            <v>1</v>
          </cell>
          <cell r="H407" t="str">
            <v>ESF</v>
          </cell>
          <cell r="N407">
            <v>26</v>
          </cell>
          <cell r="P407" t="str">
            <v>40</v>
          </cell>
        </row>
        <row r="408">
          <cell r="B408">
            <v>42</v>
          </cell>
          <cell r="C408">
            <v>5734.4</v>
          </cell>
          <cell r="D408">
            <v>29</v>
          </cell>
          <cell r="E408">
            <v>0</v>
          </cell>
          <cell r="G408">
            <v>1</v>
          </cell>
          <cell r="H408" t="str">
            <v>ESF</v>
          </cell>
          <cell r="N408">
            <v>29</v>
          </cell>
          <cell r="P408" t="str">
            <v>40</v>
          </cell>
        </row>
        <row r="409">
          <cell r="B409">
            <v>29</v>
          </cell>
          <cell r="C409">
            <v>30000</v>
          </cell>
          <cell r="D409">
            <v>32</v>
          </cell>
          <cell r="E409">
            <v>30000</v>
          </cell>
          <cell r="G409">
            <v>1</v>
          </cell>
          <cell r="H409" t="str">
            <v>ESF</v>
          </cell>
          <cell r="L409" t="str">
            <v>-</v>
          </cell>
          <cell r="N409">
            <v>32</v>
          </cell>
          <cell r="P409" t="str">
            <v>40</v>
          </cell>
        </row>
        <row r="410">
          <cell r="B410">
            <v>43</v>
          </cell>
          <cell r="C410">
            <v>1242.68</v>
          </cell>
          <cell r="D410">
            <v>45</v>
          </cell>
          <cell r="E410">
            <v>0</v>
          </cell>
          <cell r="G410">
            <v>1</v>
          </cell>
          <cell r="H410" t="str">
            <v>ESF</v>
          </cell>
          <cell r="L410" t="str">
            <v>-</v>
          </cell>
          <cell r="N410">
            <v>45</v>
          </cell>
          <cell r="P410" t="str">
            <v>40</v>
          </cell>
        </row>
        <row r="411">
          <cell r="B411">
            <v>23</v>
          </cell>
          <cell r="C411">
            <v>11760</v>
          </cell>
          <cell r="D411">
            <v>22</v>
          </cell>
          <cell r="E411">
            <v>11208</v>
          </cell>
          <cell r="G411">
            <v>1</v>
          </cell>
          <cell r="H411" t="str">
            <v>ESF</v>
          </cell>
          <cell r="N411">
            <v>22</v>
          </cell>
          <cell r="P411" t="str">
            <v>40</v>
          </cell>
        </row>
        <row r="412">
          <cell r="B412">
            <v>32</v>
          </cell>
          <cell r="C412">
            <v>9430.3700000000008</v>
          </cell>
          <cell r="D412">
            <v>34</v>
          </cell>
          <cell r="E412">
            <v>6232.96</v>
          </cell>
          <cell r="G412">
            <v>1</v>
          </cell>
          <cell r="H412" t="str">
            <v>ESF</v>
          </cell>
          <cell r="L412" t="str">
            <v>-</v>
          </cell>
          <cell r="N412">
            <v>34</v>
          </cell>
          <cell r="P412" t="str">
            <v>40</v>
          </cell>
        </row>
        <row r="413">
          <cell r="B413">
            <v>28</v>
          </cell>
          <cell r="C413">
            <v>30000</v>
          </cell>
          <cell r="D413">
            <v>31</v>
          </cell>
          <cell r="E413">
            <v>30000</v>
          </cell>
          <cell r="G413">
            <v>1</v>
          </cell>
          <cell r="H413" t="str">
            <v>ESF</v>
          </cell>
          <cell r="L413" t="str">
            <v>-</v>
          </cell>
          <cell r="N413">
            <v>31</v>
          </cell>
          <cell r="P413" t="str">
            <v>40</v>
          </cell>
        </row>
        <row r="414">
          <cell r="B414">
            <v>45</v>
          </cell>
          <cell r="C414">
            <v>3335.59</v>
          </cell>
          <cell r="D414">
            <v>44</v>
          </cell>
          <cell r="E414">
            <v>3335.59</v>
          </cell>
          <cell r="G414">
            <v>1</v>
          </cell>
          <cell r="H414" t="str">
            <v>ESF</v>
          </cell>
          <cell r="L414" t="str">
            <v>-</v>
          </cell>
          <cell r="N414">
            <v>44</v>
          </cell>
          <cell r="P414" t="str">
            <v>40</v>
          </cell>
        </row>
        <row r="415">
          <cell r="B415">
            <v>24</v>
          </cell>
          <cell r="C415">
            <v>23552.5</v>
          </cell>
          <cell r="D415">
            <v>30</v>
          </cell>
          <cell r="E415">
            <v>23146.44</v>
          </cell>
          <cell r="G415">
            <v>1</v>
          </cell>
          <cell r="H415" t="str">
            <v>ESF</v>
          </cell>
          <cell r="N415">
            <v>30</v>
          </cell>
          <cell r="P415" t="str">
            <v>40</v>
          </cell>
        </row>
        <row r="416">
          <cell r="B416">
            <v>26</v>
          </cell>
          <cell r="C416">
            <v>30000</v>
          </cell>
          <cell r="D416">
            <v>27</v>
          </cell>
          <cell r="E416">
            <v>30000</v>
          </cell>
          <cell r="G416">
            <v>1</v>
          </cell>
          <cell r="H416" t="str">
            <v>ESF</v>
          </cell>
          <cell r="L416" t="str">
            <v>-</v>
          </cell>
          <cell r="N416">
            <v>27</v>
          </cell>
          <cell r="P416" t="str">
            <v>40</v>
          </cell>
        </row>
        <row r="417">
          <cell r="B417">
            <v>25</v>
          </cell>
          <cell r="C417">
            <v>20267.28</v>
          </cell>
          <cell r="D417">
            <v>28</v>
          </cell>
          <cell r="E417">
            <v>18418.650000000001</v>
          </cell>
          <cell r="G417">
            <v>1</v>
          </cell>
          <cell r="H417" t="str">
            <v>ESF</v>
          </cell>
          <cell r="N417">
            <v>28</v>
          </cell>
          <cell r="P417" t="str">
            <v>40</v>
          </cell>
        </row>
        <row r="418">
          <cell r="B418">
            <v>24</v>
          </cell>
          <cell r="C418">
            <v>10000</v>
          </cell>
          <cell r="D418">
            <v>25</v>
          </cell>
          <cell r="E418">
            <v>10000</v>
          </cell>
          <cell r="G418">
            <v>1</v>
          </cell>
          <cell r="H418" t="str">
            <v>ERAF</v>
          </cell>
          <cell r="N418">
            <v>25</v>
          </cell>
          <cell r="P418" t="str">
            <v>31</v>
          </cell>
        </row>
        <row r="419">
          <cell r="B419">
            <v>33</v>
          </cell>
          <cell r="C419">
            <v>364641.12</v>
          </cell>
          <cell r="D419">
            <v>31</v>
          </cell>
          <cell r="E419">
            <v>0</v>
          </cell>
          <cell r="G419">
            <v>1</v>
          </cell>
          <cell r="H419" t="str">
            <v>ERAF</v>
          </cell>
          <cell r="L419" t="str">
            <v>-</v>
          </cell>
          <cell r="N419">
            <v>31</v>
          </cell>
          <cell r="P419" t="str">
            <v>11</v>
          </cell>
        </row>
        <row r="420">
          <cell r="B420">
            <v>24</v>
          </cell>
          <cell r="C420">
            <v>7565</v>
          </cell>
          <cell r="D420">
            <v>25</v>
          </cell>
          <cell r="E420">
            <v>4714.22</v>
          </cell>
          <cell r="G420">
            <v>1</v>
          </cell>
          <cell r="H420" t="str">
            <v>ERAF</v>
          </cell>
          <cell r="N420">
            <v>25</v>
          </cell>
          <cell r="P420" t="str">
            <v>32</v>
          </cell>
        </row>
        <row r="421">
          <cell r="B421">
            <v>28</v>
          </cell>
          <cell r="C421">
            <v>22355.58</v>
          </cell>
          <cell r="D421">
            <v>27</v>
          </cell>
          <cell r="E421">
            <v>15487.85</v>
          </cell>
          <cell r="G421">
            <v>1</v>
          </cell>
          <cell r="H421" t="str">
            <v>ERAF</v>
          </cell>
          <cell r="N421">
            <v>27</v>
          </cell>
          <cell r="P421" t="str">
            <v>32</v>
          </cell>
        </row>
        <row r="422">
          <cell r="B422">
            <v>25</v>
          </cell>
          <cell r="C422">
            <v>15886.69</v>
          </cell>
          <cell r="D422">
            <v>28</v>
          </cell>
          <cell r="E422">
            <v>11793.78</v>
          </cell>
          <cell r="G422">
            <v>1</v>
          </cell>
          <cell r="H422" t="str">
            <v>ERAF</v>
          </cell>
          <cell r="N422">
            <v>28</v>
          </cell>
          <cell r="P422" t="str">
            <v>32</v>
          </cell>
        </row>
        <row r="423">
          <cell r="B423">
            <v>27</v>
          </cell>
          <cell r="C423">
            <v>376021.29</v>
          </cell>
          <cell r="D423">
            <v>27</v>
          </cell>
          <cell r="E423">
            <v>376021.29</v>
          </cell>
          <cell r="G423">
            <v>1</v>
          </cell>
          <cell r="H423" t="str">
            <v>ERAF</v>
          </cell>
          <cell r="N423">
            <v>27</v>
          </cell>
          <cell r="P423" t="str">
            <v>12</v>
          </cell>
        </row>
        <row r="424">
          <cell r="B424">
            <v>32</v>
          </cell>
          <cell r="C424">
            <v>431000</v>
          </cell>
          <cell r="D424">
            <v>33</v>
          </cell>
          <cell r="E424">
            <v>431000</v>
          </cell>
          <cell r="G424">
            <v>1</v>
          </cell>
          <cell r="H424" t="str">
            <v>ERAF</v>
          </cell>
          <cell r="L424" t="str">
            <v>-</v>
          </cell>
          <cell r="N424">
            <v>33</v>
          </cell>
          <cell r="P424" t="str">
            <v>12</v>
          </cell>
        </row>
        <row r="425">
          <cell r="B425">
            <v>32</v>
          </cell>
          <cell r="C425">
            <v>63081.29</v>
          </cell>
          <cell r="D425">
            <v>33</v>
          </cell>
          <cell r="E425">
            <v>63081.29</v>
          </cell>
          <cell r="G425">
            <v>1</v>
          </cell>
          <cell r="H425" t="str">
            <v>ERAF</v>
          </cell>
          <cell r="L425" t="str">
            <v>-</v>
          </cell>
          <cell r="N425">
            <v>33</v>
          </cell>
          <cell r="P425" t="str">
            <v>12</v>
          </cell>
        </row>
        <row r="426">
          <cell r="B426">
            <v>30</v>
          </cell>
          <cell r="C426">
            <v>398949.8</v>
          </cell>
          <cell r="D426">
            <v>31</v>
          </cell>
          <cell r="E426">
            <v>398949.79</v>
          </cell>
          <cell r="G426">
            <v>1</v>
          </cell>
          <cell r="H426" t="str">
            <v>ERAF</v>
          </cell>
          <cell r="L426" t="str">
            <v>-</v>
          </cell>
          <cell r="N426">
            <v>31</v>
          </cell>
          <cell r="P426" t="str">
            <v>12</v>
          </cell>
        </row>
        <row r="427">
          <cell r="B427">
            <v>27</v>
          </cell>
          <cell r="C427">
            <v>600000</v>
          </cell>
          <cell r="D427">
            <v>30</v>
          </cell>
          <cell r="E427">
            <v>600000</v>
          </cell>
          <cell r="G427">
            <v>1</v>
          </cell>
          <cell r="H427" t="str">
            <v>ERAF</v>
          </cell>
          <cell r="N427">
            <v>30</v>
          </cell>
          <cell r="P427" t="str">
            <v>12</v>
          </cell>
        </row>
        <row r="428">
          <cell r="B428">
            <v>30</v>
          </cell>
          <cell r="C428">
            <v>326042.53000000003</v>
          </cell>
          <cell r="D428">
            <v>33</v>
          </cell>
          <cell r="E428">
            <v>303998.03000000003</v>
          </cell>
          <cell r="G428">
            <v>1</v>
          </cell>
          <cell r="H428" t="str">
            <v>ERAF</v>
          </cell>
          <cell r="L428" t="str">
            <v>-</v>
          </cell>
          <cell r="N428">
            <v>33</v>
          </cell>
          <cell r="P428" t="str">
            <v>12</v>
          </cell>
        </row>
        <row r="429">
          <cell r="B429">
            <v>33</v>
          </cell>
          <cell r="C429">
            <v>265628</v>
          </cell>
          <cell r="D429">
            <v>35</v>
          </cell>
          <cell r="E429">
            <v>265628</v>
          </cell>
          <cell r="G429">
            <v>1</v>
          </cell>
          <cell r="H429" t="str">
            <v>ERAF</v>
          </cell>
          <cell r="L429" t="str">
            <v>-</v>
          </cell>
          <cell r="N429">
            <v>35</v>
          </cell>
          <cell r="P429" t="str">
            <v>12</v>
          </cell>
        </row>
        <row r="430">
          <cell r="B430">
            <v>38</v>
          </cell>
          <cell r="C430">
            <v>596477.04</v>
          </cell>
          <cell r="D430">
            <v>39</v>
          </cell>
          <cell r="E430">
            <v>596477.03</v>
          </cell>
          <cell r="G430">
            <v>1</v>
          </cell>
          <cell r="H430" t="str">
            <v>ERAF</v>
          </cell>
          <cell r="L430" t="str">
            <v>-</v>
          </cell>
          <cell r="N430">
            <v>39</v>
          </cell>
          <cell r="P430" t="str">
            <v>12</v>
          </cell>
        </row>
        <row r="431">
          <cell r="B431">
            <v>41</v>
          </cell>
          <cell r="C431">
            <v>600000</v>
          </cell>
          <cell r="D431">
            <v>42</v>
          </cell>
          <cell r="E431">
            <v>600000</v>
          </cell>
          <cell r="G431">
            <v>1</v>
          </cell>
          <cell r="H431" t="str">
            <v>ERAF</v>
          </cell>
          <cell r="N431">
            <v>42</v>
          </cell>
          <cell r="P431" t="str">
            <v>12</v>
          </cell>
        </row>
        <row r="432">
          <cell r="B432">
            <v>32</v>
          </cell>
          <cell r="C432">
            <v>86005.63</v>
          </cell>
          <cell r="D432">
            <v>32</v>
          </cell>
          <cell r="E432">
            <v>86005.62</v>
          </cell>
          <cell r="G432">
            <v>1</v>
          </cell>
          <cell r="H432" t="str">
            <v>ERAF</v>
          </cell>
          <cell r="L432" t="str">
            <v>-</v>
          </cell>
          <cell r="N432">
            <v>32</v>
          </cell>
          <cell r="P432" t="str">
            <v>12</v>
          </cell>
        </row>
        <row r="433">
          <cell r="B433">
            <v>28</v>
          </cell>
          <cell r="C433">
            <v>308336.52</v>
          </cell>
          <cell r="D433">
            <v>26</v>
          </cell>
          <cell r="E433">
            <v>308336.52</v>
          </cell>
          <cell r="G433">
            <v>1</v>
          </cell>
          <cell r="H433" t="str">
            <v>ERAF</v>
          </cell>
          <cell r="N433">
            <v>26</v>
          </cell>
          <cell r="P433" t="str">
            <v>12</v>
          </cell>
        </row>
        <row r="434">
          <cell r="B434">
            <v>43</v>
          </cell>
          <cell r="C434">
            <v>594000</v>
          </cell>
          <cell r="D434">
            <v>43</v>
          </cell>
          <cell r="E434">
            <v>594000</v>
          </cell>
          <cell r="G434">
            <v>1</v>
          </cell>
          <cell r="H434" t="str">
            <v>ERAF</v>
          </cell>
          <cell r="L434" t="str">
            <v>-</v>
          </cell>
          <cell r="N434">
            <v>43</v>
          </cell>
          <cell r="P434" t="str">
            <v>12</v>
          </cell>
        </row>
        <row r="435">
          <cell r="B435">
            <v>32</v>
          </cell>
          <cell r="C435">
            <v>136162.57</v>
          </cell>
          <cell r="D435">
            <v>33</v>
          </cell>
          <cell r="E435">
            <v>135011.82999999999</v>
          </cell>
          <cell r="G435">
            <v>1</v>
          </cell>
          <cell r="H435" t="str">
            <v>ERAF</v>
          </cell>
          <cell r="L435" t="str">
            <v>-</v>
          </cell>
          <cell r="N435">
            <v>33</v>
          </cell>
          <cell r="P435" t="str">
            <v>12</v>
          </cell>
        </row>
        <row r="436">
          <cell r="B436">
            <v>32</v>
          </cell>
          <cell r="C436">
            <v>136162.57</v>
          </cell>
          <cell r="D436">
            <v>44</v>
          </cell>
          <cell r="E436">
            <v>638.91999999999996</v>
          </cell>
          <cell r="G436">
            <v>1</v>
          </cell>
          <cell r="H436" t="str">
            <v>ERAF</v>
          </cell>
          <cell r="L436" t="str">
            <v>-</v>
          </cell>
          <cell r="N436">
            <v>44</v>
          </cell>
          <cell r="P436" t="str">
            <v>12</v>
          </cell>
        </row>
        <row r="437">
          <cell r="B437">
            <v>38</v>
          </cell>
          <cell r="C437">
            <v>256276</v>
          </cell>
          <cell r="D437">
            <v>39</v>
          </cell>
          <cell r="E437">
            <v>256276</v>
          </cell>
          <cell r="G437">
            <v>1</v>
          </cell>
          <cell r="H437" t="str">
            <v>ERAF</v>
          </cell>
          <cell r="L437" t="str">
            <v>-</v>
          </cell>
          <cell r="N437">
            <v>39</v>
          </cell>
          <cell r="P437" t="str">
            <v>12</v>
          </cell>
        </row>
        <row r="438">
          <cell r="B438">
            <v>33</v>
          </cell>
          <cell r="C438">
            <v>193690.49</v>
          </cell>
          <cell r="D438">
            <v>34</v>
          </cell>
          <cell r="E438">
            <v>193690.49</v>
          </cell>
          <cell r="G438">
            <v>1</v>
          </cell>
          <cell r="H438" t="str">
            <v>ERAF</v>
          </cell>
          <cell r="L438" t="str">
            <v>-</v>
          </cell>
          <cell r="N438">
            <v>34</v>
          </cell>
          <cell r="P438" t="str">
            <v>12</v>
          </cell>
        </row>
        <row r="439">
          <cell r="B439">
            <v>29</v>
          </cell>
          <cell r="C439">
            <v>90748.58</v>
          </cell>
          <cell r="D439">
            <v>29</v>
          </cell>
          <cell r="E439">
            <v>90748.58</v>
          </cell>
          <cell r="G439">
            <v>1</v>
          </cell>
          <cell r="H439" t="str">
            <v>ERAF</v>
          </cell>
          <cell r="N439">
            <v>29</v>
          </cell>
          <cell r="P439" t="str">
            <v>12</v>
          </cell>
        </row>
        <row r="440">
          <cell r="B440">
            <v>30</v>
          </cell>
          <cell r="C440">
            <v>319651.45</v>
          </cell>
          <cell r="D440">
            <v>31</v>
          </cell>
          <cell r="E440">
            <v>319651.45</v>
          </cell>
          <cell r="G440">
            <v>1</v>
          </cell>
          <cell r="H440" t="str">
            <v>ERAF</v>
          </cell>
          <cell r="L440" t="str">
            <v>-</v>
          </cell>
          <cell r="N440">
            <v>31</v>
          </cell>
          <cell r="P440" t="str">
            <v>12</v>
          </cell>
        </row>
        <row r="441">
          <cell r="B441">
            <v>30</v>
          </cell>
          <cell r="C441">
            <v>143020.60999999999</v>
          </cell>
          <cell r="D441">
            <v>30</v>
          </cell>
          <cell r="E441">
            <v>143020.60999999999</v>
          </cell>
          <cell r="G441">
            <v>1</v>
          </cell>
          <cell r="H441" t="str">
            <v>ERAF</v>
          </cell>
          <cell r="N441">
            <v>30</v>
          </cell>
          <cell r="P441" t="str">
            <v>12</v>
          </cell>
        </row>
        <row r="442">
          <cell r="B442">
            <v>29</v>
          </cell>
          <cell r="C442">
            <v>64121.54</v>
          </cell>
          <cell r="D442">
            <v>30</v>
          </cell>
          <cell r="E442">
            <v>64121.54</v>
          </cell>
          <cell r="G442">
            <v>1</v>
          </cell>
          <cell r="H442" t="str">
            <v>ERAF</v>
          </cell>
          <cell r="L442" t="str">
            <v>-</v>
          </cell>
          <cell r="N442">
            <v>30</v>
          </cell>
          <cell r="P442" t="str">
            <v>12</v>
          </cell>
        </row>
        <row r="443">
          <cell r="B443">
            <v>23</v>
          </cell>
          <cell r="C443">
            <v>1196.0999999999999</v>
          </cell>
          <cell r="D443">
            <v>24</v>
          </cell>
          <cell r="E443">
            <v>1196.0999999999999</v>
          </cell>
          <cell r="G443">
            <v>1</v>
          </cell>
          <cell r="H443" t="str">
            <v>ESF</v>
          </cell>
          <cell r="N443">
            <v>24</v>
          </cell>
          <cell r="P443" t="str">
            <v>40</v>
          </cell>
        </row>
        <row r="444">
          <cell r="B444">
            <v>27</v>
          </cell>
          <cell r="C444">
            <v>404.78</v>
          </cell>
          <cell r="D444">
            <v>29</v>
          </cell>
          <cell r="E444">
            <v>288</v>
          </cell>
          <cell r="G444">
            <v>1</v>
          </cell>
          <cell r="H444" t="str">
            <v>ESF</v>
          </cell>
          <cell r="N444">
            <v>29</v>
          </cell>
          <cell r="P444" t="str">
            <v>40</v>
          </cell>
        </row>
        <row r="445">
          <cell r="B445">
            <v>30</v>
          </cell>
          <cell r="C445">
            <v>5354.49</v>
          </cell>
          <cell r="D445">
            <v>34</v>
          </cell>
          <cell r="E445">
            <v>5263.45</v>
          </cell>
          <cell r="G445">
            <v>1</v>
          </cell>
          <cell r="H445" t="str">
            <v>ESF</v>
          </cell>
          <cell r="L445" t="str">
            <v>-</v>
          </cell>
          <cell r="N445">
            <v>34</v>
          </cell>
          <cell r="P445" t="str">
            <v>40</v>
          </cell>
        </row>
        <row r="446">
          <cell r="B446">
            <v>27</v>
          </cell>
          <cell r="C446">
            <v>28976</v>
          </cell>
          <cell r="D446">
            <v>31</v>
          </cell>
          <cell r="E446">
            <v>28976</v>
          </cell>
          <cell r="G446">
            <v>1</v>
          </cell>
          <cell r="H446" t="str">
            <v>ESF</v>
          </cell>
          <cell r="L446" t="str">
            <v>-</v>
          </cell>
          <cell r="N446">
            <v>31</v>
          </cell>
          <cell r="P446" t="str">
            <v>40</v>
          </cell>
        </row>
        <row r="447">
          <cell r="B447">
            <v>29</v>
          </cell>
          <cell r="C447">
            <v>2255.6799999999998</v>
          </cell>
          <cell r="D447">
            <v>43</v>
          </cell>
          <cell r="E447">
            <v>2255.62</v>
          </cell>
          <cell r="G447">
            <v>1</v>
          </cell>
          <cell r="H447" t="str">
            <v>ESF</v>
          </cell>
          <cell r="L447" t="str">
            <v>-</v>
          </cell>
          <cell r="N447">
            <v>43</v>
          </cell>
          <cell r="P447" t="str">
            <v>40</v>
          </cell>
        </row>
        <row r="448">
          <cell r="B448">
            <v>29</v>
          </cell>
          <cell r="C448">
            <v>5377.27</v>
          </cell>
          <cell r="D448">
            <v>32</v>
          </cell>
          <cell r="E448">
            <v>3960</v>
          </cell>
          <cell r="G448">
            <v>1</v>
          </cell>
          <cell r="H448" t="str">
            <v>ESF</v>
          </cell>
          <cell r="L448" t="str">
            <v>-</v>
          </cell>
          <cell r="N448">
            <v>32</v>
          </cell>
          <cell r="P448" t="str">
            <v>40</v>
          </cell>
        </row>
        <row r="449">
          <cell r="B449">
            <v>32</v>
          </cell>
          <cell r="C449">
            <v>28488.23</v>
          </cell>
          <cell r="D449">
            <v>33</v>
          </cell>
          <cell r="E449">
            <v>28408.23</v>
          </cell>
          <cell r="G449">
            <v>1</v>
          </cell>
          <cell r="H449" t="str">
            <v>ESF</v>
          </cell>
          <cell r="L449" t="str">
            <v>-</v>
          </cell>
          <cell r="N449">
            <v>33</v>
          </cell>
          <cell r="P449" t="str">
            <v>40</v>
          </cell>
        </row>
        <row r="450">
          <cell r="B450">
            <v>25</v>
          </cell>
          <cell r="C450">
            <v>28577.599999999999</v>
          </cell>
          <cell r="D450">
            <v>26</v>
          </cell>
          <cell r="E450">
            <v>23753.599999999999</v>
          </cell>
          <cell r="G450">
            <v>1</v>
          </cell>
          <cell r="H450" t="str">
            <v>ESF</v>
          </cell>
          <cell r="N450">
            <v>26</v>
          </cell>
          <cell r="P450" t="str">
            <v>40</v>
          </cell>
        </row>
        <row r="451">
          <cell r="B451">
            <v>24</v>
          </cell>
          <cell r="C451">
            <v>7910.4</v>
          </cell>
          <cell r="D451">
            <v>24</v>
          </cell>
          <cell r="E451">
            <v>7910.4</v>
          </cell>
          <cell r="G451">
            <v>1</v>
          </cell>
          <cell r="H451" t="str">
            <v>ESF</v>
          </cell>
          <cell r="N451">
            <v>24</v>
          </cell>
          <cell r="P451" t="str">
            <v>40</v>
          </cell>
        </row>
        <row r="452">
          <cell r="B452">
            <v>26</v>
          </cell>
          <cell r="C452">
            <v>3936</v>
          </cell>
          <cell r="D452">
            <v>27</v>
          </cell>
          <cell r="E452">
            <v>3936</v>
          </cell>
          <cell r="G452">
            <v>1</v>
          </cell>
          <cell r="H452" t="str">
            <v>ESF</v>
          </cell>
          <cell r="N452">
            <v>27</v>
          </cell>
          <cell r="P452" t="str">
            <v>40</v>
          </cell>
        </row>
        <row r="453">
          <cell r="B453">
            <v>25</v>
          </cell>
          <cell r="C453">
            <v>4000</v>
          </cell>
          <cell r="D453">
            <v>25</v>
          </cell>
          <cell r="E453">
            <v>4000</v>
          </cell>
          <cell r="G453">
            <v>1</v>
          </cell>
          <cell r="H453" t="str">
            <v>ESF</v>
          </cell>
          <cell r="N453">
            <v>25</v>
          </cell>
          <cell r="P453" t="str">
            <v>40</v>
          </cell>
        </row>
        <row r="454">
          <cell r="B454">
            <v>26</v>
          </cell>
          <cell r="C454">
            <v>17791.8</v>
          </cell>
          <cell r="D454">
            <v>32</v>
          </cell>
          <cell r="E454">
            <v>17641.02</v>
          </cell>
          <cell r="G454">
            <v>1</v>
          </cell>
          <cell r="H454" t="str">
            <v>ESF</v>
          </cell>
          <cell r="L454" t="str">
            <v>-</v>
          </cell>
          <cell r="N454">
            <v>32</v>
          </cell>
          <cell r="P454" t="str">
            <v>40</v>
          </cell>
        </row>
        <row r="455">
          <cell r="B455">
            <v>28</v>
          </cell>
          <cell r="C455">
            <v>2224</v>
          </cell>
          <cell r="D455">
            <v>29</v>
          </cell>
          <cell r="E455">
            <v>2224</v>
          </cell>
          <cell r="G455">
            <v>1</v>
          </cell>
          <cell r="H455" t="str">
            <v>ESF</v>
          </cell>
          <cell r="N455">
            <v>29</v>
          </cell>
          <cell r="P455" t="str">
            <v>40</v>
          </cell>
        </row>
        <row r="456">
          <cell r="B456">
            <v>30</v>
          </cell>
          <cell r="C456">
            <v>2988</v>
          </cell>
          <cell r="D456">
            <v>33</v>
          </cell>
          <cell r="E456">
            <v>2988</v>
          </cell>
          <cell r="G456">
            <v>1</v>
          </cell>
          <cell r="H456" t="str">
            <v>ESF</v>
          </cell>
          <cell r="L456" t="str">
            <v>-</v>
          </cell>
          <cell r="N456">
            <v>33</v>
          </cell>
          <cell r="P456" t="str">
            <v>40</v>
          </cell>
        </row>
        <row r="457">
          <cell r="B457">
            <v>28</v>
          </cell>
          <cell r="C457">
            <v>2997</v>
          </cell>
          <cell r="D457">
            <v>29</v>
          </cell>
          <cell r="E457">
            <v>2997</v>
          </cell>
          <cell r="G457">
            <v>1</v>
          </cell>
          <cell r="H457" t="str">
            <v>ESF</v>
          </cell>
          <cell r="N457">
            <v>29</v>
          </cell>
          <cell r="P457" t="str">
            <v>40</v>
          </cell>
        </row>
        <row r="458">
          <cell r="B458">
            <v>29</v>
          </cell>
          <cell r="C458">
            <v>29232</v>
          </cell>
          <cell r="D458">
            <v>30</v>
          </cell>
          <cell r="E458">
            <v>29232</v>
          </cell>
          <cell r="G458">
            <v>1</v>
          </cell>
          <cell r="H458" t="str">
            <v>ESF</v>
          </cell>
          <cell r="N458">
            <v>30</v>
          </cell>
          <cell r="P458" t="str">
            <v>40</v>
          </cell>
        </row>
        <row r="459">
          <cell r="B459">
            <v>24</v>
          </cell>
          <cell r="C459">
            <v>3996</v>
          </cell>
          <cell r="D459">
            <v>24</v>
          </cell>
          <cell r="E459">
            <v>3996</v>
          </cell>
          <cell r="G459">
            <v>1</v>
          </cell>
          <cell r="H459" t="str">
            <v>ESF</v>
          </cell>
          <cell r="N459">
            <v>24</v>
          </cell>
          <cell r="P459" t="str">
            <v>40</v>
          </cell>
        </row>
        <row r="460">
          <cell r="B460">
            <v>25</v>
          </cell>
          <cell r="C460">
            <v>3840</v>
          </cell>
          <cell r="D460">
            <v>27</v>
          </cell>
          <cell r="E460">
            <v>3840</v>
          </cell>
          <cell r="G460">
            <v>1</v>
          </cell>
          <cell r="H460" t="str">
            <v>ESF</v>
          </cell>
          <cell r="N460">
            <v>27</v>
          </cell>
          <cell r="P460" t="str">
            <v>40</v>
          </cell>
        </row>
        <row r="461">
          <cell r="B461">
            <v>32</v>
          </cell>
          <cell r="C461">
            <v>187152.53</v>
          </cell>
          <cell r="D461">
            <v>32</v>
          </cell>
          <cell r="E461">
            <v>187152.53</v>
          </cell>
          <cell r="G461">
            <v>1</v>
          </cell>
          <cell r="H461" t="str">
            <v>ERAF</v>
          </cell>
          <cell r="L461" t="str">
            <v>-</v>
          </cell>
          <cell r="N461">
            <v>32</v>
          </cell>
          <cell r="P461" t="str">
            <v>11</v>
          </cell>
        </row>
        <row r="462">
          <cell r="B462">
            <v>39</v>
          </cell>
          <cell r="C462">
            <v>600000</v>
          </cell>
          <cell r="D462">
            <v>38</v>
          </cell>
          <cell r="E462">
            <v>600000</v>
          </cell>
          <cell r="G462">
            <v>1</v>
          </cell>
          <cell r="H462" t="str">
            <v>ERAF</v>
          </cell>
          <cell r="L462" t="str">
            <v>-</v>
          </cell>
          <cell r="N462">
            <v>38</v>
          </cell>
          <cell r="P462" t="str">
            <v>12</v>
          </cell>
        </row>
        <row r="463">
          <cell r="B463">
            <v>37</v>
          </cell>
          <cell r="C463">
            <v>600000</v>
          </cell>
          <cell r="D463">
            <v>39</v>
          </cell>
          <cell r="E463">
            <v>600000</v>
          </cell>
          <cell r="G463">
            <v>1</v>
          </cell>
          <cell r="H463" t="str">
            <v>ERAF</v>
          </cell>
          <cell r="L463" t="str">
            <v>-</v>
          </cell>
          <cell r="N463">
            <v>39</v>
          </cell>
          <cell r="P463" t="str">
            <v>12</v>
          </cell>
        </row>
        <row r="464">
          <cell r="B464">
            <v>28</v>
          </cell>
          <cell r="C464">
            <v>579813.30000000005</v>
          </cell>
          <cell r="D464">
            <v>30</v>
          </cell>
          <cell r="E464">
            <v>579813.30000000005</v>
          </cell>
          <cell r="G464">
            <v>1</v>
          </cell>
          <cell r="H464" t="str">
            <v>ERAF</v>
          </cell>
          <cell r="N464">
            <v>30</v>
          </cell>
          <cell r="P464" t="str">
            <v>12</v>
          </cell>
        </row>
        <row r="465">
          <cell r="B465">
            <v>32</v>
          </cell>
          <cell r="C465">
            <v>595724</v>
          </cell>
          <cell r="D465">
            <v>34</v>
          </cell>
          <cell r="E465">
            <v>595591.82999999996</v>
          </cell>
          <cell r="G465">
            <v>1</v>
          </cell>
          <cell r="H465" t="str">
            <v>ERAF</v>
          </cell>
          <cell r="L465" t="str">
            <v>-</v>
          </cell>
          <cell r="N465">
            <v>34</v>
          </cell>
          <cell r="P465" t="str">
            <v>12</v>
          </cell>
        </row>
        <row r="466">
          <cell r="B466">
            <v>37</v>
          </cell>
          <cell r="C466">
            <v>600000</v>
          </cell>
          <cell r="D466">
            <v>42</v>
          </cell>
          <cell r="E466">
            <v>600000</v>
          </cell>
          <cell r="G466">
            <v>1</v>
          </cell>
          <cell r="H466" t="str">
            <v>ERAF</v>
          </cell>
          <cell r="L466" t="str">
            <v>-</v>
          </cell>
          <cell r="N466">
            <v>42</v>
          </cell>
          <cell r="P466" t="str">
            <v>12</v>
          </cell>
        </row>
        <row r="467">
          <cell r="B467">
            <v>42</v>
          </cell>
          <cell r="C467">
            <v>410960</v>
          </cell>
          <cell r="D467">
            <v>44</v>
          </cell>
          <cell r="E467">
            <v>410960</v>
          </cell>
          <cell r="G467">
            <v>1</v>
          </cell>
          <cell r="H467" t="str">
            <v>ERAF</v>
          </cell>
          <cell r="L467" t="str">
            <v>-</v>
          </cell>
          <cell r="N467">
            <v>44</v>
          </cell>
          <cell r="P467" t="str">
            <v>12</v>
          </cell>
        </row>
        <row r="468">
          <cell r="B468">
            <v>29</v>
          </cell>
          <cell r="C468">
            <v>409866</v>
          </cell>
          <cell r="D468">
            <v>31</v>
          </cell>
          <cell r="E468">
            <v>409866</v>
          </cell>
          <cell r="G468">
            <v>1</v>
          </cell>
          <cell r="H468" t="str">
            <v>ERAF</v>
          </cell>
          <cell r="L468" t="str">
            <v>-</v>
          </cell>
          <cell r="N468">
            <v>31</v>
          </cell>
          <cell r="P468" t="str">
            <v>12</v>
          </cell>
        </row>
        <row r="469">
          <cell r="B469">
            <v>27</v>
          </cell>
          <cell r="C469">
            <v>600000</v>
          </cell>
          <cell r="D469">
            <v>27</v>
          </cell>
          <cell r="E469">
            <v>600000</v>
          </cell>
          <cell r="G469">
            <v>1</v>
          </cell>
          <cell r="H469" t="str">
            <v>ERAF</v>
          </cell>
          <cell r="N469">
            <v>27</v>
          </cell>
          <cell r="P469" t="str">
            <v>12</v>
          </cell>
        </row>
        <row r="470">
          <cell r="B470">
            <v>42</v>
          </cell>
          <cell r="C470">
            <v>415039.87</v>
          </cell>
          <cell r="D470">
            <v>43</v>
          </cell>
          <cell r="E470">
            <v>414935.5</v>
          </cell>
          <cell r="G470">
            <v>1</v>
          </cell>
          <cell r="H470" t="str">
            <v>ERAF</v>
          </cell>
          <cell r="L470" t="str">
            <v>-</v>
          </cell>
          <cell r="N470">
            <v>43</v>
          </cell>
          <cell r="P470" t="str">
            <v>12</v>
          </cell>
        </row>
        <row r="471">
          <cell r="B471">
            <v>25</v>
          </cell>
          <cell r="C471">
            <v>600000</v>
          </cell>
          <cell r="D471">
            <v>26</v>
          </cell>
          <cell r="E471">
            <v>509419.95</v>
          </cell>
          <cell r="G471">
            <v>1</v>
          </cell>
          <cell r="H471" t="str">
            <v>ERAF</v>
          </cell>
          <cell r="N471">
            <v>26</v>
          </cell>
          <cell r="P471" t="str">
            <v>12</v>
          </cell>
        </row>
        <row r="472">
          <cell r="B472">
            <v>33</v>
          </cell>
          <cell r="C472">
            <v>412609.9</v>
          </cell>
          <cell r="D472">
            <v>35</v>
          </cell>
          <cell r="E472">
            <v>372821.29</v>
          </cell>
          <cell r="G472">
            <v>1</v>
          </cell>
          <cell r="H472" t="str">
            <v>ERAF</v>
          </cell>
          <cell r="L472" t="str">
            <v>-</v>
          </cell>
          <cell r="N472">
            <v>35</v>
          </cell>
          <cell r="P472" t="str">
            <v>12</v>
          </cell>
        </row>
        <row r="473">
          <cell r="B473">
            <v>26</v>
          </cell>
          <cell r="C473">
            <v>9510</v>
          </cell>
          <cell r="D473">
            <v>31</v>
          </cell>
          <cell r="E473">
            <v>0</v>
          </cell>
          <cell r="G473">
            <v>1</v>
          </cell>
          <cell r="H473" t="str">
            <v>ERAF</v>
          </cell>
          <cell r="L473" t="str">
            <v>-</v>
          </cell>
          <cell r="N473">
            <v>31</v>
          </cell>
          <cell r="P473" t="str">
            <v>31</v>
          </cell>
        </row>
        <row r="474">
          <cell r="B474">
            <v>29</v>
          </cell>
          <cell r="C474">
            <v>245155.44</v>
          </cell>
          <cell r="D474">
            <v>34</v>
          </cell>
          <cell r="E474">
            <v>240554.83</v>
          </cell>
          <cell r="G474">
            <v>1</v>
          </cell>
          <cell r="H474" t="str">
            <v>ERAF</v>
          </cell>
          <cell r="L474" t="str">
            <v>-</v>
          </cell>
          <cell r="N474">
            <v>34</v>
          </cell>
          <cell r="P474" t="str">
            <v>12</v>
          </cell>
        </row>
        <row r="475">
          <cell r="B475">
            <v>31</v>
          </cell>
          <cell r="C475">
            <v>534772.69999999995</v>
          </cell>
          <cell r="D475">
            <v>33</v>
          </cell>
          <cell r="E475">
            <v>534772.69999999995</v>
          </cell>
          <cell r="G475">
            <v>1</v>
          </cell>
          <cell r="H475" t="str">
            <v>ERAF</v>
          </cell>
          <cell r="L475" t="str">
            <v>-</v>
          </cell>
          <cell r="N475">
            <v>33</v>
          </cell>
          <cell r="P475" t="str">
            <v>12</v>
          </cell>
        </row>
        <row r="476">
          <cell r="B476">
            <v>33</v>
          </cell>
          <cell r="C476">
            <v>98284.95</v>
          </cell>
          <cell r="D476">
            <v>33</v>
          </cell>
          <cell r="E476">
            <v>98284.95</v>
          </cell>
          <cell r="G476">
            <v>1</v>
          </cell>
          <cell r="H476" t="str">
            <v>ERAF</v>
          </cell>
          <cell r="L476" t="str">
            <v>-</v>
          </cell>
          <cell r="N476">
            <v>33</v>
          </cell>
          <cell r="P476" t="str">
            <v>12</v>
          </cell>
        </row>
        <row r="477">
          <cell r="B477">
            <v>31</v>
          </cell>
          <cell r="C477">
            <v>186624.09</v>
          </cell>
          <cell r="D477">
            <v>33</v>
          </cell>
          <cell r="E477">
            <v>186624.09</v>
          </cell>
          <cell r="G477">
            <v>1</v>
          </cell>
          <cell r="H477" t="str">
            <v>ERAF</v>
          </cell>
          <cell r="L477" t="str">
            <v>-</v>
          </cell>
          <cell r="N477">
            <v>33</v>
          </cell>
          <cell r="P477" t="str">
            <v>12</v>
          </cell>
        </row>
        <row r="478">
          <cell r="B478">
            <v>35</v>
          </cell>
          <cell r="C478">
            <v>55604.72</v>
          </cell>
          <cell r="D478">
            <v>36</v>
          </cell>
          <cell r="E478">
            <v>55604.72</v>
          </cell>
          <cell r="G478">
            <v>1</v>
          </cell>
          <cell r="H478" t="str">
            <v>ERAF</v>
          </cell>
          <cell r="L478" t="str">
            <v>-</v>
          </cell>
          <cell r="N478">
            <v>36</v>
          </cell>
          <cell r="P478" t="str">
            <v>12</v>
          </cell>
        </row>
        <row r="479">
          <cell r="B479">
            <v>35</v>
          </cell>
          <cell r="C479">
            <v>72855.22</v>
          </cell>
          <cell r="D479">
            <v>37</v>
          </cell>
          <cell r="E479">
            <v>72855.22</v>
          </cell>
          <cell r="G479">
            <v>1</v>
          </cell>
          <cell r="H479" t="str">
            <v>ERAF</v>
          </cell>
          <cell r="L479" t="str">
            <v>-</v>
          </cell>
          <cell r="N479">
            <v>37</v>
          </cell>
          <cell r="P479" t="str">
            <v>12</v>
          </cell>
        </row>
        <row r="480">
          <cell r="B480">
            <v>26</v>
          </cell>
          <cell r="C480">
            <v>254982.55</v>
          </cell>
          <cell r="D480">
            <v>27</v>
          </cell>
          <cell r="E480">
            <v>254982.55</v>
          </cell>
          <cell r="G480">
            <v>1</v>
          </cell>
          <cell r="H480" t="str">
            <v>ERAF</v>
          </cell>
          <cell r="N480">
            <v>27</v>
          </cell>
          <cell r="P480" t="str">
            <v>12</v>
          </cell>
        </row>
        <row r="481">
          <cell r="B481">
            <v>32</v>
          </cell>
          <cell r="C481">
            <v>361223.67999999999</v>
          </cell>
          <cell r="D481">
            <v>32</v>
          </cell>
          <cell r="E481">
            <v>361223.67999999999</v>
          </cell>
          <cell r="G481">
            <v>1</v>
          </cell>
          <cell r="H481" t="str">
            <v>ERAF</v>
          </cell>
          <cell r="L481" t="str">
            <v>-</v>
          </cell>
          <cell r="N481">
            <v>32</v>
          </cell>
          <cell r="P481" t="str">
            <v>12</v>
          </cell>
        </row>
        <row r="482">
          <cell r="B482">
            <v>44</v>
          </cell>
          <cell r="C482">
            <v>496974.09</v>
          </cell>
          <cell r="D482">
            <v>44</v>
          </cell>
          <cell r="E482">
            <v>493493.64</v>
          </cell>
          <cell r="G482">
            <v>1</v>
          </cell>
          <cell r="H482" t="str">
            <v>ERAF</v>
          </cell>
          <cell r="L482" t="str">
            <v>-</v>
          </cell>
          <cell r="N482">
            <v>44</v>
          </cell>
          <cell r="P482" t="str">
            <v>12</v>
          </cell>
        </row>
        <row r="483">
          <cell r="B483">
            <v>30</v>
          </cell>
          <cell r="C483">
            <v>155425.69</v>
          </cell>
          <cell r="D483">
            <v>31</v>
          </cell>
          <cell r="E483">
            <v>155425.69</v>
          </cell>
          <cell r="G483">
            <v>1</v>
          </cell>
          <cell r="H483" t="str">
            <v>ERAF</v>
          </cell>
          <cell r="L483" t="str">
            <v>-</v>
          </cell>
          <cell r="N483">
            <v>31</v>
          </cell>
          <cell r="P483" t="str">
            <v>12</v>
          </cell>
        </row>
        <row r="484">
          <cell r="B484">
            <v>33</v>
          </cell>
          <cell r="C484">
            <v>121514.8</v>
          </cell>
          <cell r="D484">
            <v>37</v>
          </cell>
          <cell r="E484">
            <v>121436.07</v>
          </cell>
          <cell r="G484">
            <v>1</v>
          </cell>
          <cell r="H484" t="str">
            <v>ERAF</v>
          </cell>
          <cell r="L484" t="str">
            <v>-</v>
          </cell>
          <cell r="N484">
            <v>37</v>
          </cell>
          <cell r="P484" t="str">
            <v>12</v>
          </cell>
        </row>
        <row r="485">
          <cell r="B485">
            <v>30</v>
          </cell>
          <cell r="C485">
            <v>540886.09</v>
          </cell>
          <cell r="D485">
            <v>33</v>
          </cell>
          <cell r="E485">
            <v>540886.09</v>
          </cell>
          <cell r="G485">
            <v>1</v>
          </cell>
          <cell r="H485" t="str">
            <v>ERAF</v>
          </cell>
          <cell r="L485" t="str">
            <v>-</v>
          </cell>
          <cell r="N485">
            <v>33</v>
          </cell>
          <cell r="P485" t="str">
            <v>12</v>
          </cell>
        </row>
        <row r="486">
          <cell r="B486">
            <v>32</v>
          </cell>
          <cell r="C486">
            <v>560486.18999999994</v>
          </cell>
          <cell r="D486">
            <v>33</v>
          </cell>
          <cell r="E486">
            <v>557573.4</v>
          </cell>
          <cell r="G486">
            <v>1</v>
          </cell>
          <cell r="H486" t="str">
            <v>ERAF</v>
          </cell>
          <cell r="L486" t="str">
            <v>-</v>
          </cell>
          <cell r="N486">
            <v>33</v>
          </cell>
          <cell r="P486" t="str">
            <v>12</v>
          </cell>
        </row>
        <row r="487">
          <cell r="B487">
            <v>42</v>
          </cell>
          <cell r="C487">
            <v>481623.88</v>
          </cell>
          <cell r="D487">
            <v>42</v>
          </cell>
          <cell r="E487">
            <v>481623.88</v>
          </cell>
          <cell r="G487">
            <v>1</v>
          </cell>
          <cell r="H487" t="str">
            <v>ERAF</v>
          </cell>
          <cell r="L487" t="str">
            <v>-</v>
          </cell>
          <cell r="N487">
            <v>42</v>
          </cell>
          <cell r="P487" t="str">
            <v>12</v>
          </cell>
        </row>
        <row r="488">
          <cell r="B488">
            <v>42</v>
          </cell>
          <cell r="C488">
            <v>579109.42000000004</v>
          </cell>
          <cell r="D488">
            <v>43</v>
          </cell>
          <cell r="E488">
            <v>579109.42000000004</v>
          </cell>
          <cell r="G488">
            <v>1</v>
          </cell>
          <cell r="H488" t="str">
            <v>ERAF</v>
          </cell>
          <cell r="L488" t="str">
            <v>-</v>
          </cell>
          <cell r="N488">
            <v>43</v>
          </cell>
          <cell r="P488" t="str">
            <v>12</v>
          </cell>
        </row>
        <row r="489">
          <cell r="B489">
            <v>33</v>
          </cell>
          <cell r="C489">
            <v>479431.76</v>
          </cell>
          <cell r="D489">
            <v>31</v>
          </cell>
          <cell r="E489">
            <v>0</v>
          </cell>
          <cell r="G489">
            <v>1</v>
          </cell>
          <cell r="H489" t="str">
            <v>ERAF</v>
          </cell>
          <cell r="N489">
            <v>31</v>
          </cell>
          <cell r="P489" t="str">
            <v>12</v>
          </cell>
        </row>
        <row r="490">
          <cell r="B490">
            <v>29</v>
          </cell>
          <cell r="C490">
            <v>600000</v>
          </cell>
          <cell r="D490">
            <v>29</v>
          </cell>
          <cell r="E490">
            <v>600000</v>
          </cell>
          <cell r="G490">
            <v>1</v>
          </cell>
          <cell r="H490" t="str">
            <v>ERAF</v>
          </cell>
          <cell r="N490">
            <v>29</v>
          </cell>
          <cell r="P490" t="str">
            <v>12</v>
          </cell>
        </row>
        <row r="491">
          <cell r="B491">
            <v>30</v>
          </cell>
          <cell r="C491">
            <v>392047.24</v>
          </cell>
          <cell r="D491">
            <v>31</v>
          </cell>
          <cell r="E491">
            <v>392047.24</v>
          </cell>
          <cell r="G491">
            <v>1</v>
          </cell>
          <cell r="H491" t="str">
            <v>ERAF</v>
          </cell>
          <cell r="L491" t="str">
            <v>-</v>
          </cell>
          <cell r="N491">
            <v>31</v>
          </cell>
          <cell r="P491" t="str">
            <v>12</v>
          </cell>
        </row>
        <row r="492">
          <cell r="B492">
            <v>27</v>
          </cell>
          <cell r="C492">
            <v>152726.63</v>
          </cell>
          <cell r="D492">
            <v>28</v>
          </cell>
          <cell r="E492">
            <v>152726.63</v>
          </cell>
          <cell r="G492">
            <v>1</v>
          </cell>
          <cell r="H492" t="str">
            <v>ERAF</v>
          </cell>
          <cell r="N492">
            <v>28</v>
          </cell>
          <cell r="P492" t="str">
            <v>12</v>
          </cell>
        </row>
        <row r="493">
          <cell r="B493">
            <v>36</v>
          </cell>
          <cell r="C493">
            <v>600000</v>
          </cell>
          <cell r="D493">
            <v>39</v>
          </cell>
          <cell r="E493">
            <v>600000</v>
          </cell>
          <cell r="G493">
            <v>1</v>
          </cell>
          <cell r="H493" t="str">
            <v>ERAF</v>
          </cell>
          <cell r="L493" t="str">
            <v>-</v>
          </cell>
          <cell r="N493">
            <v>39</v>
          </cell>
          <cell r="P493" t="str">
            <v>12</v>
          </cell>
        </row>
        <row r="494">
          <cell r="B494">
            <v>31</v>
          </cell>
          <cell r="C494">
            <v>166213.14000000001</v>
          </cell>
          <cell r="D494">
            <v>33</v>
          </cell>
          <cell r="E494">
            <v>166213.14000000001</v>
          </cell>
          <cell r="G494">
            <v>1</v>
          </cell>
          <cell r="H494" t="str">
            <v>ERAF</v>
          </cell>
          <cell r="L494" t="str">
            <v>-</v>
          </cell>
          <cell r="N494">
            <v>33</v>
          </cell>
          <cell r="P494" t="str">
            <v>12</v>
          </cell>
        </row>
        <row r="495">
          <cell r="B495">
            <v>33</v>
          </cell>
          <cell r="C495">
            <v>375360.96</v>
          </cell>
          <cell r="D495">
            <v>33</v>
          </cell>
          <cell r="E495">
            <v>375360.96</v>
          </cell>
          <cell r="G495">
            <v>1</v>
          </cell>
          <cell r="H495" t="str">
            <v>ERAF</v>
          </cell>
          <cell r="L495" t="str">
            <v>-</v>
          </cell>
          <cell r="N495">
            <v>33</v>
          </cell>
          <cell r="P495" t="str">
            <v>12</v>
          </cell>
        </row>
        <row r="496">
          <cell r="B496">
            <v>28</v>
          </cell>
          <cell r="C496">
            <v>455669.12</v>
          </cell>
          <cell r="D496">
            <v>26</v>
          </cell>
          <cell r="E496">
            <v>455669.12</v>
          </cell>
          <cell r="G496">
            <v>1</v>
          </cell>
          <cell r="H496" t="str">
            <v>ERAF</v>
          </cell>
          <cell r="N496">
            <v>26</v>
          </cell>
          <cell r="P496" t="str">
            <v>12</v>
          </cell>
        </row>
        <row r="497">
          <cell r="B497">
            <v>28</v>
          </cell>
          <cell r="C497">
            <v>103206.86</v>
          </cell>
          <cell r="D497">
            <v>28</v>
          </cell>
          <cell r="E497">
            <v>103206.86</v>
          </cell>
          <cell r="G497">
            <v>1</v>
          </cell>
          <cell r="H497" t="str">
            <v>ERAF</v>
          </cell>
          <cell r="N497">
            <v>28</v>
          </cell>
          <cell r="P497" t="str">
            <v>12</v>
          </cell>
        </row>
        <row r="498">
          <cell r="B498">
            <v>34</v>
          </cell>
          <cell r="C498">
            <v>217949.01</v>
          </cell>
          <cell r="D498">
            <v>33</v>
          </cell>
          <cell r="E498">
            <v>216756.73</v>
          </cell>
          <cell r="G498">
            <v>1</v>
          </cell>
          <cell r="H498" t="str">
            <v>ERAF</v>
          </cell>
          <cell r="L498" t="str">
            <v>-</v>
          </cell>
          <cell r="N498">
            <v>33</v>
          </cell>
          <cell r="P498" t="str">
            <v>12</v>
          </cell>
        </row>
        <row r="499">
          <cell r="B499">
            <v>31</v>
          </cell>
          <cell r="C499">
            <v>526500</v>
          </cell>
          <cell r="D499">
            <v>32</v>
          </cell>
          <cell r="E499">
            <v>526500</v>
          </cell>
          <cell r="G499">
            <v>1</v>
          </cell>
          <cell r="H499" t="str">
            <v>ERAF</v>
          </cell>
          <cell r="L499" t="str">
            <v>-</v>
          </cell>
          <cell r="N499">
            <v>32</v>
          </cell>
          <cell r="P499" t="str">
            <v>12</v>
          </cell>
        </row>
        <row r="500">
          <cell r="B500">
            <v>36</v>
          </cell>
          <cell r="C500">
            <v>268646.82</v>
          </cell>
          <cell r="D500">
            <v>39</v>
          </cell>
          <cell r="E500">
            <v>268646.82</v>
          </cell>
          <cell r="G500">
            <v>1</v>
          </cell>
          <cell r="H500" t="str">
            <v>ERAF</v>
          </cell>
          <cell r="L500" t="str">
            <v>-</v>
          </cell>
          <cell r="N500">
            <v>39</v>
          </cell>
          <cell r="P500" t="str">
            <v>12</v>
          </cell>
        </row>
        <row r="501">
          <cell r="B501">
            <v>29</v>
          </cell>
          <cell r="C501">
            <v>159993.95000000001</v>
          </cell>
          <cell r="D501">
            <v>32</v>
          </cell>
          <cell r="E501">
            <v>149437.72</v>
          </cell>
          <cell r="G501">
            <v>1</v>
          </cell>
          <cell r="H501" t="str">
            <v>ERAF</v>
          </cell>
          <cell r="L501" t="str">
            <v>-</v>
          </cell>
          <cell r="N501">
            <v>32</v>
          </cell>
          <cell r="P501" t="str">
            <v>12</v>
          </cell>
        </row>
        <row r="502">
          <cell r="B502">
            <v>31</v>
          </cell>
          <cell r="C502">
            <v>320721.33</v>
          </cell>
          <cell r="D502">
            <v>31</v>
          </cell>
          <cell r="E502">
            <v>320721.33</v>
          </cell>
          <cell r="G502">
            <v>1</v>
          </cell>
          <cell r="H502" t="str">
            <v>ERAF</v>
          </cell>
          <cell r="L502" t="str">
            <v>-</v>
          </cell>
          <cell r="N502">
            <v>31</v>
          </cell>
          <cell r="P502" t="str">
            <v>12</v>
          </cell>
        </row>
        <row r="503">
          <cell r="B503">
            <v>34</v>
          </cell>
          <cell r="C503">
            <v>134156</v>
          </cell>
          <cell r="D503">
            <v>43</v>
          </cell>
          <cell r="E503">
            <v>0</v>
          </cell>
          <cell r="G503">
            <v>1</v>
          </cell>
          <cell r="H503" t="str">
            <v>ERAF</v>
          </cell>
          <cell r="L503" t="str">
            <v>-</v>
          </cell>
          <cell r="N503">
            <v>43</v>
          </cell>
          <cell r="P503" t="str">
            <v>12</v>
          </cell>
        </row>
        <row r="504">
          <cell r="B504">
            <v>32</v>
          </cell>
          <cell r="C504">
            <v>381615.65</v>
          </cell>
          <cell r="D504">
            <v>31</v>
          </cell>
          <cell r="E504">
            <v>381615.65</v>
          </cell>
          <cell r="G504">
            <v>1</v>
          </cell>
          <cell r="H504" t="str">
            <v>ERAF</v>
          </cell>
          <cell r="L504" t="str">
            <v>-</v>
          </cell>
          <cell r="N504">
            <v>31</v>
          </cell>
          <cell r="P504" t="str">
            <v>12</v>
          </cell>
        </row>
        <row r="505">
          <cell r="B505">
            <v>33</v>
          </cell>
          <cell r="C505">
            <v>600000</v>
          </cell>
          <cell r="D505">
            <v>33</v>
          </cell>
          <cell r="E505">
            <v>600000</v>
          </cell>
          <cell r="G505">
            <v>1</v>
          </cell>
          <cell r="H505" t="str">
            <v>ERAF</v>
          </cell>
          <cell r="L505" t="str">
            <v>-</v>
          </cell>
          <cell r="N505">
            <v>33</v>
          </cell>
          <cell r="P505" t="str">
            <v>12</v>
          </cell>
        </row>
        <row r="506">
          <cell r="B506">
            <v>30</v>
          </cell>
          <cell r="C506">
            <v>600000</v>
          </cell>
          <cell r="D506">
            <v>32</v>
          </cell>
          <cell r="E506">
            <v>600000</v>
          </cell>
          <cell r="G506">
            <v>1</v>
          </cell>
          <cell r="H506" t="str">
            <v>ERAF</v>
          </cell>
          <cell r="L506" t="str">
            <v>-</v>
          </cell>
          <cell r="N506">
            <v>32</v>
          </cell>
          <cell r="P506" t="str">
            <v>12</v>
          </cell>
        </row>
        <row r="507">
          <cell r="B507">
            <v>32</v>
          </cell>
          <cell r="C507">
            <v>190771.82</v>
          </cell>
          <cell r="D507">
            <v>31</v>
          </cell>
          <cell r="E507">
            <v>190771.82</v>
          </cell>
          <cell r="G507">
            <v>1</v>
          </cell>
          <cell r="H507" t="str">
            <v>ERAF</v>
          </cell>
          <cell r="L507" t="str">
            <v>-</v>
          </cell>
          <cell r="N507">
            <v>31</v>
          </cell>
          <cell r="P507" t="str">
            <v>12</v>
          </cell>
        </row>
        <row r="508">
          <cell r="B508">
            <v>32</v>
          </cell>
          <cell r="C508">
            <v>119434.59</v>
          </cell>
          <cell r="D508">
            <v>33</v>
          </cell>
          <cell r="E508">
            <v>119434.59</v>
          </cell>
          <cell r="G508">
            <v>1</v>
          </cell>
          <cell r="H508" t="str">
            <v>ERAF</v>
          </cell>
          <cell r="L508" t="str">
            <v>-</v>
          </cell>
          <cell r="N508">
            <v>33</v>
          </cell>
          <cell r="P508" t="str">
            <v>12</v>
          </cell>
        </row>
        <row r="509">
          <cell r="B509">
            <v>29</v>
          </cell>
          <cell r="C509">
            <v>77092.5</v>
          </cell>
          <cell r="D509">
            <v>32</v>
          </cell>
          <cell r="E509">
            <v>77092.5</v>
          </cell>
          <cell r="G509">
            <v>1</v>
          </cell>
          <cell r="H509" t="str">
            <v>ERAF</v>
          </cell>
          <cell r="L509" t="str">
            <v>-</v>
          </cell>
          <cell r="N509">
            <v>32</v>
          </cell>
          <cell r="P509" t="str">
            <v>12</v>
          </cell>
        </row>
        <row r="510">
          <cell r="B510">
            <v>31</v>
          </cell>
          <cell r="C510">
            <v>351050.59</v>
          </cell>
          <cell r="D510">
            <v>33</v>
          </cell>
          <cell r="E510">
            <v>351050.59</v>
          </cell>
          <cell r="G510">
            <v>1</v>
          </cell>
          <cell r="H510" t="str">
            <v>ERAF</v>
          </cell>
          <cell r="L510" t="str">
            <v>-</v>
          </cell>
          <cell r="N510">
            <v>33</v>
          </cell>
          <cell r="P510" t="str">
            <v>12</v>
          </cell>
        </row>
        <row r="511">
          <cell r="B511">
            <v>26</v>
          </cell>
          <cell r="C511">
            <v>9812.5</v>
          </cell>
          <cell r="D511">
            <v>27</v>
          </cell>
          <cell r="E511">
            <v>9812.5</v>
          </cell>
          <cell r="G511">
            <v>1</v>
          </cell>
          <cell r="H511" t="str">
            <v>ERAF</v>
          </cell>
          <cell r="N511">
            <v>27</v>
          </cell>
          <cell r="P511" t="str">
            <v>31</v>
          </cell>
        </row>
        <row r="512">
          <cell r="B512">
            <v>30</v>
          </cell>
          <cell r="C512">
            <v>9995</v>
          </cell>
          <cell r="D512">
            <v>32</v>
          </cell>
          <cell r="E512">
            <v>9995</v>
          </cell>
          <cell r="G512">
            <v>1</v>
          </cell>
          <cell r="H512" t="str">
            <v>ERAF</v>
          </cell>
          <cell r="L512" t="str">
            <v>-</v>
          </cell>
          <cell r="N512">
            <v>32</v>
          </cell>
          <cell r="P512" t="str">
            <v>31</v>
          </cell>
        </row>
        <row r="513">
          <cell r="B513">
            <v>29</v>
          </cell>
          <cell r="C513">
            <v>60811.86</v>
          </cell>
          <cell r="D513">
            <v>33</v>
          </cell>
          <cell r="E513">
            <v>28747.74</v>
          </cell>
          <cell r="G513">
            <v>1</v>
          </cell>
          <cell r="H513" t="str">
            <v>ERAF</v>
          </cell>
          <cell r="L513" t="str">
            <v>-</v>
          </cell>
          <cell r="N513">
            <v>33</v>
          </cell>
          <cell r="P513" t="str">
            <v>32</v>
          </cell>
        </row>
        <row r="514">
          <cell r="B514">
            <v>29</v>
          </cell>
          <cell r="C514">
            <v>3241.62</v>
          </cell>
          <cell r="D514">
            <v>30</v>
          </cell>
          <cell r="E514">
            <v>2302.11</v>
          </cell>
          <cell r="G514">
            <v>1</v>
          </cell>
          <cell r="H514" t="str">
            <v>ERAF</v>
          </cell>
          <cell r="L514" t="str">
            <v>-</v>
          </cell>
          <cell r="N514">
            <v>30</v>
          </cell>
          <cell r="P514" t="str">
            <v>32</v>
          </cell>
        </row>
        <row r="515">
          <cell r="B515">
            <v>24</v>
          </cell>
          <cell r="C515">
            <v>20174</v>
          </cell>
          <cell r="D515">
            <v>27</v>
          </cell>
          <cell r="E515">
            <v>10820.27</v>
          </cell>
          <cell r="G515">
            <v>1</v>
          </cell>
          <cell r="H515" t="str">
            <v>ERAF</v>
          </cell>
          <cell r="N515">
            <v>27</v>
          </cell>
          <cell r="P515" t="str">
            <v>32</v>
          </cell>
        </row>
        <row r="516">
          <cell r="B516">
            <v>24</v>
          </cell>
          <cell r="C516">
            <v>6441.79</v>
          </cell>
          <cell r="D516">
            <v>26</v>
          </cell>
          <cell r="E516">
            <v>6031.31</v>
          </cell>
          <cell r="G516">
            <v>1</v>
          </cell>
          <cell r="H516" t="str">
            <v>ERAF</v>
          </cell>
          <cell r="N516">
            <v>26</v>
          </cell>
          <cell r="P516" t="str">
            <v>32</v>
          </cell>
        </row>
        <row r="517">
          <cell r="B517">
            <v>23</v>
          </cell>
          <cell r="C517">
            <v>5074.97</v>
          </cell>
          <cell r="D517">
            <v>30</v>
          </cell>
          <cell r="E517">
            <v>3883.43</v>
          </cell>
          <cell r="G517">
            <v>1</v>
          </cell>
          <cell r="H517" t="str">
            <v>ERAF</v>
          </cell>
          <cell r="L517" t="str">
            <v>-</v>
          </cell>
          <cell r="N517">
            <v>30</v>
          </cell>
          <cell r="P517" t="str">
            <v>32</v>
          </cell>
        </row>
        <row r="518">
          <cell r="B518">
            <v>24</v>
          </cell>
          <cell r="C518">
            <v>4440</v>
          </cell>
          <cell r="D518">
            <v>34</v>
          </cell>
          <cell r="E518">
            <v>3082.84</v>
          </cell>
          <cell r="G518">
            <v>1</v>
          </cell>
          <cell r="H518" t="str">
            <v>ERAF</v>
          </cell>
          <cell r="L518" t="str">
            <v>-</v>
          </cell>
          <cell r="N518">
            <v>34</v>
          </cell>
          <cell r="P518" t="str">
            <v>32</v>
          </cell>
        </row>
        <row r="519">
          <cell r="B519">
            <v>39</v>
          </cell>
          <cell r="C519">
            <v>4941.3500000000004</v>
          </cell>
          <cell r="D519">
            <v>39</v>
          </cell>
          <cell r="E519">
            <v>4339.6499999999996</v>
          </cell>
          <cell r="G519">
            <v>1</v>
          </cell>
          <cell r="H519" t="str">
            <v>ERAF</v>
          </cell>
          <cell r="L519" t="str">
            <v>-</v>
          </cell>
          <cell r="N519">
            <v>39</v>
          </cell>
          <cell r="P519" t="str">
            <v>32</v>
          </cell>
        </row>
        <row r="520">
          <cell r="B520">
            <v>24</v>
          </cell>
          <cell r="C520">
            <v>5665.47</v>
          </cell>
          <cell r="D520">
            <v>24</v>
          </cell>
          <cell r="E520">
            <v>5525.99</v>
          </cell>
          <cell r="G520">
            <v>1</v>
          </cell>
          <cell r="H520" t="str">
            <v>ERAF</v>
          </cell>
          <cell r="N520">
            <v>24</v>
          </cell>
          <cell r="P520" t="str">
            <v>32</v>
          </cell>
        </row>
        <row r="521">
          <cell r="B521">
            <v>23</v>
          </cell>
          <cell r="C521">
            <v>6581.15</v>
          </cell>
          <cell r="D521">
            <v>23</v>
          </cell>
          <cell r="E521">
            <v>6549.95</v>
          </cell>
          <cell r="G521">
            <v>1</v>
          </cell>
          <cell r="H521" t="str">
            <v>ERAF</v>
          </cell>
          <cell r="N521">
            <v>23</v>
          </cell>
          <cell r="P521" t="str">
            <v>32</v>
          </cell>
        </row>
        <row r="522">
          <cell r="B522">
            <v>23</v>
          </cell>
          <cell r="C522">
            <v>8850</v>
          </cell>
          <cell r="D522">
            <v>26</v>
          </cell>
          <cell r="E522">
            <v>6696.02</v>
          </cell>
          <cell r="G522">
            <v>1</v>
          </cell>
          <cell r="H522" t="str">
            <v>ERAF</v>
          </cell>
          <cell r="N522">
            <v>26</v>
          </cell>
          <cell r="P522" t="str">
            <v>32</v>
          </cell>
        </row>
        <row r="523">
          <cell r="B523">
            <v>43</v>
          </cell>
          <cell r="C523">
            <v>27316.21</v>
          </cell>
          <cell r="D523">
            <v>44</v>
          </cell>
          <cell r="E523">
            <v>0</v>
          </cell>
          <cell r="G523">
            <v>1</v>
          </cell>
          <cell r="H523" t="str">
            <v>ERAF</v>
          </cell>
          <cell r="L523" t="str">
            <v>-</v>
          </cell>
          <cell r="N523">
            <v>44</v>
          </cell>
          <cell r="P523" t="str">
            <v>32</v>
          </cell>
        </row>
        <row r="524">
          <cell r="B524">
            <v>24</v>
          </cell>
          <cell r="C524">
            <v>2893.5</v>
          </cell>
          <cell r="D524">
            <v>25</v>
          </cell>
          <cell r="E524">
            <v>1682.71</v>
          </cell>
          <cell r="G524">
            <v>1</v>
          </cell>
          <cell r="H524" t="str">
            <v>ERAF</v>
          </cell>
          <cell r="N524">
            <v>25</v>
          </cell>
          <cell r="P524" t="str">
            <v>32</v>
          </cell>
        </row>
        <row r="525">
          <cell r="B525">
            <v>24</v>
          </cell>
          <cell r="C525">
            <v>2516</v>
          </cell>
          <cell r="D525">
            <v>44</v>
          </cell>
          <cell r="E525">
            <v>0</v>
          </cell>
          <cell r="G525">
            <v>1</v>
          </cell>
          <cell r="H525" t="str">
            <v>ERAF</v>
          </cell>
          <cell r="L525" t="str">
            <v>-</v>
          </cell>
          <cell r="N525">
            <v>44</v>
          </cell>
          <cell r="P525" t="str">
            <v>32</v>
          </cell>
        </row>
        <row r="526">
          <cell r="B526">
            <v>26</v>
          </cell>
          <cell r="C526">
            <v>4209.8599999999997</v>
          </cell>
          <cell r="D526">
            <v>29</v>
          </cell>
          <cell r="E526">
            <v>2074.79</v>
          </cell>
          <cell r="G526">
            <v>1</v>
          </cell>
          <cell r="H526" t="str">
            <v>ERAF</v>
          </cell>
          <cell r="N526">
            <v>29</v>
          </cell>
          <cell r="P526" t="str">
            <v>32</v>
          </cell>
        </row>
        <row r="527">
          <cell r="B527">
            <v>30</v>
          </cell>
          <cell r="C527">
            <v>30000</v>
          </cell>
          <cell r="D527">
            <v>31</v>
          </cell>
          <cell r="E527">
            <v>30000</v>
          </cell>
          <cell r="G527">
            <v>1</v>
          </cell>
          <cell r="H527" t="str">
            <v>ESF</v>
          </cell>
          <cell r="L527" t="str">
            <v>-</v>
          </cell>
          <cell r="N527">
            <v>31</v>
          </cell>
          <cell r="P527" t="str">
            <v>40</v>
          </cell>
        </row>
        <row r="528">
          <cell r="B528">
            <v>27</v>
          </cell>
          <cell r="C528">
            <v>5049.6899999999996</v>
          </cell>
          <cell r="D528">
            <v>31</v>
          </cell>
          <cell r="E528">
            <v>4424.6400000000003</v>
          </cell>
          <cell r="G528">
            <v>1</v>
          </cell>
          <cell r="H528" t="str">
            <v>ESF</v>
          </cell>
          <cell r="L528" t="str">
            <v>-</v>
          </cell>
          <cell r="N528">
            <v>31</v>
          </cell>
          <cell r="P528" t="str">
            <v>40</v>
          </cell>
        </row>
        <row r="529">
          <cell r="B529">
            <v>31</v>
          </cell>
          <cell r="C529">
            <v>30000</v>
          </cell>
          <cell r="D529">
            <v>35</v>
          </cell>
          <cell r="E529">
            <v>29763.84</v>
          </cell>
          <cell r="G529">
            <v>1</v>
          </cell>
          <cell r="H529" t="str">
            <v>ESF</v>
          </cell>
          <cell r="L529" t="str">
            <v>-</v>
          </cell>
          <cell r="N529">
            <v>35</v>
          </cell>
          <cell r="P529" t="str">
            <v>40</v>
          </cell>
        </row>
        <row r="530">
          <cell r="B530">
            <v>28</v>
          </cell>
          <cell r="C530">
            <v>19934.400000000001</v>
          </cell>
          <cell r="D530">
            <v>29</v>
          </cell>
          <cell r="E530">
            <v>19934.400000000001</v>
          </cell>
          <cell r="G530">
            <v>1</v>
          </cell>
          <cell r="H530" t="str">
            <v>ESF</v>
          </cell>
          <cell r="N530">
            <v>29</v>
          </cell>
          <cell r="P530" t="str">
            <v>40</v>
          </cell>
        </row>
        <row r="531">
          <cell r="B531">
            <v>28</v>
          </cell>
          <cell r="C531">
            <v>2998.2</v>
          </cell>
          <cell r="D531">
            <v>33</v>
          </cell>
          <cell r="E531">
            <v>2998.2</v>
          </cell>
          <cell r="G531">
            <v>1</v>
          </cell>
          <cell r="H531" t="str">
            <v>ESF</v>
          </cell>
          <cell r="L531" t="str">
            <v>-</v>
          </cell>
          <cell r="N531">
            <v>33</v>
          </cell>
          <cell r="P531" t="str">
            <v>40</v>
          </cell>
        </row>
        <row r="532">
          <cell r="B532">
            <v>26</v>
          </cell>
          <cell r="C532">
            <v>18048</v>
          </cell>
          <cell r="D532">
            <v>26</v>
          </cell>
          <cell r="E532">
            <v>17344</v>
          </cell>
          <cell r="G532">
            <v>1</v>
          </cell>
          <cell r="H532" t="str">
            <v>ESF</v>
          </cell>
          <cell r="N532">
            <v>26</v>
          </cell>
          <cell r="P532" t="str">
            <v>40</v>
          </cell>
        </row>
        <row r="533">
          <cell r="B533">
            <v>26</v>
          </cell>
          <cell r="C533">
            <v>3984</v>
          </cell>
          <cell r="D533">
            <v>27</v>
          </cell>
          <cell r="E533">
            <v>3984</v>
          </cell>
          <cell r="G533">
            <v>1</v>
          </cell>
          <cell r="H533" t="str">
            <v>ESF</v>
          </cell>
          <cell r="N533">
            <v>27</v>
          </cell>
          <cell r="P533" t="str">
            <v>40</v>
          </cell>
        </row>
        <row r="534">
          <cell r="B534">
            <v>30</v>
          </cell>
          <cell r="C534">
            <v>20173.259999999998</v>
          </cell>
          <cell r="D534">
            <v>35</v>
          </cell>
          <cell r="E534">
            <v>14910.9</v>
          </cell>
          <cell r="G534">
            <v>1</v>
          </cell>
          <cell r="H534" t="str">
            <v>ESF</v>
          </cell>
          <cell r="L534" t="str">
            <v>-</v>
          </cell>
          <cell r="N534">
            <v>35</v>
          </cell>
          <cell r="P534" t="str">
            <v>40</v>
          </cell>
        </row>
        <row r="535">
          <cell r="B535">
            <v>26</v>
          </cell>
          <cell r="C535">
            <v>3936</v>
          </cell>
          <cell r="D535">
            <v>27</v>
          </cell>
          <cell r="E535">
            <v>3936</v>
          </cell>
          <cell r="G535">
            <v>1</v>
          </cell>
          <cell r="H535" t="str">
            <v>ESF</v>
          </cell>
          <cell r="N535">
            <v>27</v>
          </cell>
          <cell r="P535" t="str">
            <v>40</v>
          </cell>
        </row>
        <row r="536">
          <cell r="B536">
            <v>37</v>
          </cell>
          <cell r="C536">
            <v>2700</v>
          </cell>
          <cell r="D536">
            <v>38</v>
          </cell>
          <cell r="E536">
            <v>2700</v>
          </cell>
          <cell r="G536">
            <v>1</v>
          </cell>
          <cell r="H536" t="str">
            <v>ESF</v>
          </cell>
          <cell r="L536" t="str">
            <v>-</v>
          </cell>
          <cell r="N536">
            <v>38</v>
          </cell>
          <cell r="P536" t="str">
            <v>40</v>
          </cell>
        </row>
        <row r="537">
          <cell r="B537">
            <v>27</v>
          </cell>
          <cell r="C537">
            <v>11141.24</v>
          </cell>
          <cell r="D537">
            <v>28</v>
          </cell>
          <cell r="E537">
            <v>11141.24</v>
          </cell>
          <cell r="G537">
            <v>1</v>
          </cell>
          <cell r="H537" t="str">
            <v>ESF</v>
          </cell>
          <cell r="N537">
            <v>28</v>
          </cell>
          <cell r="P537" t="str">
            <v>40</v>
          </cell>
        </row>
        <row r="538">
          <cell r="B538">
            <v>27</v>
          </cell>
          <cell r="C538">
            <v>2868</v>
          </cell>
          <cell r="D538">
            <v>28</v>
          </cell>
          <cell r="E538">
            <v>2844.79</v>
          </cell>
          <cell r="G538">
            <v>1</v>
          </cell>
          <cell r="H538" t="str">
            <v>ESF</v>
          </cell>
          <cell r="N538">
            <v>28</v>
          </cell>
          <cell r="P538" t="str">
            <v>40</v>
          </cell>
        </row>
        <row r="539">
          <cell r="B539">
            <v>26</v>
          </cell>
          <cell r="C539">
            <v>2952</v>
          </cell>
          <cell r="D539">
            <v>27</v>
          </cell>
          <cell r="E539">
            <v>2952</v>
          </cell>
          <cell r="G539">
            <v>1</v>
          </cell>
          <cell r="H539" t="str">
            <v>ESF</v>
          </cell>
          <cell r="N539">
            <v>27</v>
          </cell>
          <cell r="P539" t="str">
            <v>40</v>
          </cell>
        </row>
        <row r="540">
          <cell r="B540">
            <v>27</v>
          </cell>
          <cell r="C540">
            <v>24690.240000000002</v>
          </cell>
          <cell r="D540">
            <v>31</v>
          </cell>
          <cell r="E540">
            <v>24690.240000000002</v>
          </cell>
          <cell r="G540">
            <v>1</v>
          </cell>
          <cell r="H540" t="str">
            <v>ESF</v>
          </cell>
          <cell r="L540" t="str">
            <v>-</v>
          </cell>
          <cell r="N540">
            <v>31</v>
          </cell>
          <cell r="P540" t="str">
            <v>40</v>
          </cell>
        </row>
        <row r="541">
          <cell r="B541">
            <v>36</v>
          </cell>
          <cell r="C541">
            <v>14030.08</v>
          </cell>
          <cell r="D541">
            <v>37</v>
          </cell>
          <cell r="E541">
            <v>14018.88</v>
          </cell>
          <cell r="G541">
            <v>1</v>
          </cell>
          <cell r="H541" t="str">
            <v>ESF</v>
          </cell>
          <cell r="L541" t="str">
            <v>-</v>
          </cell>
          <cell r="N541">
            <v>37</v>
          </cell>
          <cell r="P541" t="str">
            <v>40</v>
          </cell>
        </row>
        <row r="542">
          <cell r="B542">
            <v>32</v>
          </cell>
          <cell r="C542">
            <v>1866</v>
          </cell>
          <cell r="D542">
            <v>37</v>
          </cell>
          <cell r="E542">
            <v>0</v>
          </cell>
          <cell r="G542">
            <v>1</v>
          </cell>
          <cell r="H542" t="str">
            <v>ESF</v>
          </cell>
          <cell r="N542">
            <v>37</v>
          </cell>
          <cell r="P542" t="str">
            <v>40</v>
          </cell>
        </row>
        <row r="543">
          <cell r="B543">
            <v>25</v>
          </cell>
          <cell r="C543">
            <v>7922.4</v>
          </cell>
          <cell r="D543">
            <v>25</v>
          </cell>
          <cell r="E543">
            <v>7922.4</v>
          </cell>
          <cell r="G543">
            <v>1</v>
          </cell>
          <cell r="H543" t="str">
            <v>ESF</v>
          </cell>
          <cell r="N543">
            <v>25</v>
          </cell>
          <cell r="P543" t="str">
            <v>40</v>
          </cell>
        </row>
        <row r="544">
          <cell r="B544">
            <v>25</v>
          </cell>
          <cell r="C544">
            <v>7913.6</v>
          </cell>
          <cell r="D544">
            <v>24</v>
          </cell>
          <cell r="E544">
            <v>7913.6</v>
          </cell>
          <cell r="G544">
            <v>1</v>
          </cell>
          <cell r="H544" t="str">
            <v>ESF</v>
          </cell>
          <cell r="N544">
            <v>24</v>
          </cell>
          <cell r="P544" t="str">
            <v>40</v>
          </cell>
        </row>
        <row r="545">
          <cell r="B545">
            <v>25</v>
          </cell>
          <cell r="C545">
            <v>3272</v>
          </cell>
          <cell r="D545">
            <v>27</v>
          </cell>
          <cell r="E545">
            <v>3272</v>
          </cell>
          <cell r="G545">
            <v>1</v>
          </cell>
          <cell r="H545" t="str">
            <v>ESF</v>
          </cell>
          <cell r="N545">
            <v>27</v>
          </cell>
          <cell r="P545" t="str">
            <v>40</v>
          </cell>
        </row>
        <row r="546">
          <cell r="B546">
            <v>28</v>
          </cell>
          <cell r="C546">
            <v>6320</v>
          </cell>
          <cell r="D546">
            <v>29</v>
          </cell>
          <cell r="E546">
            <v>6096.18</v>
          </cell>
          <cell r="G546">
            <v>1</v>
          </cell>
          <cell r="H546" t="str">
            <v>ESF</v>
          </cell>
          <cell r="N546">
            <v>29</v>
          </cell>
          <cell r="P546" t="str">
            <v>40</v>
          </cell>
        </row>
        <row r="547">
          <cell r="B547">
            <v>25</v>
          </cell>
          <cell r="C547">
            <v>7932</v>
          </cell>
          <cell r="D547">
            <v>25</v>
          </cell>
          <cell r="E547">
            <v>7932</v>
          </cell>
          <cell r="G547">
            <v>1</v>
          </cell>
          <cell r="H547" t="str">
            <v>ESF</v>
          </cell>
          <cell r="L547" t="str">
            <v>-</v>
          </cell>
          <cell r="N547">
            <v>25</v>
          </cell>
          <cell r="P547" t="str">
            <v>40</v>
          </cell>
        </row>
        <row r="548">
          <cell r="B548">
            <v>26</v>
          </cell>
          <cell r="C548">
            <v>6336.14</v>
          </cell>
          <cell r="D548">
            <v>35</v>
          </cell>
          <cell r="E548">
            <v>5729.27</v>
          </cell>
          <cell r="G548">
            <v>1</v>
          </cell>
          <cell r="H548" t="str">
            <v>ESF</v>
          </cell>
          <cell r="L548" t="str">
            <v>-</v>
          </cell>
          <cell r="N548">
            <v>35</v>
          </cell>
          <cell r="P548" t="str">
            <v>40</v>
          </cell>
        </row>
        <row r="549">
          <cell r="B549">
            <v>27</v>
          </cell>
          <cell r="C549">
            <v>9474.36</v>
          </cell>
          <cell r="D549">
            <v>30</v>
          </cell>
          <cell r="E549">
            <v>9051.33</v>
          </cell>
          <cell r="G549">
            <v>1</v>
          </cell>
          <cell r="H549" t="str">
            <v>ESF</v>
          </cell>
          <cell r="L549" t="str">
            <v>-</v>
          </cell>
          <cell r="N549">
            <v>30</v>
          </cell>
          <cell r="P549" t="str">
            <v>40</v>
          </cell>
        </row>
        <row r="550">
          <cell r="B550">
            <v>27</v>
          </cell>
          <cell r="C550">
            <v>24032</v>
          </cell>
          <cell r="D550">
            <v>31</v>
          </cell>
          <cell r="E550">
            <v>24032</v>
          </cell>
          <cell r="G550">
            <v>1</v>
          </cell>
          <cell r="H550" t="str">
            <v>ESF</v>
          </cell>
          <cell r="L550" t="str">
            <v>-</v>
          </cell>
          <cell r="N550">
            <v>31</v>
          </cell>
          <cell r="P550" t="str">
            <v>40</v>
          </cell>
        </row>
        <row r="551">
          <cell r="B551">
            <v>30</v>
          </cell>
          <cell r="C551">
            <v>4000</v>
          </cell>
          <cell r="D551">
            <v>31</v>
          </cell>
          <cell r="E551">
            <v>4000</v>
          </cell>
          <cell r="G551">
            <v>1</v>
          </cell>
          <cell r="H551" t="str">
            <v>ESF</v>
          </cell>
          <cell r="L551" t="str">
            <v>-</v>
          </cell>
          <cell r="N551">
            <v>31</v>
          </cell>
          <cell r="P551" t="str">
            <v>40</v>
          </cell>
        </row>
        <row r="552">
          <cell r="B552">
            <v>26</v>
          </cell>
          <cell r="C552">
            <v>17404.349999999999</v>
          </cell>
          <cell r="D552">
            <v>27</v>
          </cell>
          <cell r="E552">
            <v>16796.91</v>
          </cell>
          <cell r="G552">
            <v>1</v>
          </cell>
          <cell r="H552" t="str">
            <v>ESF</v>
          </cell>
          <cell r="N552">
            <v>27</v>
          </cell>
          <cell r="P552" t="str">
            <v>40</v>
          </cell>
        </row>
        <row r="553">
          <cell r="B553">
            <v>36</v>
          </cell>
          <cell r="C553">
            <v>55593.45</v>
          </cell>
          <cell r="D553">
            <v>40</v>
          </cell>
          <cell r="E553">
            <v>55591.25</v>
          </cell>
          <cell r="G553">
            <v>1</v>
          </cell>
          <cell r="H553" t="str">
            <v>ERAF</v>
          </cell>
          <cell r="L553" t="str">
            <v>-</v>
          </cell>
          <cell r="N553">
            <v>40</v>
          </cell>
          <cell r="P553" t="str">
            <v>12</v>
          </cell>
        </row>
        <row r="554">
          <cell r="B554">
            <v>31</v>
          </cell>
          <cell r="C554">
            <v>141263.25</v>
          </cell>
          <cell r="D554">
            <v>31</v>
          </cell>
          <cell r="E554">
            <v>141263.25</v>
          </cell>
          <cell r="G554">
            <v>1</v>
          </cell>
          <cell r="H554" t="str">
            <v>ERAF</v>
          </cell>
          <cell r="L554" t="str">
            <v>-</v>
          </cell>
          <cell r="N554">
            <v>31</v>
          </cell>
          <cell r="P554" t="str">
            <v>12</v>
          </cell>
        </row>
        <row r="555">
          <cell r="B555">
            <v>29</v>
          </cell>
          <cell r="C555">
            <v>319318.99</v>
          </cell>
          <cell r="D555">
            <v>30</v>
          </cell>
          <cell r="E555">
            <v>319318.99</v>
          </cell>
          <cell r="G555">
            <v>1</v>
          </cell>
          <cell r="H555" t="str">
            <v>ERAF</v>
          </cell>
          <cell r="L555" t="str">
            <v>-</v>
          </cell>
          <cell r="N555">
            <v>30</v>
          </cell>
          <cell r="P555" t="str">
            <v>12</v>
          </cell>
        </row>
        <row r="556">
          <cell r="B556">
            <v>42</v>
          </cell>
          <cell r="C556">
            <v>121619.19</v>
          </cell>
          <cell r="D556">
            <v>42</v>
          </cell>
          <cell r="E556">
            <v>121619.19</v>
          </cell>
          <cell r="G556">
            <v>1</v>
          </cell>
          <cell r="H556" t="str">
            <v>ERAF</v>
          </cell>
          <cell r="L556" t="str">
            <v>-</v>
          </cell>
          <cell r="N556">
            <v>42</v>
          </cell>
          <cell r="P556" t="str">
            <v>12</v>
          </cell>
        </row>
        <row r="557">
          <cell r="B557">
            <v>33</v>
          </cell>
          <cell r="C557">
            <v>600000</v>
          </cell>
          <cell r="D557">
            <v>32</v>
          </cell>
          <cell r="E557">
            <v>0</v>
          </cell>
          <cell r="G557">
            <v>1</v>
          </cell>
          <cell r="H557" t="str">
            <v>ERAF</v>
          </cell>
          <cell r="L557" t="str">
            <v>-</v>
          </cell>
          <cell r="N557">
            <v>32</v>
          </cell>
          <cell r="P557" t="str">
            <v>12</v>
          </cell>
        </row>
        <row r="558">
          <cell r="B558">
            <v>36</v>
          </cell>
          <cell r="C558">
            <v>313067.11</v>
          </cell>
          <cell r="D558">
            <v>38</v>
          </cell>
          <cell r="E558">
            <v>313024.3</v>
          </cell>
          <cell r="G558">
            <v>1</v>
          </cell>
          <cell r="H558" t="str">
            <v>ERAF</v>
          </cell>
          <cell r="L558" t="str">
            <v>-</v>
          </cell>
          <cell r="N558">
            <v>38</v>
          </cell>
          <cell r="P558" t="str">
            <v>12</v>
          </cell>
        </row>
        <row r="559">
          <cell r="B559">
            <v>35</v>
          </cell>
          <cell r="C559">
            <v>92565</v>
          </cell>
          <cell r="D559">
            <v>33</v>
          </cell>
          <cell r="E559">
            <v>0</v>
          </cell>
          <cell r="G559">
            <v>1</v>
          </cell>
          <cell r="H559" t="str">
            <v>ERAF</v>
          </cell>
          <cell r="N559">
            <v>33</v>
          </cell>
          <cell r="P559" t="str">
            <v>12</v>
          </cell>
        </row>
        <row r="560">
          <cell r="B560">
            <v>37</v>
          </cell>
          <cell r="C560">
            <v>574327.6</v>
          </cell>
          <cell r="D560">
            <v>43</v>
          </cell>
          <cell r="E560">
            <v>0</v>
          </cell>
          <cell r="G560">
            <v>1</v>
          </cell>
          <cell r="H560" t="str">
            <v>ERAF</v>
          </cell>
          <cell r="L560" t="str">
            <v>-</v>
          </cell>
          <cell r="N560">
            <v>43</v>
          </cell>
          <cell r="P560" t="str">
            <v>12</v>
          </cell>
        </row>
        <row r="561">
          <cell r="B561">
            <v>30</v>
          </cell>
          <cell r="C561">
            <v>102785.08</v>
          </cell>
          <cell r="D561">
            <v>31</v>
          </cell>
          <cell r="E561">
            <v>102762.24000000001</v>
          </cell>
          <cell r="G561">
            <v>1</v>
          </cell>
          <cell r="H561" t="str">
            <v>ERAF</v>
          </cell>
          <cell r="L561" t="str">
            <v>-</v>
          </cell>
          <cell r="N561">
            <v>31</v>
          </cell>
          <cell r="P561" t="str">
            <v>12</v>
          </cell>
        </row>
        <row r="562">
          <cell r="B562">
            <v>34</v>
          </cell>
          <cell r="C562">
            <v>81329.850000000006</v>
          </cell>
          <cell r="D562">
            <v>33</v>
          </cell>
          <cell r="E562">
            <v>81329.850000000006</v>
          </cell>
          <cell r="G562">
            <v>1</v>
          </cell>
          <cell r="H562" t="str">
            <v>ERAF</v>
          </cell>
          <cell r="L562" t="str">
            <v>-</v>
          </cell>
          <cell r="N562">
            <v>33</v>
          </cell>
          <cell r="P562" t="str">
            <v>12</v>
          </cell>
        </row>
        <row r="563">
          <cell r="B563">
            <v>31</v>
          </cell>
          <cell r="C563">
            <v>600000</v>
          </cell>
          <cell r="D563">
            <v>33</v>
          </cell>
          <cell r="E563">
            <v>600000</v>
          </cell>
          <cell r="G563">
            <v>1</v>
          </cell>
          <cell r="H563" t="str">
            <v>ERAF</v>
          </cell>
          <cell r="L563" t="str">
            <v>-</v>
          </cell>
          <cell r="N563">
            <v>33</v>
          </cell>
          <cell r="P563" t="str">
            <v>12</v>
          </cell>
        </row>
        <row r="564">
          <cell r="B564">
            <v>31</v>
          </cell>
          <cell r="C564">
            <v>600000</v>
          </cell>
          <cell r="D564">
            <v>32</v>
          </cell>
          <cell r="E564">
            <v>600000</v>
          </cell>
          <cell r="G564">
            <v>1</v>
          </cell>
          <cell r="H564" t="str">
            <v>ERAF</v>
          </cell>
          <cell r="L564" t="str">
            <v>-</v>
          </cell>
          <cell r="N564">
            <v>32</v>
          </cell>
          <cell r="P564" t="str">
            <v>12</v>
          </cell>
        </row>
        <row r="565">
          <cell r="B565">
            <v>32</v>
          </cell>
          <cell r="C565">
            <v>121153.12</v>
          </cell>
          <cell r="D565">
            <v>33</v>
          </cell>
          <cell r="E565">
            <v>120970.26</v>
          </cell>
          <cell r="G565">
            <v>1</v>
          </cell>
          <cell r="H565" t="str">
            <v>ERAF</v>
          </cell>
          <cell r="L565" t="str">
            <v>-</v>
          </cell>
          <cell r="N565">
            <v>33</v>
          </cell>
          <cell r="P565" t="str">
            <v>12</v>
          </cell>
        </row>
        <row r="566">
          <cell r="B566">
            <v>35</v>
          </cell>
          <cell r="C566">
            <v>281929</v>
          </cell>
          <cell r="D566">
            <v>35</v>
          </cell>
          <cell r="E566">
            <v>281929</v>
          </cell>
          <cell r="G566">
            <v>1</v>
          </cell>
          <cell r="H566" t="str">
            <v>ERAF</v>
          </cell>
          <cell r="L566" t="str">
            <v>-</v>
          </cell>
          <cell r="N566">
            <v>35</v>
          </cell>
          <cell r="P566" t="str">
            <v>12</v>
          </cell>
        </row>
        <row r="567">
          <cell r="B567">
            <v>27</v>
          </cell>
          <cell r="C567">
            <v>62698.9</v>
          </cell>
          <cell r="D567">
            <v>28</v>
          </cell>
          <cell r="E567">
            <v>62698.9</v>
          </cell>
          <cell r="G567">
            <v>1</v>
          </cell>
          <cell r="H567" t="str">
            <v>ERAF</v>
          </cell>
          <cell r="N567">
            <v>28</v>
          </cell>
          <cell r="P567" t="str">
            <v>12</v>
          </cell>
        </row>
        <row r="568">
          <cell r="B568">
            <v>43</v>
          </cell>
          <cell r="C568">
            <v>277286.03999999998</v>
          </cell>
          <cell r="D568">
            <v>43</v>
          </cell>
          <cell r="E568">
            <v>0</v>
          </cell>
          <cell r="G568">
            <v>1</v>
          </cell>
          <cell r="H568" t="str">
            <v>ERAF</v>
          </cell>
          <cell r="L568" t="str">
            <v>-</v>
          </cell>
          <cell r="N568">
            <v>43</v>
          </cell>
          <cell r="P568" t="str">
            <v>12</v>
          </cell>
        </row>
        <row r="569">
          <cell r="B569">
            <v>26</v>
          </cell>
          <cell r="C569">
            <v>164456.13</v>
          </cell>
          <cell r="D569">
            <v>26</v>
          </cell>
          <cell r="E569">
            <v>164456.13</v>
          </cell>
          <cell r="G569">
            <v>1</v>
          </cell>
          <cell r="H569" t="str">
            <v>ERAF</v>
          </cell>
          <cell r="N569">
            <v>26</v>
          </cell>
          <cell r="P569" t="str">
            <v>12</v>
          </cell>
        </row>
        <row r="570">
          <cell r="B570">
            <v>31</v>
          </cell>
          <cell r="C570">
            <v>290220.09999999998</v>
          </cell>
          <cell r="D570">
            <v>32</v>
          </cell>
          <cell r="E570">
            <v>290220.09999999998</v>
          </cell>
          <cell r="G570">
            <v>1</v>
          </cell>
          <cell r="H570" t="str">
            <v>ERAF</v>
          </cell>
          <cell r="L570" t="str">
            <v>-</v>
          </cell>
          <cell r="N570">
            <v>32</v>
          </cell>
          <cell r="P570" t="str">
            <v>12</v>
          </cell>
        </row>
        <row r="571">
          <cell r="B571">
            <v>42</v>
          </cell>
          <cell r="C571">
            <v>406637.06</v>
          </cell>
          <cell r="D571">
            <v>41</v>
          </cell>
          <cell r="E571">
            <v>406180.06</v>
          </cell>
          <cell r="G571">
            <v>1</v>
          </cell>
          <cell r="H571" t="str">
            <v>ERAF</v>
          </cell>
          <cell r="L571" t="str">
            <v>-</v>
          </cell>
          <cell r="N571">
            <v>41</v>
          </cell>
          <cell r="P571" t="str">
            <v>12</v>
          </cell>
        </row>
        <row r="572">
          <cell r="B572">
            <v>33</v>
          </cell>
          <cell r="C572">
            <v>420231.1</v>
          </cell>
          <cell r="D572">
            <v>33</v>
          </cell>
          <cell r="E572">
            <v>416932.8</v>
          </cell>
          <cell r="G572">
            <v>1</v>
          </cell>
          <cell r="H572" t="str">
            <v>ERAF</v>
          </cell>
          <cell r="L572" t="str">
            <v>-</v>
          </cell>
          <cell r="N572">
            <v>33</v>
          </cell>
          <cell r="P572" t="str">
            <v>12</v>
          </cell>
        </row>
        <row r="573">
          <cell r="B573">
            <v>36</v>
          </cell>
          <cell r="C573">
            <v>345753.42</v>
          </cell>
          <cell r="D573">
            <v>39</v>
          </cell>
          <cell r="E573">
            <v>345753.22</v>
          </cell>
          <cell r="G573">
            <v>1</v>
          </cell>
          <cell r="H573" t="str">
            <v>ERAF</v>
          </cell>
          <cell r="L573" t="str">
            <v>-</v>
          </cell>
          <cell r="N573">
            <v>39</v>
          </cell>
          <cell r="P573" t="str">
            <v>12</v>
          </cell>
        </row>
        <row r="574">
          <cell r="B574">
            <v>43</v>
          </cell>
          <cell r="C574">
            <v>242632.5</v>
          </cell>
          <cell r="D574">
            <v>44</v>
          </cell>
          <cell r="E574">
            <v>242632.5</v>
          </cell>
          <cell r="G574">
            <v>1</v>
          </cell>
          <cell r="H574" t="str">
            <v>ERAF</v>
          </cell>
          <cell r="L574" t="str">
            <v>-</v>
          </cell>
          <cell r="N574">
            <v>44</v>
          </cell>
          <cell r="P574" t="str">
            <v>12</v>
          </cell>
        </row>
        <row r="575">
          <cell r="B575">
            <v>31</v>
          </cell>
          <cell r="C575">
            <v>305150</v>
          </cell>
          <cell r="D575">
            <v>33</v>
          </cell>
          <cell r="E575">
            <v>305037.48</v>
          </cell>
          <cell r="G575">
            <v>1</v>
          </cell>
          <cell r="H575" t="str">
            <v>ERAF</v>
          </cell>
          <cell r="L575" t="str">
            <v>-</v>
          </cell>
          <cell r="N575">
            <v>33</v>
          </cell>
          <cell r="P575" t="str">
            <v>12</v>
          </cell>
        </row>
        <row r="576">
          <cell r="B576">
            <v>32</v>
          </cell>
          <cell r="C576">
            <v>599950</v>
          </cell>
          <cell r="D576">
            <v>32</v>
          </cell>
          <cell r="E576">
            <v>599950</v>
          </cell>
          <cell r="G576">
            <v>1</v>
          </cell>
          <cell r="H576" t="str">
            <v>ERAF</v>
          </cell>
          <cell r="L576" t="str">
            <v>-</v>
          </cell>
          <cell r="N576">
            <v>32</v>
          </cell>
          <cell r="P576" t="str">
            <v>12</v>
          </cell>
        </row>
        <row r="577">
          <cell r="B577">
            <v>39</v>
          </cell>
          <cell r="C577">
            <v>288983.82</v>
          </cell>
          <cell r="D577">
            <v>41</v>
          </cell>
          <cell r="E577">
            <v>288801.2</v>
          </cell>
          <cell r="G577">
            <v>1</v>
          </cell>
          <cell r="H577" t="str">
            <v>ERAF</v>
          </cell>
          <cell r="L577" t="str">
            <v>-</v>
          </cell>
          <cell r="N577">
            <v>41</v>
          </cell>
          <cell r="P577" t="str">
            <v>12</v>
          </cell>
        </row>
        <row r="578">
          <cell r="B578">
            <v>29</v>
          </cell>
          <cell r="C578">
            <v>112986.28</v>
          </cell>
          <cell r="D578">
            <v>33</v>
          </cell>
          <cell r="E578">
            <v>112986.28</v>
          </cell>
          <cell r="G578">
            <v>1</v>
          </cell>
          <cell r="H578" t="str">
            <v>ERAF</v>
          </cell>
          <cell r="L578" t="str">
            <v>-</v>
          </cell>
          <cell r="N578">
            <v>33</v>
          </cell>
          <cell r="P578" t="str">
            <v>12</v>
          </cell>
        </row>
        <row r="579">
          <cell r="B579">
            <v>37</v>
          </cell>
          <cell r="C579">
            <v>245495.09</v>
          </cell>
          <cell r="D579">
            <v>37</v>
          </cell>
          <cell r="E579">
            <v>245495.09</v>
          </cell>
          <cell r="G579">
            <v>1</v>
          </cell>
          <cell r="H579" t="str">
            <v>ERAF</v>
          </cell>
          <cell r="L579" t="str">
            <v>-</v>
          </cell>
          <cell r="N579">
            <v>37</v>
          </cell>
          <cell r="P579" t="str">
            <v>12</v>
          </cell>
        </row>
        <row r="580">
          <cell r="B580">
            <v>34</v>
          </cell>
          <cell r="C580">
            <v>397336.68</v>
          </cell>
          <cell r="D580">
            <v>34</v>
          </cell>
          <cell r="E580">
            <v>397194.39</v>
          </cell>
          <cell r="G580">
            <v>1</v>
          </cell>
          <cell r="H580" t="str">
            <v>ERAF</v>
          </cell>
          <cell r="L580" t="str">
            <v>-</v>
          </cell>
          <cell r="N580">
            <v>34</v>
          </cell>
          <cell r="P580" t="str">
            <v>12</v>
          </cell>
        </row>
        <row r="581">
          <cell r="B581">
            <v>43</v>
          </cell>
          <cell r="C581">
            <v>546957.21</v>
          </cell>
          <cell r="D581">
            <v>44</v>
          </cell>
          <cell r="E581">
            <v>546957.21</v>
          </cell>
          <cell r="G581">
            <v>1</v>
          </cell>
          <cell r="H581" t="str">
            <v>ERAF</v>
          </cell>
          <cell r="L581" t="str">
            <v>-</v>
          </cell>
          <cell r="N581">
            <v>44</v>
          </cell>
          <cell r="P581" t="str">
            <v>12</v>
          </cell>
        </row>
        <row r="582">
          <cell r="B582">
            <v>43</v>
          </cell>
          <cell r="C582">
            <v>599913.49</v>
          </cell>
          <cell r="D582">
            <v>44</v>
          </cell>
          <cell r="E582">
            <v>599913.49</v>
          </cell>
          <cell r="G582">
            <v>1</v>
          </cell>
          <cell r="H582" t="str">
            <v>ERAF</v>
          </cell>
          <cell r="L582" t="str">
            <v>-</v>
          </cell>
          <cell r="N582">
            <v>44</v>
          </cell>
          <cell r="P582" t="str">
            <v>12</v>
          </cell>
        </row>
        <row r="583">
          <cell r="B583">
            <v>42</v>
          </cell>
          <cell r="C583">
            <v>506022.39</v>
          </cell>
          <cell r="D583">
            <v>44</v>
          </cell>
          <cell r="E583">
            <v>0</v>
          </cell>
          <cell r="G583">
            <v>1</v>
          </cell>
          <cell r="H583" t="str">
            <v>ERAF</v>
          </cell>
          <cell r="L583" t="str">
            <v>-</v>
          </cell>
          <cell r="N583">
            <v>44</v>
          </cell>
          <cell r="P583" t="str">
            <v>12</v>
          </cell>
        </row>
        <row r="584">
          <cell r="B584">
            <v>44</v>
          </cell>
          <cell r="C584">
            <v>600000</v>
          </cell>
          <cell r="D584">
            <v>43</v>
          </cell>
          <cell r="E584">
            <v>0</v>
          </cell>
          <cell r="G584">
            <v>1</v>
          </cell>
          <cell r="H584" t="str">
            <v>ERAF</v>
          </cell>
          <cell r="L584" t="str">
            <v>-</v>
          </cell>
          <cell r="N584">
            <v>43</v>
          </cell>
          <cell r="P584" t="str">
            <v>12</v>
          </cell>
        </row>
        <row r="585">
          <cell r="B585">
            <v>36</v>
          </cell>
          <cell r="C585">
            <v>489489.6</v>
          </cell>
          <cell r="D585">
            <v>37</v>
          </cell>
          <cell r="E585">
            <v>489489.6</v>
          </cell>
          <cell r="G585">
            <v>1</v>
          </cell>
          <cell r="H585" t="str">
            <v>ERAF</v>
          </cell>
          <cell r="L585" t="str">
            <v>-</v>
          </cell>
          <cell r="N585">
            <v>37</v>
          </cell>
          <cell r="P585" t="str">
            <v>12</v>
          </cell>
        </row>
        <row r="586">
          <cell r="B586">
            <v>32</v>
          </cell>
          <cell r="C586">
            <v>393198.8</v>
          </cell>
          <cell r="D586">
            <v>33</v>
          </cell>
          <cell r="E586">
            <v>393198.8</v>
          </cell>
          <cell r="G586">
            <v>1</v>
          </cell>
          <cell r="H586" t="str">
            <v>ERAF</v>
          </cell>
          <cell r="L586" t="str">
            <v>-</v>
          </cell>
          <cell r="N586">
            <v>33</v>
          </cell>
          <cell r="P586" t="str">
            <v>12</v>
          </cell>
        </row>
        <row r="587">
          <cell r="B587">
            <v>34</v>
          </cell>
          <cell r="C587">
            <v>151095.43</v>
          </cell>
          <cell r="D587">
            <v>35</v>
          </cell>
          <cell r="E587">
            <v>151095.43</v>
          </cell>
          <cell r="G587">
            <v>1</v>
          </cell>
          <cell r="H587" t="str">
            <v>ERAF</v>
          </cell>
          <cell r="L587" t="str">
            <v>-</v>
          </cell>
          <cell r="N587">
            <v>35</v>
          </cell>
          <cell r="P587" t="str">
            <v>12</v>
          </cell>
        </row>
        <row r="588">
          <cell r="B588">
            <v>31</v>
          </cell>
          <cell r="C588">
            <v>9954</v>
          </cell>
          <cell r="D588">
            <v>32</v>
          </cell>
          <cell r="E588">
            <v>9954</v>
          </cell>
          <cell r="G588">
            <v>1</v>
          </cell>
          <cell r="H588" t="str">
            <v>ERAF</v>
          </cell>
          <cell r="L588" t="str">
            <v>-</v>
          </cell>
          <cell r="N588">
            <v>32</v>
          </cell>
          <cell r="P588" t="str">
            <v>31</v>
          </cell>
        </row>
        <row r="589">
          <cell r="B589">
            <v>30</v>
          </cell>
          <cell r="C589">
            <v>9750</v>
          </cell>
          <cell r="D589">
            <v>37</v>
          </cell>
          <cell r="E589">
            <v>8410</v>
          </cell>
          <cell r="G589">
            <v>1</v>
          </cell>
          <cell r="H589" t="str">
            <v>ERAF</v>
          </cell>
          <cell r="L589" t="str">
            <v>-</v>
          </cell>
          <cell r="N589">
            <v>37</v>
          </cell>
          <cell r="P589" t="str">
            <v>31</v>
          </cell>
        </row>
        <row r="590">
          <cell r="B590">
            <v>37</v>
          </cell>
          <cell r="C590">
            <v>26409.599999999999</v>
          </cell>
          <cell r="D590">
            <v>33</v>
          </cell>
          <cell r="E590">
            <v>0</v>
          </cell>
          <cell r="G590">
            <v>1</v>
          </cell>
          <cell r="H590" t="str">
            <v>ERAF</v>
          </cell>
          <cell r="N590">
            <v>33</v>
          </cell>
          <cell r="P590" t="str">
            <v>32</v>
          </cell>
        </row>
        <row r="591">
          <cell r="B591">
            <v>27</v>
          </cell>
          <cell r="C591">
            <v>12469</v>
          </cell>
          <cell r="D591">
            <v>29</v>
          </cell>
          <cell r="E591">
            <v>8220.59</v>
          </cell>
          <cell r="G591">
            <v>1</v>
          </cell>
          <cell r="H591" t="str">
            <v>ERAF</v>
          </cell>
          <cell r="N591">
            <v>29</v>
          </cell>
          <cell r="P591" t="str">
            <v>32</v>
          </cell>
        </row>
        <row r="592">
          <cell r="B592">
            <v>27</v>
          </cell>
          <cell r="C592">
            <v>14787.66</v>
          </cell>
          <cell r="D592">
            <v>34</v>
          </cell>
          <cell r="E592">
            <v>14601</v>
          </cell>
          <cell r="G592">
            <v>1</v>
          </cell>
          <cell r="H592" t="str">
            <v>ERAF</v>
          </cell>
          <cell r="L592" t="str">
            <v>-</v>
          </cell>
          <cell r="N592">
            <v>34</v>
          </cell>
          <cell r="P592" t="str">
            <v>32</v>
          </cell>
        </row>
        <row r="593">
          <cell r="B593">
            <v>36</v>
          </cell>
          <cell r="C593">
            <v>7301</v>
          </cell>
          <cell r="D593">
            <v>45</v>
          </cell>
          <cell r="E593">
            <v>0</v>
          </cell>
          <cell r="G593">
            <v>1</v>
          </cell>
          <cell r="H593" t="str">
            <v>ERAF</v>
          </cell>
          <cell r="L593" t="str">
            <v>-</v>
          </cell>
          <cell r="N593">
            <v>45</v>
          </cell>
          <cell r="P593" t="str">
            <v>32</v>
          </cell>
        </row>
        <row r="594">
          <cell r="B594">
            <v>33</v>
          </cell>
          <cell r="C594">
            <v>21749</v>
          </cell>
          <cell r="D594">
            <v>42</v>
          </cell>
          <cell r="E594">
            <v>9023.3700000000008</v>
          </cell>
          <cell r="G594">
            <v>1</v>
          </cell>
          <cell r="H594" t="str">
            <v>ERAF</v>
          </cell>
          <cell r="L594" t="str">
            <v>-</v>
          </cell>
          <cell r="N594">
            <v>42</v>
          </cell>
          <cell r="P594" t="str">
            <v>32</v>
          </cell>
        </row>
        <row r="595">
          <cell r="B595">
            <v>31</v>
          </cell>
          <cell r="C595">
            <v>9297</v>
          </cell>
          <cell r="D595">
            <v>32</v>
          </cell>
          <cell r="E595">
            <v>8051.99</v>
          </cell>
          <cell r="G595">
            <v>1</v>
          </cell>
          <cell r="H595" t="str">
            <v>ESF</v>
          </cell>
          <cell r="L595" t="str">
            <v>-</v>
          </cell>
          <cell r="N595">
            <v>32</v>
          </cell>
          <cell r="P595" t="str">
            <v>40</v>
          </cell>
        </row>
        <row r="596">
          <cell r="B596">
            <v>39</v>
          </cell>
          <cell r="C596">
            <v>29568.73</v>
          </cell>
          <cell r="D596">
            <v>44</v>
          </cell>
          <cell r="E596">
            <v>16478.07</v>
          </cell>
          <cell r="G596">
            <v>1</v>
          </cell>
          <cell r="H596" t="str">
            <v>ESF</v>
          </cell>
          <cell r="L596" t="str">
            <v>-</v>
          </cell>
          <cell r="N596">
            <v>44</v>
          </cell>
          <cell r="P596" t="str">
            <v>40</v>
          </cell>
        </row>
        <row r="597">
          <cell r="B597">
            <v>39</v>
          </cell>
          <cell r="C597">
            <v>15699.09</v>
          </cell>
          <cell r="D597">
            <v>44</v>
          </cell>
          <cell r="E597">
            <v>9175.0499999999993</v>
          </cell>
          <cell r="G597">
            <v>1</v>
          </cell>
          <cell r="H597" t="str">
            <v>ESF</v>
          </cell>
          <cell r="L597" t="str">
            <v>-</v>
          </cell>
          <cell r="N597">
            <v>44</v>
          </cell>
          <cell r="P597" t="str">
            <v>40</v>
          </cell>
        </row>
        <row r="598">
          <cell r="B598">
            <v>30</v>
          </cell>
          <cell r="C598">
            <v>15765.8</v>
          </cell>
          <cell r="D598">
            <v>32</v>
          </cell>
          <cell r="E598">
            <v>15253</v>
          </cell>
          <cell r="G598">
            <v>1</v>
          </cell>
          <cell r="H598" t="str">
            <v>ESF</v>
          </cell>
          <cell r="L598" t="str">
            <v>-</v>
          </cell>
          <cell r="N598">
            <v>32</v>
          </cell>
          <cell r="P598" t="str">
            <v>40</v>
          </cell>
        </row>
        <row r="599">
          <cell r="B599">
            <v>31</v>
          </cell>
          <cell r="C599">
            <v>3551.2</v>
          </cell>
          <cell r="D599">
            <v>33</v>
          </cell>
          <cell r="E599">
            <v>3387.37</v>
          </cell>
          <cell r="G599">
            <v>1</v>
          </cell>
          <cell r="H599" t="str">
            <v>ESF</v>
          </cell>
          <cell r="L599" t="str">
            <v>-</v>
          </cell>
          <cell r="N599">
            <v>33</v>
          </cell>
          <cell r="P599" t="str">
            <v>40</v>
          </cell>
        </row>
        <row r="600">
          <cell r="B600">
            <v>29</v>
          </cell>
          <cell r="C600">
            <v>14400</v>
          </cell>
          <cell r="D600">
            <v>30</v>
          </cell>
          <cell r="E600">
            <v>14400</v>
          </cell>
          <cell r="G600">
            <v>1</v>
          </cell>
          <cell r="H600" t="str">
            <v>ESF</v>
          </cell>
          <cell r="N600">
            <v>30</v>
          </cell>
          <cell r="P600" t="str">
            <v>40</v>
          </cell>
        </row>
        <row r="601">
          <cell r="B601">
            <v>34</v>
          </cell>
          <cell r="C601">
            <v>24500</v>
          </cell>
          <cell r="D601">
            <v>40</v>
          </cell>
          <cell r="E601">
            <v>20275.37</v>
          </cell>
          <cell r="G601">
            <v>1</v>
          </cell>
          <cell r="H601" t="str">
            <v>ESF</v>
          </cell>
          <cell r="L601" t="str">
            <v>-</v>
          </cell>
          <cell r="N601">
            <v>40</v>
          </cell>
          <cell r="P601" t="str">
            <v>40</v>
          </cell>
        </row>
        <row r="602">
          <cell r="B602">
            <v>27</v>
          </cell>
          <cell r="C602">
            <v>29760</v>
          </cell>
          <cell r="D602">
            <v>28</v>
          </cell>
          <cell r="E602">
            <v>29760</v>
          </cell>
          <cell r="G602">
            <v>1</v>
          </cell>
          <cell r="H602" t="str">
            <v>ESF</v>
          </cell>
          <cell r="N602">
            <v>28</v>
          </cell>
          <cell r="P602" t="str">
            <v>40</v>
          </cell>
        </row>
        <row r="603">
          <cell r="B603">
            <v>29</v>
          </cell>
          <cell r="C603">
            <v>29520</v>
          </cell>
          <cell r="D603">
            <v>36</v>
          </cell>
          <cell r="E603">
            <v>28634.95</v>
          </cell>
          <cell r="G603">
            <v>1</v>
          </cell>
          <cell r="H603" t="str">
            <v>ESF</v>
          </cell>
          <cell r="L603" t="str">
            <v>-</v>
          </cell>
          <cell r="N603">
            <v>36</v>
          </cell>
          <cell r="P603" t="str">
            <v>40</v>
          </cell>
        </row>
        <row r="604">
          <cell r="B604">
            <v>27</v>
          </cell>
          <cell r="C604">
            <v>28000</v>
          </cell>
          <cell r="D604">
            <v>31</v>
          </cell>
          <cell r="E604">
            <v>25952</v>
          </cell>
          <cell r="G604">
            <v>1</v>
          </cell>
          <cell r="H604" t="str">
            <v>ESF</v>
          </cell>
          <cell r="L604" t="str">
            <v>-</v>
          </cell>
          <cell r="N604">
            <v>31</v>
          </cell>
          <cell r="P604" t="str">
            <v>40</v>
          </cell>
        </row>
        <row r="605">
          <cell r="B605">
            <v>27</v>
          </cell>
          <cell r="C605">
            <v>4288.0200000000004</v>
          </cell>
          <cell r="D605">
            <v>28</v>
          </cell>
          <cell r="E605">
            <v>3587.64</v>
          </cell>
          <cell r="G605">
            <v>1</v>
          </cell>
          <cell r="H605" t="str">
            <v>ESF</v>
          </cell>
          <cell r="N605">
            <v>28</v>
          </cell>
          <cell r="P605" t="str">
            <v>40</v>
          </cell>
        </row>
        <row r="606">
          <cell r="B606">
            <v>32</v>
          </cell>
          <cell r="C606">
            <v>17591.68</v>
          </cell>
          <cell r="D606">
            <v>32</v>
          </cell>
          <cell r="E606">
            <v>17591.68</v>
          </cell>
          <cell r="G606">
            <v>1</v>
          </cell>
          <cell r="H606" t="str">
            <v>ESF</v>
          </cell>
          <cell r="L606" t="str">
            <v>-</v>
          </cell>
          <cell r="N606">
            <v>32</v>
          </cell>
          <cell r="P606" t="str">
            <v>40</v>
          </cell>
        </row>
        <row r="607">
          <cell r="B607">
            <v>42</v>
          </cell>
          <cell r="C607">
            <v>177034.11</v>
          </cell>
          <cell r="D607">
            <v>44</v>
          </cell>
          <cell r="E607">
            <v>0</v>
          </cell>
          <cell r="G607">
            <v>1</v>
          </cell>
          <cell r="H607" t="str">
            <v>ERAF</v>
          </cell>
          <cell r="L607" t="str">
            <v>-</v>
          </cell>
          <cell r="N607">
            <v>44</v>
          </cell>
          <cell r="P607" t="str">
            <v>11</v>
          </cell>
        </row>
        <row r="608">
          <cell r="B608">
            <v>35</v>
          </cell>
          <cell r="C608">
            <v>200203.35</v>
          </cell>
          <cell r="D608">
            <v>34</v>
          </cell>
          <cell r="E608">
            <v>200203.35</v>
          </cell>
          <cell r="G608">
            <v>1</v>
          </cell>
          <cell r="H608" t="str">
            <v>ERAF</v>
          </cell>
          <cell r="L608" t="str">
            <v>-</v>
          </cell>
          <cell r="N608">
            <v>34</v>
          </cell>
          <cell r="P608" t="str">
            <v>11</v>
          </cell>
        </row>
        <row r="609">
          <cell r="B609">
            <v>40</v>
          </cell>
          <cell r="C609">
            <v>500000</v>
          </cell>
          <cell r="D609">
            <v>38</v>
          </cell>
          <cell r="E609">
            <v>500000</v>
          </cell>
          <cell r="G609">
            <v>1</v>
          </cell>
          <cell r="H609" t="str">
            <v>ERAF</v>
          </cell>
          <cell r="L609" t="str">
            <v>-</v>
          </cell>
          <cell r="N609">
            <v>38</v>
          </cell>
          <cell r="P609" t="str">
            <v>11</v>
          </cell>
        </row>
        <row r="610">
          <cell r="B610">
            <v>43</v>
          </cell>
          <cell r="C610">
            <v>213074.25</v>
          </cell>
          <cell r="D610">
            <v>42</v>
          </cell>
          <cell r="E610">
            <v>213074.25</v>
          </cell>
          <cell r="G610">
            <v>1</v>
          </cell>
          <cell r="H610" t="str">
            <v>ERAF</v>
          </cell>
          <cell r="L610" t="str">
            <v>-</v>
          </cell>
          <cell r="N610">
            <v>42</v>
          </cell>
          <cell r="P610" t="str">
            <v>11</v>
          </cell>
        </row>
        <row r="611">
          <cell r="B611">
            <v>36</v>
          </cell>
          <cell r="C611">
            <v>231542.25</v>
          </cell>
          <cell r="D611">
            <v>38</v>
          </cell>
          <cell r="E611">
            <v>231542.25</v>
          </cell>
          <cell r="G611">
            <v>1</v>
          </cell>
          <cell r="H611" t="str">
            <v>ERAF</v>
          </cell>
          <cell r="L611" t="str">
            <v>-</v>
          </cell>
          <cell r="N611">
            <v>38</v>
          </cell>
          <cell r="P611" t="str">
            <v>11</v>
          </cell>
        </row>
        <row r="612">
          <cell r="B612">
            <v>29</v>
          </cell>
          <cell r="C612">
            <v>168675</v>
          </cell>
          <cell r="D612">
            <v>30</v>
          </cell>
          <cell r="E612">
            <v>168675</v>
          </cell>
          <cell r="G612">
            <v>1</v>
          </cell>
          <cell r="H612" t="str">
            <v>ERAF</v>
          </cell>
          <cell r="N612">
            <v>30</v>
          </cell>
          <cell r="P612" t="str">
            <v>12</v>
          </cell>
        </row>
        <row r="613">
          <cell r="B613">
            <v>38</v>
          </cell>
          <cell r="C613">
            <v>595151.26</v>
          </cell>
          <cell r="D613">
            <v>40</v>
          </cell>
          <cell r="E613">
            <v>595151.26</v>
          </cell>
          <cell r="G613">
            <v>1</v>
          </cell>
          <cell r="H613" t="str">
            <v>ERAF</v>
          </cell>
          <cell r="L613" t="str">
            <v>-</v>
          </cell>
          <cell r="N613">
            <v>40</v>
          </cell>
          <cell r="P613" t="str">
            <v>12</v>
          </cell>
        </row>
        <row r="614">
          <cell r="B614">
            <v>34</v>
          </cell>
          <cell r="C614">
            <v>113280.2</v>
          </cell>
          <cell r="D614">
            <v>34</v>
          </cell>
          <cell r="E614">
            <v>100229.68</v>
          </cell>
          <cell r="G614">
            <v>1</v>
          </cell>
          <cell r="H614" t="str">
            <v>ERAF</v>
          </cell>
          <cell r="L614" t="str">
            <v>-</v>
          </cell>
          <cell r="N614">
            <v>34</v>
          </cell>
          <cell r="P614" t="str">
            <v>12</v>
          </cell>
        </row>
        <row r="615">
          <cell r="B615">
            <v>33</v>
          </cell>
          <cell r="C615">
            <v>37057.410000000003</v>
          </cell>
          <cell r="D615">
            <v>34</v>
          </cell>
          <cell r="E615">
            <v>35138.03</v>
          </cell>
          <cell r="G615">
            <v>1</v>
          </cell>
          <cell r="H615" t="str">
            <v>ERAF</v>
          </cell>
          <cell r="L615" t="str">
            <v>-</v>
          </cell>
          <cell r="N615">
            <v>34</v>
          </cell>
          <cell r="P615" t="str">
            <v>12</v>
          </cell>
        </row>
        <row r="616">
          <cell r="B616">
            <v>37</v>
          </cell>
          <cell r="C616">
            <v>109235.24</v>
          </cell>
          <cell r="D616">
            <v>38</v>
          </cell>
          <cell r="E616">
            <v>109235.24</v>
          </cell>
          <cell r="G616">
            <v>1</v>
          </cell>
          <cell r="H616" t="str">
            <v>ERAF</v>
          </cell>
          <cell r="L616" t="str">
            <v>-</v>
          </cell>
          <cell r="N616">
            <v>38</v>
          </cell>
          <cell r="P616" t="str">
            <v>12</v>
          </cell>
        </row>
        <row r="617">
          <cell r="B617">
            <v>37</v>
          </cell>
          <cell r="C617">
            <v>187350.25</v>
          </cell>
          <cell r="D617">
            <v>41</v>
          </cell>
          <cell r="E617">
            <v>187350.11</v>
          </cell>
          <cell r="G617">
            <v>1</v>
          </cell>
          <cell r="H617" t="str">
            <v>ERAF</v>
          </cell>
          <cell r="L617" t="str">
            <v>-</v>
          </cell>
          <cell r="N617">
            <v>41</v>
          </cell>
          <cell r="P617" t="str">
            <v>12</v>
          </cell>
        </row>
        <row r="618">
          <cell r="B618">
            <v>41</v>
          </cell>
          <cell r="C618">
            <v>594750</v>
          </cell>
          <cell r="D618">
            <v>43</v>
          </cell>
          <cell r="E618">
            <v>594749.77</v>
          </cell>
          <cell r="G618">
            <v>1</v>
          </cell>
          <cell r="H618" t="str">
            <v>ERAF</v>
          </cell>
          <cell r="L618" t="str">
            <v>-</v>
          </cell>
          <cell r="N618">
            <v>43</v>
          </cell>
          <cell r="P618" t="str">
            <v>12</v>
          </cell>
        </row>
        <row r="619">
          <cell r="B619">
            <v>42</v>
          </cell>
          <cell r="C619">
            <v>567023.71</v>
          </cell>
          <cell r="D619">
            <v>43</v>
          </cell>
          <cell r="E619">
            <v>567023.71</v>
          </cell>
          <cell r="G619">
            <v>1</v>
          </cell>
          <cell r="H619" t="str">
            <v>ERAF</v>
          </cell>
          <cell r="L619" t="str">
            <v>-</v>
          </cell>
          <cell r="N619">
            <v>43</v>
          </cell>
          <cell r="P619" t="str">
            <v>12</v>
          </cell>
        </row>
        <row r="620">
          <cell r="B620">
            <v>30</v>
          </cell>
          <cell r="C620">
            <v>218192</v>
          </cell>
          <cell r="D620">
            <v>32</v>
          </cell>
          <cell r="E620">
            <v>218192</v>
          </cell>
          <cell r="G620">
            <v>1</v>
          </cell>
          <cell r="H620" t="str">
            <v>ERAF</v>
          </cell>
          <cell r="L620" t="str">
            <v>-</v>
          </cell>
          <cell r="N620">
            <v>32</v>
          </cell>
          <cell r="P620" t="str">
            <v>12</v>
          </cell>
        </row>
        <row r="621">
          <cell r="B621">
            <v>35</v>
          </cell>
          <cell r="C621">
            <v>92190.31</v>
          </cell>
          <cell r="D621">
            <v>35</v>
          </cell>
          <cell r="E621">
            <v>92190.31</v>
          </cell>
          <cell r="G621">
            <v>1</v>
          </cell>
          <cell r="H621" t="str">
            <v>ERAF</v>
          </cell>
          <cell r="L621" t="str">
            <v>-</v>
          </cell>
          <cell r="N621">
            <v>35</v>
          </cell>
          <cell r="P621" t="str">
            <v>12</v>
          </cell>
        </row>
        <row r="622">
          <cell r="B622">
            <v>32</v>
          </cell>
          <cell r="C622">
            <v>532335.37</v>
          </cell>
          <cell r="D622">
            <v>34</v>
          </cell>
          <cell r="E622">
            <v>532335.37</v>
          </cell>
          <cell r="G622">
            <v>1</v>
          </cell>
          <cell r="H622" t="str">
            <v>ERAF</v>
          </cell>
          <cell r="L622" t="str">
            <v>-</v>
          </cell>
          <cell r="N622">
            <v>34</v>
          </cell>
          <cell r="P622" t="str">
            <v>12</v>
          </cell>
        </row>
        <row r="623">
          <cell r="B623">
            <v>41</v>
          </cell>
          <cell r="C623">
            <v>44309.79</v>
          </cell>
          <cell r="D623">
            <v>35</v>
          </cell>
          <cell r="E623">
            <v>0</v>
          </cell>
          <cell r="G623">
            <v>1</v>
          </cell>
          <cell r="H623" t="str">
            <v>ERAF</v>
          </cell>
          <cell r="N623">
            <v>35</v>
          </cell>
          <cell r="P623" t="str">
            <v>20</v>
          </cell>
        </row>
        <row r="624">
          <cell r="B624">
            <v>37</v>
          </cell>
          <cell r="C624">
            <v>309526.74</v>
          </cell>
          <cell r="D624">
            <v>37</v>
          </cell>
          <cell r="E624">
            <v>309374.07</v>
          </cell>
          <cell r="G624">
            <v>1</v>
          </cell>
          <cell r="H624" t="str">
            <v>ERAF</v>
          </cell>
          <cell r="L624" t="str">
            <v>-</v>
          </cell>
          <cell r="N624">
            <v>37</v>
          </cell>
          <cell r="P624" t="str">
            <v>12</v>
          </cell>
        </row>
        <row r="625">
          <cell r="B625">
            <v>36</v>
          </cell>
          <cell r="C625">
            <v>319895.77</v>
          </cell>
          <cell r="D625">
            <v>38</v>
          </cell>
          <cell r="E625">
            <v>319895.77</v>
          </cell>
          <cell r="G625">
            <v>1</v>
          </cell>
          <cell r="H625" t="str">
            <v>ERAF</v>
          </cell>
          <cell r="L625" t="str">
            <v>-</v>
          </cell>
          <cell r="N625">
            <v>38</v>
          </cell>
          <cell r="P625" t="str">
            <v>12</v>
          </cell>
        </row>
        <row r="626">
          <cell r="B626">
            <v>37</v>
          </cell>
          <cell r="C626">
            <v>600000</v>
          </cell>
          <cell r="D626">
            <v>39</v>
          </cell>
          <cell r="E626">
            <v>600000</v>
          </cell>
          <cell r="G626">
            <v>1</v>
          </cell>
          <cell r="H626" t="str">
            <v>ERAF</v>
          </cell>
          <cell r="L626" t="str">
            <v>-</v>
          </cell>
          <cell r="N626">
            <v>39</v>
          </cell>
          <cell r="P626" t="str">
            <v>12</v>
          </cell>
        </row>
        <row r="627">
          <cell r="B627">
            <v>47</v>
          </cell>
          <cell r="C627">
            <v>192305.3</v>
          </cell>
          <cell r="D627">
            <v>47</v>
          </cell>
          <cell r="E627">
            <v>192305.3</v>
          </cell>
          <cell r="G627">
            <v>1</v>
          </cell>
          <cell r="H627" t="str">
            <v>ERAF</v>
          </cell>
          <cell r="L627" t="str">
            <v>-</v>
          </cell>
          <cell r="N627">
            <v>47</v>
          </cell>
          <cell r="P627" t="str">
            <v>12</v>
          </cell>
        </row>
        <row r="628">
          <cell r="B628">
            <v>31</v>
          </cell>
          <cell r="C628">
            <v>584732.92000000004</v>
          </cell>
          <cell r="D628">
            <v>32</v>
          </cell>
          <cell r="E628">
            <v>584732.92000000004</v>
          </cell>
          <cell r="G628">
            <v>1</v>
          </cell>
          <cell r="H628" t="str">
            <v>ERAF</v>
          </cell>
          <cell r="L628" t="str">
            <v>-</v>
          </cell>
          <cell r="N628">
            <v>32</v>
          </cell>
          <cell r="P628" t="str">
            <v>12</v>
          </cell>
        </row>
        <row r="629">
          <cell r="B629">
            <v>36</v>
          </cell>
          <cell r="C629">
            <v>557107.80000000005</v>
          </cell>
          <cell r="D629">
            <v>37</v>
          </cell>
          <cell r="E629">
            <v>557107.80000000005</v>
          </cell>
          <cell r="G629">
            <v>1</v>
          </cell>
          <cell r="H629" t="str">
            <v>ERAF</v>
          </cell>
          <cell r="L629" t="str">
            <v>-</v>
          </cell>
          <cell r="N629">
            <v>37</v>
          </cell>
          <cell r="P629" t="str">
            <v>12</v>
          </cell>
        </row>
        <row r="630">
          <cell r="B630">
            <v>32</v>
          </cell>
          <cell r="C630">
            <v>151278.69</v>
          </cell>
          <cell r="D630">
            <v>32</v>
          </cell>
          <cell r="E630">
            <v>151278.69</v>
          </cell>
          <cell r="G630">
            <v>1</v>
          </cell>
          <cell r="H630" t="str">
            <v>ERAF</v>
          </cell>
          <cell r="L630" t="str">
            <v>-</v>
          </cell>
          <cell r="N630">
            <v>32</v>
          </cell>
          <cell r="P630" t="str">
            <v>12</v>
          </cell>
        </row>
        <row r="631">
          <cell r="B631">
            <v>38</v>
          </cell>
          <cell r="C631">
            <v>399104.81</v>
          </cell>
          <cell r="D631">
            <v>39</v>
          </cell>
          <cell r="E631">
            <v>398697.04</v>
          </cell>
          <cell r="G631">
            <v>1</v>
          </cell>
          <cell r="H631" t="str">
            <v>ERAF</v>
          </cell>
          <cell r="L631" t="str">
            <v>-</v>
          </cell>
          <cell r="N631">
            <v>39</v>
          </cell>
          <cell r="P631" t="str">
            <v>12</v>
          </cell>
        </row>
        <row r="632">
          <cell r="B632">
            <v>43</v>
          </cell>
          <cell r="C632">
            <v>600000</v>
          </cell>
          <cell r="D632">
            <v>44</v>
          </cell>
          <cell r="E632">
            <v>0</v>
          </cell>
          <cell r="G632">
            <v>1</v>
          </cell>
          <cell r="H632" t="str">
            <v>ERAF</v>
          </cell>
          <cell r="L632" t="str">
            <v>-</v>
          </cell>
          <cell r="N632">
            <v>44</v>
          </cell>
          <cell r="P632" t="str">
            <v>12</v>
          </cell>
        </row>
        <row r="633">
          <cell r="B633">
            <v>43</v>
          </cell>
          <cell r="C633">
            <v>168810.7</v>
          </cell>
          <cell r="D633">
            <v>43</v>
          </cell>
          <cell r="E633">
            <v>0</v>
          </cell>
          <cell r="G633">
            <v>1</v>
          </cell>
          <cell r="H633" t="str">
            <v>ERAF</v>
          </cell>
          <cell r="N633">
            <v>43</v>
          </cell>
          <cell r="P633" t="str">
            <v>12</v>
          </cell>
        </row>
        <row r="634">
          <cell r="B634">
            <v>43</v>
          </cell>
          <cell r="C634">
            <v>600000</v>
          </cell>
          <cell r="D634">
            <v>43</v>
          </cell>
          <cell r="E634">
            <v>600000</v>
          </cell>
          <cell r="G634">
            <v>1</v>
          </cell>
          <cell r="H634" t="str">
            <v>ERAF</v>
          </cell>
          <cell r="L634" t="str">
            <v>-</v>
          </cell>
          <cell r="N634">
            <v>43</v>
          </cell>
          <cell r="P634" t="str">
            <v>12</v>
          </cell>
        </row>
        <row r="635">
          <cell r="B635">
            <v>30</v>
          </cell>
          <cell r="C635">
            <v>84969</v>
          </cell>
          <cell r="D635">
            <v>30</v>
          </cell>
          <cell r="E635">
            <v>84969</v>
          </cell>
          <cell r="G635">
            <v>1</v>
          </cell>
          <cell r="H635" t="str">
            <v>ERAF</v>
          </cell>
          <cell r="L635" t="str">
            <v>-</v>
          </cell>
          <cell r="N635">
            <v>30</v>
          </cell>
          <cell r="P635" t="str">
            <v>12</v>
          </cell>
        </row>
        <row r="636">
          <cell r="B636">
            <v>37</v>
          </cell>
          <cell r="C636">
            <v>600000</v>
          </cell>
          <cell r="D636">
            <v>38</v>
          </cell>
          <cell r="E636">
            <v>600000</v>
          </cell>
          <cell r="G636">
            <v>1</v>
          </cell>
          <cell r="H636" t="str">
            <v>ERAF</v>
          </cell>
          <cell r="L636" t="str">
            <v>-</v>
          </cell>
          <cell r="N636">
            <v>38</v>
          </cell>
          <cell r="P636" t="str">
            <v>12</v>
          </cell>
        </row>
        <row r="637">
          <cell r="B637">
            <v>37</v>
          </cell>
          <cell r="C637">
            <v>277650.64</v>
          </cell>
          <cell r="D637">
            <v>39</v>
          </cell>
          <cell r="E637">
            <v>277536.51</v>
          </cell>
          <cell r="G637">
            <v>1</v>
          </cell>
          <cell r="H637" t="str">
            <v>ERAF</v>
          </cell>
          <cell r="L637" t="str">
            <v>-</v>
          </cell>
          <cell r="N637">
            <v>39</v>
          </cell>
          <cell r="P637" t="str">
            <v>12</v>
          </cell>
        </row>
        <row r="638">
          <cell r="B638">
            <v>31</v>
          </cell>
          <cell r="C638">
            <v>600000</v>
          </cell>
          <cell r="D638">
            <v>32</v>
          </cell>
          <cell r="E638">
            <v>600000</v>
          </cell>
          <cell r="G638">
            <v>1</v>
          </cell>
          <cell r="H638" t="str">
            <v>ERAF</v>
          </cell>
          <cell r="L638" t="str">
            <v>-</v>
          </cell>
          <cell r="N638">
            <v>32</v>
          </cell>
          <cell r="P638" t="str">
            <v>12</v>
          </cell>
        </row>
        <row r="639">
          <cell r="B639">
            <v>33</v>
          </cell>
          <cell r="C639">
            <v>232100</v>
          </cell>
          <cell r="D639">
            <v>34</v>
          </cell>
          <cell r="E639">
            <v>232100</v>
          </cell>
          <cell r="G639">
            <v>1</v>
          </cell>
          <cell r="H639" t="str">
            <v>ERAF</v>
          </cell>
          <cell r="L639" t="str">
            <v>-</v>
          </cell>
          <cell r="N639">
            <v>34</v>
          </cell>
          <cell r="P639" t="str">
            <v>12</v>
          </cell>
        </row>
        <row r="640">
          <cell r="B640">
            <v>41</v>
          </cell>
          <cell r="C640">
            <v>577500</v>
          </cell>
          <cell r="D640">
            <v>42</v>
          </cell>
          <cell r="E640">
            <v>577500</v>
          </cell>
          <cell r="G640">
            <v>1</v>
          </cell>
          <cell r="H640" t="str">
            <v>ERAF</v>
          </cell>
          <cell r="L640" t="str">
            <v>-</v>
          </cell>
          <cell r="N640">
            <v>42</v>
          </cell>
          <cell r="P640" t="str">
            <v>12</v>
          </cell>
        </row>
        <row r="641">
          <cell r="B641">
            <v>36</v>
          </cell>
          <cell r="C641">
            <v>440460.67</v>
          </cell>
          <cell r="D641">
            <v>38</v>
          </cell>
          <cell r="E641">
            <v>440460.67</v>
          </cell>
          <cell r="G641">
            <v>1</v>
          </cell>
          <cell r="H641" t="str">
            <v>ERAF</v>
          </cell>
          <cell r="L641" t="str">
            <v>-</v>
          </cell>
          <cell r="N641">
            <v>38</v>
          </cell>
          <cell r="P641" t="str">
            <v>12</v>
          </cell>
        </row>
        <row r="642">
          <cell r="B642">
            <v>34</v>
          </cell>
          <cell r="C642">
            <v>600000</v>
          </cell>
          <cell r="D642">
            <v>35</v>
          </cell>
          <cell r="E642">
            <v>600000</v>
          </cell>
          <cell r="G642">
            <v>1</v>
          </cell>
          <cell r="H642" t="str">
            <v>ERAF</v>
          </cell>
          <cell r="L642" t="str">
            <v>-</v>
          </cell>
          <cell r="N642">
            <v>35</v>
          </cell>
          <cell r="P642" t="str">
            <v>12</v>
          </cell>
        </row>
        <row r="643">
          <cell r="B643">
            <v>24</v>
          </cell>
          <cell r="C643">
            <v>11469.25</v>
          </cell>
          <cell r="D643">
            <v>35</v>
          </cell>
          <cell r="E643">
            <v>0</v>
          </cell>
          <cell r="G643">
            <v>1</v>
          </cell>
          <cell r="H643" t="str">
            <v>ERAF</v>
          </cell>
          <cell r="L643" t="str">
            <v>-</v>
          </cell>
          <cell r="N643">
            <v>35</v>
          </cell>
          <cell r="P643" t="str">
            <v>11</v>
          </cell>
        </row>
        <row r="644">
          <cell r="B644">
            <v>42</v>
          </cell>
          <cell r="C644">
            <v>588615.88</v>
          </cell>
          <cell r="D644">
            <v>42</v>
          </cell>
          <cell r="E644">
            <v>588615.88</v>
          </cell>
          <cell r="G644">
            <v>1</v>
          </cell>
          <cell r="H644" t="str">
            <v>ERAF</v>
          </cell>
          <cell r="L644" t="str">
            <v>-</v>
          </cell>
          <cell r="N644">
            <v>42</v>
          </cell>
          <cell r="P644" t="str">
            <v>12</v>
          </cell>
        </row>
        <row r="645">
          <cell r="B645">
            <v>34</v>
          </cell>
          <cell r="C645">
            <v>113280.22</v>
          </cell>
          <cell r="D645">
            <v>34</v>
          </cell>
          <cell r="E645">
            <v>113035.95</v>
          </cell>
          <cell r="G645">
            <v>1</v>
          </cell>
          <cell r="H645" t="str">
            <v>ERAF</v>
          </cell>
          <cell r="L645" t="str">
            <v>-</v>
          </cell>
          <cell r="N645">
            <v>34</v>
          </cell>
          <cell r="P645" t="str">
            <v>12</v>
          </cell>
        </row>
        <row r="646">
          <cell r="B646">
            <v>43</v>
          </cell>
          <cell r="C646">
            <v>387743.27</v>
          </cell>
          <cell r="D646">
            <v>44</v>
          </cell>
          <cell r="E646">
            <v>387743.27</v>
          </cell>
          <cell r="G646">
            <v>1</v>
          </cell>
          <cell r="H646" t="str">
            <v>ERAF</v>
          </cell>
          <cell r="L646" t="str">
            <v>-</v>
          </cell>
          <cell r="N646">
            <v>44</v>
          </cell>
          <cell r="P646" t="str">
            <v>12</v>
          </cell>
        </row>
        <row r="647">
          <cell r="B647">
            <v>47</v>
          </cell>
          <cell r="C647">
            <v>600000</v>
          </cell>
          <cell r="D647">
            <v>47</v>
          </cell>
          <cell r="E647">
            <v>600000</v>
          </cell>
          <cell r="G647">
            <v>1</v>
          </cell>
          <cell r="H647" t="str">
            <v>ERAF</v>
          </cell>
          <cell r="L647" t="str">
            <v>-</v>
          </cell>
          <cell r="N647">
            <v>47</v>
          </cell>
          <cell r="P647" t="str">
            <v>12</v>
          </cell>
        </row>
        <row r="648">
          <cell r="B648">
            <v>31</v>
          </cell>
          <cell r="C648">
            <v>123693.5</v>
          </cell>
          <cell r="D648">
            <v>32</v>
          </cell>
          <cell r="E648">
            <v>123693.5</v>
          </cell>
          <cell r="G648">
            <v>1</v>
          </cell>
          <cell r="H648" t="str">
            <v>ERAF</v>
          </cell>
          <cell r="L648" t="str">
            <v>-</v>
          </cell>
          <cell r="N648">
            <v>32</v>
          </cell>
          <cell r="P648" t="str">
            <v>12</v>
          </cell>
        </row>
        <row r="649">
          <cell r="B649">
            <v>43</v>
          </cell>
          <cell r="C649">
            <v>506644.76</v>
          </cell>
          <cell r="D649">
            <v>42</v>
          </cell>
          <cell r="E649">
            <v>506644.76</v>
          </cell>
          <cell r="G649">
            <v>1</v>
          </cell>
          <cell r="H649" t="str">
            <v>ERAF</v>
          </cell>
          <cell r="L649" t="str">
            <v>-</v>
          </cell>
          <cell r="N649">
            <v>42</v>
          </cell>
          <cell r="P649" t="str">
            <v>12</v>
          </cell>
        </row>
        <row r="650">
          <cell r="B650">
            <v>37</v>
          </cell>
          <cell r="C650">
            <v>515281.27</v>
          </cell>
          <cell r="D650">
            <v>38</v>
          </cell>
          <cell r="E650">
            <v>515090.97</v>
          </cell>
          <cell r="G650">
            <v>1</v>
          </cell>
          <cell r="H650" t="str">
            <v>ERAF</v>
          </cell>
          <cell r="L650" t="str">
            <v>-</v>
          </cell>
          <cell r="N650">
            <v>38</v>
          </cell>
          <cell r="P650" t="str">
            <v>12</v>
          </cell>
        </row>
        <row r="651">
          <cell r="B651">
            <v>38</v>
          </cell>
          <cell r="C651">
            <v>10000</v>
          </cell>
          <cell r="D651">
            <v>35</v>
          </cell>
          <cell r="E651">
            <v>0</v>
          </cell>
          <cell r="G651">
            <v>1</v>
          </cell>
          <cell r="H651" t="str">
            <v>ERAF</v>
          </cell>
          <cell r="N651">
            <v>35</v>
          </cell>
          <cell r="P651" t="str">
            <v>31</v>
          </cell>
        </row>
        <row r="652">
          <cell r="B652">
            <v>37</v>
          </cell>
          <cell r="C652">
            <v>217055.64</v>
          </cell>
          <cell r="D652">
            <v>37</v>
          </cell>
          <cell r="E652">
            <v>217055.64</v>
          </cell>
          <cell r="G652">
            <v>1</v>
          </cell>
          <cell r="H652" t="str">
            <v>ERAF</v>
          </cell>
          <cell r="L652" t="str">
            <v>-</v>
          </cell>
          <cell r="N652">
            <v>37</v>
          </cell>
          <cell r="P652" t="str">
            <v>12</v>
          </cell>
        </row>
        <row r="653">
          <cell r="B653">
            <v>34</v>
          </cell>
          <cell r="C653">
            <v>430500</v>
          </cell>
          <cell r="D653">
            <v>37</v>
          </cell>
          <cell r="E653">
            <v>423000</v>
          </cell>
          <cell r="G653">
            <v>1</v>
          </cell>
          <cell r="H653" t="str">
            <v>ERAF</v>
          </cell>
          <cell r="L653" t="str">
            <v>-</v>
          </cell>
          <cell r="N653">
            <v>37</v>
          </cell>
          <cell r="P653" t="str">
            <v>12</v>
          </cell>
        </row>
        <row r="654">
          <cell r="B654">
            <v>33</v>
          </cell>
          <cell r="C654">
            <v>116481.32</v>
          </cell>
          <cell r="D654">
            <v>32</v>
          </cell>
          <cell r="E654">
            <v>116481.32</v>
          </cell>
          <cell r="G654">
            <v>1</v>
          </cell>
          <cell r="H654" t="str">
            <v>ERAF</v>
          </cell>
          <cell r="L654" t="str">
            <v>-</v>
          </cell>
          <cell r="N654">
            <v>32</v>
          </cell>
          <cell r="P654" t="str">
            <v>12</v>
          </cell>
        </row>
        <row r="655">
          <cell r="B655">
            <v>38</v>
          </cell>
          <cell r="C655">
            <v>421703.71</v>
          </cell>
          <cell r="D655">
            <v>43</v>
          </cell>
          <cell r="E655">
            <v>0</v>
          </cell>
          <cell r="G655">
            <v>1</v>
          </cell>
          <cell r="H655" t="str">
            <v>ERAF</v>
          </cell>
          <cell r="L655" t="str">
            <v>-</v>
          </cell>
          <cell r="N655">
            <v>43</v>
          </cell>
          <cell r="P655" t="str">
            <v>12</v>
          </cell>
        </row>
        <row r="656">
          <cell r="B656">
            <v>34</v>
          </cell>
          <cell r="C656">
            <v>190600.86</v>
          </cell>
          <cell r="D656">
            <v>34</v>
          </cell>
          <cell r="E656">
            <v>190600.86</v>
          </cell>
          <cell r="G656">
            <v>1</v>
          </cell>
          <cell r="H656" t="str">
            <v>ERAF</v>
          </cell>
          <cell r="L656" t="str">
            <v>-</v>
          </cell>
          <cell r="N656">
            <v>34</v>
          </cell>
          <cell r="P656" t="str">
            <v>12</v>
          </cell>
        </row>
        <row r="657">
          <cell r="B657">
            <v>42</v>
          </cell>
          <cell r="C657">
            <v>290663.84000000003</v>
          </cell>
          <cell r="D657">
            <v>44</v>
          </cell>
          <cell r="E657">
            <v>290663.84000000003</v>
          </cell>
          <cell r="G657">
            <v>1</v>
          </cell>
          <cell r="H657" t="str">
            <v>ERAF</v>
          </cell>
          <cell r="L657" t="str">
            <v>-</v>
          </cell>
          <cell r="N657">
            <v>44</v>
          </cell>
          <cell r="P657" t="str">
            <v>12</v>
          </cell>
        </row>
        <row r="658">
          <cell r="B658">
            <v>33</v>
          </cell>
          <cell r="C658">
            <v>600000</v>
          </cell>
          <cell r="D658">
            <v>35</v>
          </cell>
          <cell r="E658">
            <v>591915.43999999994</v>
          </cell>
          <cell r="G658">
            <v>1</v>
          </cell>
          <cell r="H658" t="str">
            <v>ERAF</v>
          </cell>
          <cell r="L658" t="str">
            <v>-</v>
          </cell>
          <cell r="N658">
            <v>35</v>
          </cell>
          <cell r="P658" t="str">
            <v>12</v>
          </cell>
        </row>
        <row r="659">
          <cell r="B659">
            <v>43</v>
          </cell>
          <cell r="C659">
            <v>597223</v>
          </cell>
          <cell r="D659">
            <v>44</v>
          </cell>
          <cell r="E659">
            <v>597223</v>
          </cell>
          <cell r="G659">
            <v>1</v>
          </cell>
          <cell r="H659" t="str">
            <v>ERAF</v>
          </cell>
          <cell r="L659" t="str">
            <v>-</v>
          </cell>
          <cell r="N659">
            <v>44</v>
          </cell>
          <cell r="P659" t="str">
            <v>12</v>
          </cell>
        </row>
        <row r="660">
          <cell r="B660">
            <v>35</v>
          </cell>
          <cell r="C660">
            <v>264429.64</v>
          </cell>
          <cell r="D660">
            <v>34</v>
          </cell>
          <cell r="E660">
            <v>264429.46000000002</v>
          </cell>
          <cell r="G660">
            <v>1</v>
          </cell>
          <cell r="H660" t="str">
            <v>ERAF</v>
          </cell>
          <cell r="L660" t="str">
            <v>-</v>
          </cell>
          <cell r="N660">
            <v>34</v>
          </cell>
          <cell r="P660" t="str">
            <v>12</v>
          </cell>
        </row>
        <row r="661">
          <cell r="B661">
            <v>43</v>
          </cell>
          <cell r="C661">
            <v>600000</v>
          </cell>
          <cell r="D661">
            <v>43</v>
          </cell>
          <cell r="E661">
            <v>600000</v>
          </cell>
          <cell r="G661">
            <v>1</v>
          </cell>
          <cell r="H661" t="str">
            <v>ERAF</v>
          </cell>
          <cell r="L661" t="str">
            <v>-</v>
          </cell>
          <cell r="N661">
            <v>43</v>
          </cell>
          <cell r="P661" t="str">
            <v>12</v>
          </cell>
        </row>
        <row r="662">
          <cell r="B662">
            <v>33</v>
          </cell>
          <cell r="C662">
            <v>474500</v>
          </cell>
          <cell r="D662">
            <v>34</v>
          </cell>
          <cell r="E662">
            <v>467758.66</v>
          </cell>
          <cell r="G662">
            <v>1</v>
          </cell>
          <cell r="H662" t="str">
            <v>ERAF</v>
          </cell>
          <cell r="L662" t="str">
            <v>-</v>
          </cell>
          <cell r="N662">
            <v>34</v>
          </cell>
          <cell r="P662" t="str">
            <v>12</v>
          </cell>
        </row>
        <row r="663">
          <cell r="B663">
            <v>39</v>
          </cell>
          <cell r="C663">
            <v>205899.43</v>
          </cell>
          <cell r="D663">
            <v>39</v>
          </cell>
          <cell r="E663">
            <v>205899.43</v>
          </cell>
          <cell r="G663">
            <v>1</v>
          </cell>
          <cell r="H663" t="str">
            <v>ERAF</v>
          </cell>
          <cell r="L663" t="str">
            <v>-</v>
          </cell>
          <cell r="N663">
            <v>39</v>
          </cell>
          <cell r="P663" t="str">
            <v>12</v>
          </cell>
        </row>
        <row r="664">
          <cell r="B664">
            <v>43</v>
          </cell>
          <cell r="C664">
            <v>600000</v>
          </cell>
          <cell r="D664">
            <v>43</v>
          </cell>
          <cell r="E664">
            <v>600000</v>
          </cell>
          <cell r="G664">
            <v>1</v>
          </cell>
          <cell r="H664" t="str">
            <v>ERAF</v>
          </cell>
          <cell r="L664" t="str">
            <v>-</v>
          </cell>
          <cell r="N664">
            <v>43</v>
          </cell>
          <cell r="P664" t="str">
            <v>12</v>
          </cell>
        </row>
        <row r="665">
          <cell r="B665">
            <v>35</v>
          </cell>
          <cell r="C665">
            <v>145726</v>
          </cell>
          <cell r="D665">
            <v>35</v>
          </cell>
          <cell r="E665">
            <v>145364.96</v>
          </cell>
          <cell r="G665">
            <v>1</v>
          </cell>
          <cell r="H665" t="str">
            <v>ERAF</v>
          </cell>
          <cell r="L665" t="str">
            <v>-</v>
          </cell>
          <cell r="N665">
            <v>35</v>
          </cell>
          <cell r="P665" t="str">
            <v>12</v>
          </cell>
        </row>
        <row r="666">
          <cell r="B666">
            <v>38</v>
          </cell>
          <cell r="C666">
            <v>553697.66</v>
          </cell>
          <cell r="D666">
            <v>44</v>
          </cell>
          <cell r="E666">
            <v>553697.66</v>
          </cell>
          <cell r="G666">
            <v>1</v>
          </cell>
          <cell r="H666" t="str">
            <v>ERAF</v>
          </cell>
          <cell r="L666" t="str">
            <v>-</v>
          </cell>
          <cell r="N666">
            <v>44</v>
          </cell>
          <cell r="P666" t="str">
            <v>12</v>
          </cell>
        </row>
        <row r="667">
          <cell r="B667">
            <v>39</v>
          </cell>
          <cell r="C667">
            <v>600000</v>
          </cell>
          <cell r="D667">
            <v>35</v>
          </cell>
          <cell r="E667">
            <v>0</v>
          </cell>
          <cell r="G667">
            <v>1</v>
          </cell>
          <cell r="H667" t="str">
            <v>ERAF</v>
          </cell>
          <cell r="N667">
            <v>35</v>
          </cell>
          <cell r="P667" t="str">
            <v>12</v>
          </cell>
        </row>
        <row r="668">
          <cell r="B668">
            <v>37</v>
          </cell>
          <cell r="C668">
            <v>137995</v>
          </cell>
          <cell r="D668">
            <v>37</v>
          </cell>
          <cell r="E668">
            <v>137995</v>
          </cell>
          <cell r="G668">
            <v>1</v>
          </cell>
          <cell r="H668" t="str">
            <v>ERAF</v>
          </cell>
          <cell r="L668" t="str">
            <v>-</v>
          </cell>
          <cell r="N668">
            <v>37</v>
          </cell>
          <cell r="P668" t="str">
            <v>12</v>
          </cell>
        </row>
        <row r="669">
          <cell r="B669">
            <v>43</v>
          </cell>
          <cell r="C669">
            <v>600000</v>
          </cell>
          <cell r="D669">
            <v>44</v>
          </cell>
          <cell r="E669">
            <v>600000</v>
          </cell>
          <cell r="G669">
            <v>1</v>
          </cell>
          <cell r="H669" t="str">
            <v>ERAF</v>
          </cell>
          <cell r="L669" t="str">
            <v>-</v>
          </cell>
          <cell r="N669">
            <v>44</v>
          </cell>
          <cell r="P669" t="str">
            <v>12</v>
          </cell>
        </row>
        <row r="670">
          <cell r="B670">
            <v>35</v>
          </cell>
          <cell r="C670">
            <v>521831.97</v>
          </cell>
          <cell r="D670">
            <v>32</v>
          </cell>
          <cell r="E670">
            <v>521831.97</v>
          </cell>
          <cell r="G670">
            <v>1</v>
          </cell>
          <cell r="H670" t="str">
            <v>ERAF</v>
          </cell>
          <cell r="L670" t="str">
            <v>-</v>
          </cell>
          <cell r="N670">
            <v>32</v>
          </cell>
          <cell r="P670" t="str">
            <v>12</v>
          </cell>
        </row>
        <row r="671">
          <cell r="B671">
            <v>36</v>
          </cell>
          <cell r="C671">
            <v>240516</v>
          </cell>
          <cell r="D671">
            <v>40</v>
          </cell>
          <cell r="E671">
            <v>240516</v>
          </cell>
          <cell r="G671">
            <v>1</v>
          </cell>
          <cell r="H671" t="str">
            <v>ERAF</v>
          </cell>
          <cell r="L671" t="str">
            <v>-</v>
          </cell>
          <cell r="N671">
            <v>40</v>
          </cell>
          <cell r="P671" t="str">
            <v>12</v>
          </cell>
        </row>
        <row r="672">
          <cell r="B672">
            <v>35</v>
          </cell>
          <cell r="C672">
            <v>384609.48</v>
          </cell>
          <cell r="D672">
            <v>35</v>
          </cell>
          <cell r="E672">
            <v>384609.48</v>
          </cell>
          <cell r="G672">
            <v>1</v>
          </cell>
          <cell r="H672" t="str">
            <v>ERAF</v>
          </cell>
          <cell r="L672" t="str">
            <v>-</v>
          </cell>
          <cell r="N672">
            <v>35</v>
          </cell>
          <cell r="P672" t="str">
            <v>12</v>
          </cell>
        </row>
        <row r="673">
          <cell r="B673">
            <v>41</v>
          </cell>
          <cell r="C673">
            <v>600000</v>
          </cell>
          <cell r="D673">
            <v>42</v>
          </cell>
          <cell r="E673">
            <v>600000</v>
          </cell>
          <cell r="G673">
            <v>1</v>
          </cell>
          <cell r="H673" t="str">
            <v>ERAF</v>
          </cell>
          <cell r="L673" t="str">
            <v>-</v>
          </cell>
          <cell r="N673">
            <v>42</v>
          </cell>
          <cell r="P673" t="str">
            <v>12</v>
          </cell>
        </row>
        <row r="674">
          <cell r="B674">
            <v>31</v>
          </cell>
          <cell r="C674">
            <v>600000</v>
          </cell>
          <cell r="D674">
            <v>44</v>
          </cell>
          <cell r="E674">
            <v>600000</v>
          </cell>
          <cell r="G674">
            <v>1</v>
          </cell>
          <cell r="H674" t="str">
            <v>ERAF</v>
          </cell>
          <cell r="L674" t="str">
            <v>-</v>
          </cell>
          <cell r="N674">
            <v>44</v>
          </cell>
          <cell r="P674" t="str">
            <v>12</v>
          </cell>
        </row>
        <row r="675">
          <cell r="B675">
            <v>25</v>
          </cell>
          <cell r="C675">
            <v>10000</v>
          </cell>
          <cell r="D675">
            <v>36</v>
          </cell>
          <cell r="E675">
            <v>0</v>
          </cell>
          <cell r="G675">
            <v>1</v>
          </cell>
          <cell r="H675" t="str">
            <v>ERAF</v>
          </cell>
          <cell r="N675">
            <v>36</v>
          </cell>
          <cell r="P675" t="str">
            <v>31</v>
          </cell>
        </row>
        <row r="676">
          <cell r="B676">
            <v>39</v>
          </cell>
          <cell r="C676">
            <v>322110.53000000003</v>
          </cell>
          <cell r="D676">
            <v>40</v>
          </cell>
          <cell r="E676">
            <v>322110.53000000003</v>
          </cell>
          <cell r="G676">
            <v>1</v>
          </cell>
          <cell r="H676" t="str">
            <v>ERAF</v>
          </cell>
          <cell r="L676" t="str">
            <v>-</v>
          </cell>
          <cell r="N676">
            <v>40</v>
          </cell>
          <cell r="P676" t="str">
            <v>12</v>
          </cell>
        </row>
        <row r="677">
          <cell r="B677">
            <v>31</v>
          </cell>
          <cell r="C677">
            <v>52145.599999999999</v>
          </cell>
          <cell r="D677">
            <v>32</v>
          </cell>
          <cell r="E677">
            <v>52145.599999999999</v>
          </cell>
          <cell r="G677">
            <v>1</v>
          </cell>
          <cell r="H677" t="str">
            <v>ERAF</v>
          </cell>
          <cell r="L677" t="str">
            <v>-</v>
          </cell>
          <cell r="N677">
            <v>32</v>
          </cell>
          <cell r="P677" t="str">
            <v>12</v>
          </cell>
        </row>
        <row r="678">
          <cell r="B678">
            <v>42</v>
          </cell>
          <cell r="C678">
            <v>389233</v>
          </cell>
          <cell r="D678">
            <v>40</v>
          </cell>
          <cell r="E678">
            <v>389233</v>
          </cell>
          <cell r="G678">
            <v>1</v>
          </cell>
          <cell r="H678" t="str">
            <v>ERAF</v>
          </cell>
          <cell r="L678" t="str">
            <v>-</v>
          </cell>
          <cell r="N678">
            <v>40</v>
          </cell>
          <cell r="P678" t="str">
            <v>12</v>
          </cell>
        </row>
        <row r="679">
          <cell r="B679">
            <v>38</v>
          </cell>
          <cell r="C679">
            <v>97418.25</v>
          </cell>
          <cell r="D679">
            <v>44</v>
          </cell>
          <cell r="E679">
            <v>97418.25</v>
          </cell>
          <cell r="G679">
            <v>1</v>
          </cell>
          <cell r="H679" t="str">
            <v>ERAF</v>
          </cell>
          <cell r="L679" t="str">
            <v>-</v>
          </cell>
          <cell r="N679">
            <v>44</v>
          </cell>
          <cell r="P679" t="str">
            <v>12</v>
          </cell>
        </row>
        <row r="680">
          <cell r="B680">
            <v>42</v>
          </cell>
          <cell r="C680">
            <v>531330.36</v>
          </cell>
          <cell r="D680">
            <v>43</v>
          </cell>
          <cell r="E680">
            <v>0</v>
          </cell>
          <cell r="G680">
            <v>1</v>
          </cell>
          <cell r="H680" t="str">
            <v>ERAF</v>
          </cell>
          <cell r="L680" t="str">
            <v>-</v>
          </cell>
          <cell r="N680">
            <v>43</v>
          </cell>
          <cell r="P680" t="str">
            <v>12</v>
          </cell>
        </row>
        <row r="681">
          <cell r="B681">
            <v>29</v>
          </cell>
          <cell r="C681">
            <v>57268</v>
          </cell>
          <cell r="D681">
            <v>33</v>
          </cell>
          <cell r="E681">
            <v>57268</v>
          </cell>
          <cell r="G681">
            <v>1</v>
          </cell>
          <cell r="H681" t="str">
            <v>ERAF</v>
          </cell>
          <cell r="L681" t="str">
            <v>-</v>
          </cell>
          <cell r="N681">
            <v>33</v>
          </cell>
          <cell r="P681" t="str">
            <v>12</v>
          </cell>
        </row>
        <row r="682">
          <cell r="B682">
            <v>37</v>
          </cell>
          <cell r="C682">
            <v>545050</v>
          </cell>
          <cell r="D682">
            <v>44</v>
          </cell>
          <cell r="E682">
            <v>545050</v>
          </cell>
          <cell r="G682">
            <v>1</v>
          </cell>
          <cell r="H682" t="str">
            <v>ERAF</v>
          </cell>
          <cell r="L682" t="str">
            <v>-</v>
          </cell>
          <cell r="N682">
            <v>44</v>
          </cell>
          <cell r="P682" t="str">
            <v>12</v>
          </cell>
        </row>
        <row r="683">
          <cell r="B683">
            <v>43</v>
          </cell>
          <cell r="C683">
            <v>500532.09</v>
          </cell>
          <cell r="D683">
            <v>44</v>
          </cell>
          <cell r="E683">
            <v>500532.09</v>
          </cell>
          <cell r="G683">
            <v>1</v>
          </cell>
          <cell r="H683" t="str">
            <v>ERAF</v>
          </cell>
          <cell r="L683" t="str">
            <v>-</v>
          </cell>
          <cell r="N683">
            <v>44</v>
          </cell>
          <cell r="P683" t="str">
            <v>12</v>
          </cell>
        </row>
        <row r="684">
          <cell r="B684">
            <v>42</v>
          </cell>
          <cell r="C684">
            <v>600000</v>
          </cell>
          <cell r="D684">
            <v>45</v>
          </cell>
          <cell r="E684">
            <v>0</v>
          </cell>
          <cell r="G684">
            <v>1</v>
          </cell>
          <cell r="H684" t="str">
            <v>ERAF</v>
          </cell>
          <cell r="L684" t="str">
            <v>-</v>
          </cell>
          <cell r="N684">
            <v>45</v>
          </cell>
          <cell r="P684" t="str">
            <v>12</v>
          </cell>
        </row>
        <row r="685">
          <cell r="B685">
            <v>43</v>
          </cell>
          <cell r="C685">
            <v>586397.5</v>
          </cell>
          <cell r="D685">
            <v>43</v>
          </cell>
          <cell r="E685">
            <v>586397.5</v>
          </cell>
          <cell r="G685">
            <v>1</v>
          </cell>
          <cell r="H685" t="str">
            <v>ERAF</v>
          </cell>
          <cell r="L685" t="str">
            <v>-</v>
          </cell>
          <cell r="N685">
            <v>43</v>
          </cell>
          <cell r="P685" t="str">
            <v>12</v>
          </cell>
        </row>
        <row r="686">
          <cell r="B686">
            <v>32</v>
          </cell>
          <cell r="C686">
            <v>24806.37</v>
          </cell>
          <cell r="D686">
            <v>32</v>
          </cell>
          <cell r="E686">
            <v>24806.37</v>
          </cell>
          <cell r="G686">
            <v>1</v>
          </cell>
          <cell r="H686" t="str">
            <v>ERAF</v>
          </cell>
          <cell r="L686" t="str">
            <v>-</v>
          </cell>
          <cell r="N686">
            <v>32</v>
          </cell>
          <cell r="P686" t="str">
            <v>12</v>
          </cell>
        </row>
        <row r="687">
          <cell r="B687">
            <v>28</v>
          </cell>
          <cell r="C687">
            <v>456822.6</v>
          </cell>
          <cell r="D687">
            <v>29</v>
          </cell>
          <cell r="E687">
            <v>456822.6</v>
          </cell>
          <cell r="G687">
            <v>1</v>
          </cell>
          <cell r="H687" t="str">
            <v>ERAF</v>
          </cell>
          <cell r="N687">
            <v>29</v>
          </cell>
          <cell r="P687" t="str">
            <v>12</v>
          </cell>
        </row>
        <row r="688">
          <cell r="B688">
            <v>43</v>
          </cell>
          <cell r="C688">
            <v>528963.67000000004</v>
          </cell>
          <cell r="D688">
            <v>43</v>
          </cell>
          <cell r="E688">
            <v>0</v>
          </cell>
          <cell r="G688">
            <v>1</v>
          </cell>
          <cell r="H688" t="str">
            <v>ERAF</v>
          </cell>
          <cell r="N688">
            <v>43</v>
          </cell>
          <cell r="P688" t="str">
            <v>12</v>
          </cell>
        </row>
        <row r="689">
          <cell r="B689">
            <v>32</v>
          </cell>
          <cell r="C689">
            <v>314680.49</v>
          </cell>
          <cell r="D689">
            <v>32</v>
          </cell>
          <cell r="E689">
            <v>314680.49</v>
          </cell>
          <cell r="G689">
            <v>1</v>
          </cell>
          <cell r="H689" t="str">
            <v>ERAF</v>
          </cell>
          <cell r="L689" t="str">
            <v>-</v>
          </cell>
          <cell r="N689">
            <v>32</v>
          </cell>
          <cell r="P689" t="str">
            <v>12</v>
          </cell>
        </row>
        <row r="690">
          <cell r="B690">
            <v>42</v>
          </cell>
          <cell r="C690">
            <v>594869.81999999995</v>
          </cell>
          <cell r="D690">
            <v>42</v>
          </cell>
          <cell r="E690">
            <v>594869.81000000006</v>
          </cell>
          <cell r="G690">
            <v>1</v>
          </cell>
          <cell r="H690" t="str">
            <v>ERAF</v>
          </cell>
          <cell r="L690" t="str">
            <v>-</v>
          </cell>
          <cell r="N690">
            <v>42</v>
          </cell>
          <cell r="P690" t="str">
            <v>12</v>
          </cell>
        </row>
        <row r="691">
          <cell r="B691">
            <v>31</v>
          </cell>
          <cell r="C691">
            <v>14808.06</v>
          </cell>
          <cell r="D691">
            <v>36</v>
          </cell>
          <cell r="E691">
            <v>0</v>
          </cell>
          <cell r="G691">
            <v>1</v>
          </cell>
          <cell r="H691" t="str">
            <v>ERAF</v>
          </cell>
          <cell r="N691">
            <v>36</v>
          </cell>
          <cell r="P691" t="str">
            <v>32</v>
          </cell>
        </row>
        <row r="692">
          <cell r="B692">
            <v>37</v>
          </cell>
          <cell r="C692">
            <v>14481.73</v>
          </cell>
          <cell r="D692">
            <v>36</v>
          </cell>
          <cell r="E692">
            <v>0</v>
          </cell>
          <cell r="G692">
            <v>1</v>
          </cell>
          <cell r="H692" t="str">
            <v>ERAF</v>
          </cell>
          <cell r="N692">
            <v>36</v>
          </cell>
          <cell r="P692" t="str">
            <v>32</v>
          </cell>
        </row>
        <row r="693">
          <cell r="B693">
            <v>34</v>
          </cell>
          <cell r="C693">
            <v>10000</v>
          </cell>
          <cell r="D693">
            <v>37</v>
          </cell>
          <cell r="E693">
            <v>0</v>
          </cell>
          <cell r="G693">
            <v>1</v>
          </cell>
          <cell r="H693" t="str">
            <v>ERAF</v>
          </cell>
          <cell r="N693">
            <v>37</v>
          </cell>
          <cell r="P693" t="str">
            <v>31</v>
          </cell>
        </row>
        <row r="694">
          <cell r="B694">
            <v>43</v>
          </cell>
          <cell r="C694">
            <v>600000</v>
          </cell>
          <cell r="D694">
            <v>43</v>
          </cell>
          <cell r="E694">
            <v>600000</v>
          </cell>
          <cell r="G694">
            <v>1</v>
          </cell>
          <cell r="H694" t="str">
            <v>ERAF</v>
          </cell>
          <cell r="L694" t="str">
            <v>-</v>
          </cell>
          <cell r="N694">
            <v>43</v>
          </cell>
          <cell r="P694" t="str">
            <v>12</v>
          </cell>
        </row>
        <row r="695">
          <cell r="B695">
            <v>35</v>
          </cell>
          <cell r="C695">
            <v>135289.76999999999</v>
          </cell>
          <cell r="D695">
            <v>36</v>
          </cell>
          <cell r="E695">
            <v>135289.76999999999</v>
          </cell>
          <cell r="G695">
            <v>1</v>
          </cell>
          <cell r="H695" t="str">
            <v>ERAF</v>
          </cell>
          <cell r="L695" t="str">
            <v>-</v>
          </cell>
          <cell r="N695">
            <v>36</v>
          </cell>
          <cell r="P695" t="str">
            <v>12</v>
          </cell>
        </row>
        <row r="696">
          <cell r="B696">
            <v>38</v>
          </cell>
          <cell r="C696">
            <v>87358.53</v>
          </cell>
          <cell r="D696">
            <v>38</v>
          </cell>
          <cell r="E696">
            <v>87358.53</v>
          </cell>
          <cell r="G696">
            <v>1</v>
          </cell>
          <cell r="H696" t="str">
            <v>ERAF</v>
          </cell>
          <cell r="L696" t="str">
            <v>-</v>
          </cell>
          <cell r="N696">
            <v>38</v>
          </cell>
          <cell r="P696" t="str">
            <v>12</v>
          </cell>
        </row>
        <row r="697">
          <cell r="B697">
            <v>36</v>
          </cell>
          <cell r="C697">
            <v>127567.05</v>
          </cell>
          <cell r="D697">
            <v>37</v>
          </cell>
          <cell r="E697">
            <v>126254.05</v>
          </cell>
          <cell r="G697">
            <v>1</v>
          </cell>
          <cell r="H697" t="str">
            <v>ERAF</v>
          </cell>
          <cell r="L697" t="str">
            <v>-</v>
          </cell>
          <cell r="N697">
            <v>37</v>
          </cell>
          <cell r="P697" t="str">
            <v>12</v>
          </cell>
        </row>
        <row r="698">
          <cell r="B698">
            <v>42</v>
          </cell>
          <cell r="C698">
            <v>88999.3</v>
          </cell>
          <cell r="D698">
            <v>42</v>
          </cell>
          <cell r="E698">
            <v>88999.3</v>
          </cell>
          <cell r="G698">
            <v>1</v>
          </cell>
          <cell r="H698" t="str">
            <v>ERAF</v>
          </cell>
          <cell r="L698" t="str">
            <v>-</v>
          </cell>
          <cell r="N698">
            <v>42</v>
          </cell>
          <cell r="P698" t="str">
            <v>13</v>
          </cell>
        </row>
        <row r="699">
          <cell r="B699">
            <v>33</v>
          </cell>
          <cell r="C699">
            <v>225733.87</v>
          </cell>
          <cell r="D699">
            <v>32</v>
          </cell>
          <cell r="E699">
            <v>225733.87</v>
          </cell>
          <cell r="G699">
            <v>1</v>
          </cell>
          <cell r="H699" t="str">
            <v>ERAF</v>
          </cell>
          <cell r="L699" t="str">
            <v>-</v>
          </cell>
          <cell r="N699">
            <v>32</v>
          </cell>
          <cell r="P699" t="str">
            <v>13</v>
          </cell>
        </row>
        <row r="700">
          <cell r="B700">
            <v>38</v>
          </cell>
          <cell r="C700">
            <v>101061.25</v>
          </cell>
          <cell r="D700">
            <v>37</v>
          </cell>
          <cell r="E700">
            <v>101061.25</v>
          </cell>
          <cell r="G700">
            <v>1</v>
          </cell>
          <cell r="H700" t="str">
            <v>ERAF</v>
          </cell>
          <cell r="L700" t="str">
            <v>-</v>
          </cell>
          <cell r="N700">
            <v>37</v>
          </cell>
          <cell r="P700" t="str">
            <v>13</v>
          </cell>
        </row>
        <row r="701">
          <cell r="B701">
            <v>35</v>
          </cell>
          <cell r="C701">
            <v>312182</v>
          </cell>
          <cell r="D701">
            <v>36</v>
          </cell>
          <cell r="E701">
            <v>312182</v>
          </cell>
          <cell r="G701">
            <v>1</v>
          </cell>
          <cell r="H701" t="str">
            <v>ERAF</v>
          </cell>
          <cell r="L701" t="str">
            <v>-</v>
          </cell>
          <cell r="N701">
            <v>36</v>
          </cell>
          <cell r="P701" t="str">
            <v>13</v>
          </cell>
        </row>
        <row r="702">
          <cell r="B702">
            <v>43</v>
          </cell>
          <cell r="C702">
            <v>51898.6</v>
          </cell>
          <cell r="D702">
            <v>43</v>
          </cell>
          <cell r="E702">
            <v>51898.6</v>
          </cell>
          <cell r="G702">
            <v>1</v>
          </cell>
          <cell r="H702" t="str">
            <v>ERAF</v>
          </cell>
          <cell r="L702" t="str">
            <v>-</v>
          </cell>
          <cell r="N702">
            <v>43</v>
          </cell>
          <cell r="P702" t="str">
            <v>13</v>
          </cell>
        </row>
        <row r="703">
          <cell r="B703">
            <v>43</v>
          </cell>
          <cell r="C703">
            <v>494000</v>
          </cell>
          <cell r="D703">
            <v>44</v>
          </cell>
          <cell r="E703">
            <v>494000</v>
          </cell>
          <cell r="G703">
            <v>1</v>
          </cell>
          <cell r="H703" t="str">
            <v>ERAF</v>
          </cell>
          <cell r="L703" t="str">
            <v>-</v>
          </cell>
          <cell r="N703">
            <v>44</v>
          </cell>
          <cell r="P703" t="str">
            <v>13</v>
          </cell>
        </row>
        <row r="704">
          <cell r="B704">
            <v>43</v>
          </cell>
          <cell r="C704">
            <v>1500000</v>
          </cell>
          <cell r="D704">
            <v>44</v>
          </cell>
          <cell r="E704">
            <v>1346386</v>
          </cell>
          <cell r="G704">
            <v>1</v>
          </cell>
          <cell r="H704" t="str">
            <v>ERAF</v>
          </cell>
          <cell r="L704" t="str">
            <v>-</v>
          </cell>
          <cell r="N704">
            <v>44</v>
          </cell>
          <cell r="P704" t="str">
            <v>13</v>
          </cell>
        </row>
        <row r="705">
          <cell r="B705">
            <v>35</v>
          </cell>
          <cell r="C705">
            <v>389993</v>
          </cell>
          <cell r="D705">
            <v>36</v>
          </cell>
          <cell r="E705">
            <v>389993</v>
          </cell>
          <cell r="G705">
            <v>1</v>
          </cell>
          <cell r="H705" t="str">
            <v>ERAF</v>
          </cell>
          <cell r="L705" t="str">
            <v>-</v>
          </cell>
          <cell r="N705">
            <v>36</v>
          </cell>
          <cell r="P705" t="str">
            <v>13</v>
          </cell>
        </row>
        <row r="706">
          <cell r="B706">
            <v>43</v>
          </cell>
          <cell r="C706">
            <v>1447875</v>
          </cell>
          <cell r="D706">
            <v>44</v>
          </cell>
          <cell r="E706">
            <v>1447875</v>
          </cell>
          <cell r="G706">
            <v>1</v>
          </cell>
          <cell r="H706" t="str">
            <v>ERAF</v>
          </cell>
          <cell r="L706" t="str">
            <v>-</v>
          </cell>
          <cell r="N706">
            <v>44</v>
          </cell>
          <cell r="P706" t="str">
            <v>13</v>
          </cell>
        </row>
        <row r="707">
          <cell r="B707">
            <v>37</v>
          </cell>
          <cell r="C707">
            <v>129559.8</v>
          </cell>
          <cell r="D707">
            <v>43</v>
          </cell>
          <cell r="E707">
            <v>119464.1</v>
          </cell>
          <cell r="G707">
            <v>1</v>
          </cell>
          <cell r="H707" t="str">
            <v>ERAF</v>
          </cell>
          <cell r="L707" t="str">
            <v>-</v>
          </cell>
          <cell r="N707">
            <v>43</v>
          </cell>
          <cell r="P707" t="str">
            <v>20</v>
          </cell>
        </row>
        <row r="708">
          <cell r="B708">
            <v>34</v>
          </cell>
          <cell r="C708">
            <v>128587.92</v>
          </cell>
          <cell r="D708">
            <v>44</v>
          </cell>
          <cell r="E708">
            <v>66652.59</v>
          </cell>
          <cell r="G708">
            <v>1</v>
          </cell>
          <cell r="H708" t="str">
            <v>ERAF</v>
          </cell>
          <cell r="L708" t="str">
            <v>-</v>
          </cell>
          <cell r="N708">
            <v>44</v>
          </cell>
          <cell r="P708" t="str">
            <v>20</v>
          </cell>
        </row>
        <row r="709">
          <cell r="B709">
            <v>32</v>
          </cell>
          <cell r="C709">
            <v>87198.77</v>
          </cell>
          <cell r="D709">
            <v>37</v>
          </cell>
          <cell r="E709">
            <v>26601.13</v>
          </cell>
          <cell r="G709">
            <v>1</v>
          </cell>
          <cell r="H709" t="str">
            <v>ERAF</v>
          </cell>
          <cell r="L709" t="str">
            <v>-</v>
          </cell>
          <cell r="N709">
            <v>37</v>
          </cell>
          <cell r="P709" t="str">
            <v>20</v>
          </cell>
        </row>
        <row r="710">
          <cell r="B710">
            <v>36</v>
          </cell>
          <cell r="C710">
            <v>150000</v>
          </cell>
          <cell r="D710">
            <v>37</v>
          </cell>
          <cell r="E710">
            <v>149842.06</v>
          </cell>
          <cell r="G710">
            <v>1</v>
          </cell>
          <cell r="H710" t="str">
            <v>ERAF</v>
          </cell>
          <cell r="L710" t="str">
            <v>-</v>
          </cell>
          <cell r="N710">
            <v>37</v>
          </cell>
          <cell r="P710" t="str">
            <v>20</v>
          </cell>
        </row>
        <row r="711">
          <cell r="B711">
            <v>42</v>
          </cell>
          <cell r="C711">
            <v>24836.57</v>
          </cell>
          <cell r="D711">
            <v>44</v>
          </cell>
          <cell r="E711">
            <v>23796.99</v>
          </cell>
          <cell r="G711">
            <v>1</v>
          </cell>
          <cell r="H711" t="str">
            <v>ERAF</v>
          </cell>
          <cell r="L711" t="str">
            <v>-</v>
          </cell>
          <cell r="N711">
            <v>44</v>
          </cell>
          <cell r="P711" t="str">
            <v>20</v>
          </cell>
        </row>
        <row r="712">
          <cell r="B712">
            <v>31</v>
          </cell>
          <cell r="C712">
            <v>150000</v>
          </cell>
          <cell r="D712">
            <v>32</v>
          </cell>
          <cell r="E712">
            <v>150000</v>
          </cell>
          <cell r="G712">
            <v>1</v>
          </cell>
          <cell r="H712" t="str">
            <v>ERAF</v>
          </cell>
          <cell r="L712" t="str">
            <v>-</v>
          </cell>
          <cell r="N712">
            <v>32</v>
          </cell>
          <cell r="P712" t="str">
            <v>20</v>
          </cell>
        </row>
        <row r="713">
          <cell r="B713">
            <v>31</v>
          </cell>
          <cell r="C713">
            <v>150000</v>
          </cell>
          <cell r="D713">
            <v>32</v>
          </cell>
          <cell r="E713">
            <v>143312.98000000001</v>
          </cell>
          <cell r="G713">
            <v>1</v>
          </cell>
          <cell r="H713" t="str">
            <v>ERAF</v>
          </cell>
          <cell r="L713" t="str">
            <v>-</v>
          </cell>
          <cell r="N713">
            <v>32</v>
          </cell>
          <cell r="P713" t="str">
            <v>20</v>
          </cell>
        </row>
        <row r="714">
          <cell r="B714">
            <v>42</v>
          </cell>
          <cell r="C714">
            <v>112695.43</v>
          </cell>
          <cell r="D714">
            <v>43</v>
          </cell>
          <cell r="E714">
            <v>112695.43</v>
          </cell>
          <cell r="G714">
            <v>1</v>
          </cell>
          <cell r="H714" t="str">
            <v>ERAF</v>
          </cell>
          <cell r="L714" t="str">
            <v>-</v>
          </cell>
          <cell r="N714">
            <v>43</v>
          </cell>
          <cell r="P714" t="str">
            <v>20</v>
          </cell>
        </row>
        <row r="715">
          <cell r="B715">
            <v>40</v>
          </cell>
          <cell r="C715">
            <v>123703.79</v>
          </cell>
          <cell r="D715">
            <v>42</v>
          </cell>
          <cell r="E715">
            <v>121769.98</v>
          </cell>
          <cell r="G715">
            <v>1</v>
          </cell>
          <cell r="H715" t="str">
            <v>ERAF</v>
          </cell>
          <cell r="L715" t="str">
            <v>-</v>
          </cell>
          <cell r="N715">
            <v>42</v>
          </cell>
          <cell r="P715" t="str">
            <v>20</v>
          </cell>
        </row>
        <row r="716">
          <cell r="B716">
            <v>29</v>
          </cell>
          <cell r="C716">
            <v>107235</v>
          </cell>
          <cell r="D716">
            <v>30</v>
          </cell>
          <cell r="E716">
            <v>107235</v>
          </cell>
          <cell r="G716">
            <v>1</v>
          </cell>
          <cell r="H716" t="str">
            <v>ERAF</v>
          </cell>
          <cell r="L716" t="str">
            <v>-</v>
          </cell>
          <cell r="N716">
            <v>30</v>
          </cell>
          <cell r="P716" t="str">
            <v>20</v>
          </cell>
        </row>
        <row r="717">
          <cell r="B717">
            <v>29</v>
          </cell>
          <cell r="C717">
            <v>83236.77</v>
          </cell>
          <cell r="D717">
            <v>33</v>
          </cell>
          <cell r="E717">
            <v>83236.77</v>
          </cell>
          <cell r="G717">
            <v>1</v>
          </cell>
          <cell r="H717" t="str">
            <v>ERAF</v>
          </cell>
          <cell r="L717" t="str">
            <v>-</v>
          </cell>
          <cell r="N717">
            <v>33</v>
          </cell>
          <cell r="P717" t="str">
            <v>20</v>
          </cell>
        </row>
        <row r="718">
          <cell r="B718">
            <v>36</v>
          </cell>
          <cell r="C718">
            <v>77739.55</v>
          </cell>
          <cell r="D718">
            <v>39</v>
          </cell>
          <cell r="E718">
            <v>72680.350000000006</v>
          </cell>
          <cell r="G718">
            <v>1</v>
          </cell>
          <cell r="H718" t="str">
            <v>ERAF</v>
          </cell>
          <cell r="L718" t="str">
            <v>-</v>
          </cell>
          <cell r="N718">
            <v>39</v>
          </cell>
          <cell r="P718" t="str">
            <v>20</v>
          </cell>
        </row>
        <row r="719">
          <cell r="B719">
            <v>37</v>
          </cell>
          <cell r="C719">
            <v>150000</v>
          </cell>
          <cell r="D719">
            <v>39</v>
          </cell>
          <cell r="E719">
            <v>149356.98000000001</v>
          </cell>
          <cell r="G719">
            <v>1</v>
          </cell>
          <cell r="H719" t="str">
            <v>ERAF</v>
          </cell>
          <cell r="L719" t="str">
            <v>-</v>
          </cell>
          <cell r="N719">
            <v>39</v>
          </cell>
          <cell r="P719" t="str">
            <v>20</v>
          </cell>
        </row>
        <row r="720">
          <cell r="B720">
            <v>32</v>
          </cell>
          <cell r="C720">
            <v>18187.560000000001</v>
          </cell>
          <cell r="D720">
            <v>34</v>
          </cell>
          <cell r="E720">
            <v>17020.939999999999</v>
          </cell>
          <cell r="G720">
            <v>1</v>
          </cell>
          <cell r="H720" t="str">
            <v>ERAF</v>
          </cell>
          <cell r="L720" t="str">
            <v>-</v>
          </cell>
          <cell r="N720">
            <v>34</v>
          </cell>
          <cell r="P720" t="str">
            <v>20</v>
          </cell>
        </row>
        <row r="721">
          <cell r="B721">
            <v>37</v>
          </cell>
          <cell r="C721">
            <v>66200.399999999994</v>
          </cell>
          <cell r="D721">
            <v>40</v>
          </cell>
          <cell r="E721">
            <v>62368.92</v>
          </cell>
          <cell r="G721">
            <v>1</v>
          </cell>
          <cell r="H721" t="str">
            <v>ERAF</v>
          </cell>
          <cell r="L721" t="str">
            <v>-</v>
          </cell>
          <cell r="N721">
            <v>40</v>
          </cell>
          <cell r="P721" t="str">
            <v>20</v>
          </cell>
        </row>
        <row r="722">
          <cell r="B722">
            <v>37</v>
          </cell>
          <cell r="C722">
            <v>88969.5</v>
          </cell>
          <cell r="D722">
            <v>39</v>
          </cell>
          <cell r="E722">
            <v>87845.16</v>
          </cell>
          <cell r="G722">
            <v>1</v>
          </cell>
          <cell r="H722" t="str">
            <v>ERAF</v>
          </cell>
          <cell r="L722" t="str">
            <v>-</v>
          </cell>
          <cell r="N722">
            <v>39</v>
          </cell>
          <cell r="P722" t="str">
            <v>20</v>
          </cell>
        </row>
        <row r="723">
          <cell r="B723">
            <v>37</v>
          </cell>
          <cell r="C723">
            <v>49379.34</v>
          </cell>
          <cell r="D723">
            <v>42</v>
          </cell>
          <cell r="E723">
            <v>43180.29</v>
          </cell>
          <cell r="G723">
            <v>1</v>
          </cell>
          <cell r="H723" t="str">
            <v>ERAF</v>
          </cell>
          <cell r="L723" t="str">
            <v>-</v>
          </cell>
          <cell r="N723">
            <v>42</v>
          </cell>
          <cell r="P723" t="str">
            <v>20</v>
          </cell>
        </row>
        <row r="724">
          <cell r="B724">
            <v>43</v>
          </cell>
          <cell r="C724">
            <v>104740.35</v>
          </cell>
          <cell r="D724">
            <v>44</v>
          </cell>
          <cell r="E724">
            <v>89783.679999999993</v>
          </cell>
          <cell r="G724">
            <v>1</v>
          </cell>
          <cell r="H724" t="str">
            <v>ERAF</v>
          </cell>
          <cell r="L724" t="str">
            <v>-</v>
          </cell>
          <cell r="N724">
            <v>44</v>
          </cell>
          <cell r="P724" t="str">
            <v>20</v>
          </cell>
        </row>
        <row r="725">
          <cell r="B725">
            <v>37</v>
          </cell>
          <cell r="C725">
            <v>47421.48</v>
          </cell>
          <cell r="D725">
            <v>41</v>
          </cell>
          <cell r="E725">
            <v>45300.2</v>
          </cell>
          <cell r="G725">
            <v>1</v>
          </cell>
          <cell r="H725" t="str">
            <v>ERAF</v>
          </cell>
          <cell r="L725" t="str">
            <v>-</v>
          </cell>
          <cell r="N725">
            <v>41</v>
          </cell>
          <cell r="P725" t="str">
            <v>20</v>
          </cell>
        </row>
        <row r="726">
          <cell r="B726">
            <v>30</v>
          </cell>
          <cell r="C726">
            <v>7751.07</v>
          </cell>
          <cell r="D726">
            <v>37</v>
          </cell>
          <cell r="E726">
            <v>0</v>
          </cell>
          <cell r="G726">
            <v>1</v>
          </cell>
          <cell r="H726" t="str">
            <v>ERAF</v>
          </cell>
          <cell r="N726">
            <v>37</v>
          </cell>
          <cell r="P726" t="str">
            <v>32</v>
          </cell>
        </row>
        <row r="727">
          <cell r="B727">
            <v>31</v>
          </cell>
          <cell r="C727">
            <v>9800</v>
          </cell>
          <cell r="D727">
            <v>32</v>
          </cell>
          <cell r="E727">
            <v>9800</v>
          </cell>
          <cell r="G727">
            <v>1</v>
          </cell>
          <cell r="H727" t="str">
            <v>ERAF</v>
          </cell>
          <cell r="L727" t="str">
            <v>-</v>
          </cell>
          <cell r="N727">
            <v>32</v>
          </cell>
          <cell r="P727" t="str">
            <v>31</v>
          </cell>
        </row>
        <row r="728">
          <cell r="B728">
            <v>29</v>
          </cell>
          <cell r="C728">
            <v>9990</v>
          </cell>
          <cell r="D728">
            <v>31</v>
          </cell>
          <cell r="E728">
            <v>9990</v>
          </cell>
          <cell r="G728">
            <v>1</v>
          </cell>
          <cell r="H728" t="str">
            <v>ERAF</v>
          </cell>
          <cell r="L728" t="str">
            <v>-</v>
          </cell>
          <cell r="N728">
            <v>31</v>
          </cell>
          <cell r="P728" t="str">
            <v>31</v>
          </cell>
        </row>
        <row r="729">
          <cell r="B729">
            <v>28</v>
          </cell>
          <cell r="C729">
            <v>10000</v>
          </cell>
          <cell r="D729">
            <v>30</v>
          </cell>
          <cell r="E729">
            <v>10000</v>
          </cell>
          <cell r="G729">
            <v>1</v>
          </cell>
          <cell r="H729" t="str">
            <v>ERAF</v>
          </cell>
          <cell r="N729">
            <v>30</v>
          </cell>
          <cell r="P729" t="str">
            <v>31</v>
          </cell>
        </row>
        <row r="730">
          <cell r="B730">
            <v>27</v>
          </cell>
          <cell r="C730">
            <v>9960</v>
          </cell>
          <cell r="D730">
            <v>28</v>
          </cell>
          <cell r="E730">
            <v>9960</v>
          </cell>
          <cell r="G730">
            <v>1</v>
          </cell>
          <cell r="H730" t="str">
            <v>ERAF</v>
          </cell>
          <cell r="N730">
            <v>28</v>
          </cell>
          <cell r="P730" t="str">
            <v>31</v>
          </cell>
        </row>
        <row r="731">
          <cell r="B731">
            <v>27</v>
          </cell>
          <cell r="C731">
            <v>9500</v>
          </cell>
          <cell r="D731">
            <v>28</v>
          </cell>
          <cell r="E731">
            <v>9500</v>
          </cell>
          <cell r="G731">
            <v>1</v>
          </cell>
          <cell r="H731" t="str">
            <v>ERAF</v>
          </cell>
          <cell r="N731">
            <v>28</v>
          </cell>
          <cell r="P731" t="str">
            <v>31</v>
          </cell>
        </row>
        <row r="732">
          <cell r="B732">
            <v>29</v>
          </cell>
          <cell r="C732">
            <v>9990</v>
          </cell>
          <cell r="D732">
            <v>31</v>
          </cell>
          <cell r="E732">
            <v>9990</v>
          </cell>
          <cell r="G732">
            <v>1</v>
          </cell>
          <cell r="H732" t="str">
            <v>ERAF</v>
          </cell>
          <cell r="L732" t="str">
            <v>-</v>
          </cell>
          <cell r="N732">
            <v>31</v>
          </cell>
          <cell r="P732" t="str">
            <v>31</v>
          </cell>
        </row>
        <row r="733">
          <cell r="B733">
            <v>27</v>
          </cell>
          <cell r="C733">
            <v>10000</v>
          </cell>
          <cell r="D733">
            <v>28</v>
          </cell>
          <cell r="E733">
            <v>10000</v>
          </cell>
          <cell r="G733">
            <v>1</v>
          </cell>
          <cell r="H733" t="str">
            <v>ERAF</v>
          </cell>
          <cell r="N733">
            <v>28</v>
          </cell>
          <cell r="P733" t="str">
            <v>31</v>
          </cell>
        </row>
        <row r="734">
          <cell r="B734">
            <v>26</v>
          </cell>
          <cell r="C734">
            <v>10000</v>
          </cell>
          <cell r="D734">
            <v>27</v>
          </cell>
          <cell r="E734">
            <v>10000</v>
          </cell>
          <cell r="G734">
            <v>1</v>
          </cell>
          <cell r="H734" t="str">
            <v>ERAF</v>
          </cell>
          <cell r="N734">
            <v>27</v>
          </cell>
          <cell r="P734" t="str">
            <v>31</v>
          </cell>
        </row>
        <row r="735">
          <cell r="B735">
            <v>30</v>
          </cell>
          <cell r="C735">
            <v>10000</v>
          </cell>
          <cell r="D735">
            <v>31</v>
          </cell>
          <cell r="E735">
            <v>10000</v>
          </cell>
          <cell r="G735">
            <v>1</v>
          </cell>
          <cell r="H735" t="str">
            <v>ERAF</v>
          </cell>
          <cell r="L735" t="str">
            <v>-</v>
          </cell>
          <cell r="N735">
            <v>31</v>
          </cell>
          <cell r="P735" t="str">
            <v>31</v>
          </cell>
        </row>
        <row r="736">
          <cell r="B736">
            <v>31</v>
          </cell>
          <cell r="C736">
            <v>10000</v>
          </cell>
          <cell r="D736">
            <v>32</v>
          </cell>
          <cell r="E736">
            <v>10000</v>
          </cell>
          <cell r="G736">
            <v>1</v>
          </cell>
          <cell r="H736" t="str">
            <v>ERAF</v>
          </cell>
          <cell r="L736" t="str">
            <v>-</v>
          </cell>
          <cell r="N736">
            <v>32</v>
          </cell>
          <cell r="P736" t="str">
            <v>31</v>
          </cell>
        </row>
        <row r="737">
          <cell r="B737">
            <v>27</v>
          </cell>
          <cell r="C737">
            <v>10000</v>
          </cell>
          <cell r="D737">
            <v>28</v>
          </cell>
          <cell r="E737">
            <v>10000</v>
          </cell>
          <cell r="G737">
            <v>1</v>
          </cell>
          <cell r="H737" t="str">
            <v>ERAF</v>
          </cell>
          <cell r="N737">
            <v>28</v>
          </cell>
          <cell r="P737" t="str">
            <v>31</v>
          </cell>
        </row>
        <row r="738">
          <cell r="B738">
            <v>27</v>
          </cell>
          <cell r="C738">
            <v>10000</v>
          </cell>
          <cell r="D738">
            <v>29</v>
          </cell>
          <cell r="E738">
            <v>10000</v>
          </cell>
          <cell r="G738">
            <v>1</v>
          </cell>
          <cell r="H738" t="str">
            <v>ERAF</v>
          </cell>
          <cell r="N738">
            <v>29</v>
          </cell>
          <cell r="P738" t="str">
            <v>31</v>
          </cell>
        </row>
        <row r="739">
          <cell r="B739">
            <v>27</v>
          </cell>
          <cell r="C739">
            <v>9855</v>
          </cell>
          <cell r="D739">
            <v>28</v>
          </cell>
          <cell r="E739">
            <v>9855</v>
          </cell>
          <cell r="G739">
            <v>1</v>
          </cell>
          <cell r="H739" t="str">
            <v>ERAF</v>
          </cell>
          <cell r="N739">
            <v>28</v>
          </cell>
          <cell r="P739" t="str">
            <v>31</v>
          </cell>
        </row>
        <row r="740">
          <cell r="B740">
            <v>28</v>
          </cell>
          <cell r="C740">
            <v>9920</v>
          </cell>
          <cell r="D740">
            <v>31</v>
          </cell>
          <cell r="E740">
            <v>9920</v>
          </cell>
          <cell r="G740">
            <v>1</v>
          </cell>
          <cell r="H740" t="str">
            <v>ERAF</v>
          </cell>
          <cell r="N740">
            <v>31</v>
          </cell>
          <cell r="P740" t="str">
            <v>31</v>
          </cell>
        </row>
        <row r="741">
          <cell r="B741">
            <v>28</v>
          </cell>
          <cell r="C741">
            <v>10000</v>
          </cell>
          <cell r="D741">
            <v>29</v>
          </cell>
          <cell r="E741">
            <v>10000</v>
          </cell>
          <cell r="G741">
            <v>1</v>
          </cell>
          <cell r="H741" t="str">
            <v>ERAF</v>
          </cell>
          <cell r="N741">
            <v>29</v>
          </cell>
          <cell r="P741" t="str">
            <v>31</v>
          </cell>
        </row>
        <row r="742">
          <cell r="B742">
            <v>27</v>
          </cell>
          <cell r="C742">
            <v>9450</v>
          </cell>
          <cell r="D742">
            <v>28</v>
          </cell>
          <cell r="E742">
            <v>9450</v>
          </cell>
          <cell r="G742">
            <v>1</v>
          </cell>
          <cell r="H742" t="str">
            <v>ERAF</v>
          </cell>
          <cell r="N742">
            <v>28</v>
          </cell>
          <cell r="P742" t="str">
            <v>31</v>
          </cell>
        </row>
        <row r="743">
          <cell r="B743">
            <v>27</v>
          </cell>
          <cell r="C743">
            <v>9900</v>
          </cell>
          <cell r="D743">
            <v>27</v>
          </cell>
          <cell r="E743">
            <v>9900</v>
          </cell>
          <cell r="G743">
            <v>1</v>
          </cell>
          <cell r="H743" t="str">
            <v>ERAF</v>
          </cell>
          <cell r="N743">
            <v>27</v>
          </cell>
          <cell r="P743" t="str">
            <v>31</v>
          </cell>
        </row>
        <row r="744">
          <cell r="B744">
            <v>27</v>
          </cell>
          <cell r="C744">
            <v>10000</v>
          </cell>
          <cell r="D744">
            <v>30</v>
          </cell>
          <cell r="E744">
            <v>10000</v>
          </cell>
          <cell r="G744">
            <v>1</v>
          </cell>
          <cell r="H744" t="str">
            <v>ERAF</v>
          </cell>
          <cell r="N744">
            <v>30</v>
          </cell>
          <cell r="P744" t="str">
            <v>31</v>
          </cell>
        </row>
        <row r="745">
          <cell r="B745">
            <v>28</v>
          </cell>
          <cell r="C745">
            <v>9700</v>
          </cell>
          <cell r="D745">
            <v>29</v>
          </cell>
          <cell r="E745">
            <v>9700</v>
          </cell>
          <cell r="G745">
            <v>1</v>
          </cell>
          <cell r="H745" t="str">
            <v>ERAF</v>
          </cell>
          <cell r="N745">
            <v>29</v>
          </cell>
          <cell r="P745" t="str">
            <v>31</v>
          </cell>
        </row>
        <row r="746">
          <cell r="B746">
            <v>27</v>
          </cell>
          <cell r="C746">
            <v>9957</v>
          </cell>
          <cell r="D746">
            <v>32</v>
          </cell>
          <cell r="E746">
            <v>9957</v>
          </cell>
          <cell r="G746">
            <v>1</v>
          </cell>
          <cell r="H746" t="str">
            <v>ERAF</v>
          </cell>
          <cell r="L746" t="str">
            <v>-</v>
          </cell>
          <cell r="N746">
            <v>32</v>
          </cell>
          <cell r="P746" t="str">
            <v>31</v>
          </cell>
        </row>
        <row r="747">
          <cell r="B747">
            <v>32</v>
          </cell>
          <cell r="C747">
            <v>10000</v>
          </cell>
          <cell r="D747">
            <v>32</v>
          </cell>
          <cell r="E747">
            <v>10000</v>
          </cell>
          <cell r="G747">
            <v>1</v>
          </cell>
          <cell r="H747" t="str">
            <v>ERAF</v>
          </cell>
          <cell r="L747" t="str">
            <v>-</v>
          </cell>
          <cell r="N747">
            <v>32</v>
          </cell>
          <cell r="P747" t="str">
            <v>31</v>
          </cell>
        </row>
        <row r="748">
          <cell r="B748">
            <v>27</v>
          </cell>
          <cell r="C748">
            <v>10000</v>
          </cell>
          <cell r="D748">
            <v>28</v>
          </cell>
          <cell r="E748">
            <v>10000</v>
          </cell>
          <cell r="G748">
            <v>1</v>
          </cell>
          <cell r="H748" t="str">
            <v>ERAF</v>
          </cell>
          <cell r="N748">
            <v>28</v>
          </cell>
          <cell r="P748" t="str">
            <v>31</v>
          </cell>
        </row>
        <row r="749">
          <cell r="B749">
            <v>27</v>
          </cell>
          <cell r="C749">
            <v>9897.5</v>
          </cell>
          <cell r="D749">
            <v>27</v>
          </cell>
          <cell r="E749">
            <v>9897.5</v>
          </cell>
          <cell r="G749">
            <v>1</v>
          </cell>
          <cell r="H749" t="str">
            <v>ERAF</v>
          </cell>
          <cell r="N749">
            <v>27</v>
          </cell>
          <cell r="P749" t="str">
            <v>31</v>
          </cell>
        </row>
        <row r="750">
          <cell r="B750">
            <v>32</v>
          </cell>
          <cell r="C750">
            <v>10000</v>
          </cell>
          <cell r="D750">
            <v>33</v>
          </cell>
          <cell r="E750">
            <v>10000</v>
          </cell>
          <cell r="G750">
            <v>1</v>
          </cell>
          <cell r="H750" t="str">
            <v>ERAF</v>
          </cell>
          <cell r="L750" t="str">
            <v>-</v>
          </cell>
          <cell r="N750">
            <v>33</v>
          </cell>
          <cell r="P750" t="str">
            <v>31</v>
          </cell>
        </row>
        <row r="751">
          <cell r="B751">
            <v>28</v>
          </cell>
          <cell r="C751">
            <v>9900</v>
          </cell>
          <cell r="D751">
            <v>28</v>
          </cell>
          <cell r="E751">
            <v>9900</v>
          </cell>
          <cell r="G751">
            <v>1</v>
          </cell>
          <cell r="H751" t="str">
            <v>ERAF</v>
          </cell>
          <cell r="N751">
            <v>28</v>
          </cell>
          <cell r="P751" t="str">
            <v>31</v>
          </cell>
        </row>
        <row r="752">
          <cell r="B752">
            <v>27</v>
          </cell>
          <cell r="C752">
            <v>9785</v>
          </cell>
          <cell r="D752">
            <v>27</v>
          </cell>
          <cell r="E752">
            <v>9785</v>
          </cell>
          <cell r="G752">
            <v>1</v>
          </cell>
          <cell r="H752" t="str">
            <v>ERAF</v>
          </cell>
          <cell r="N752">
            <v>27</v>
          </cell>
          <cell r="P752" t="str">
            <v>31</v>
          </cell>
        </row>
        <row r="753">
          <cell r="B753">
            <v>33</v>
          </cell>
          <cell r="C753">
            <v>10000</v>
          </cell>
          <cell r="D753">
            <v>34</v>
          </cell>
          <cell r="E753">
            <v>10000</v>
          </cell>
          <cell r="G753">
            <v>1</v>
          </cell>
          <cell r="H753" t="str">
            <v>ERAF</v>
          </cell>
          <cell r="L753" t="str">
            <v>-</v>
          </cell>
          <cell r="N753">
            <v>34</v>
          </cell>
          <cell r="P753" t="str">
            <v>31</v>
          </cell>
        </row>
        <row r="754">
          <cell r="B754">
            <v>30</v>
          </cell>
          <cell r="C754">
            <v>9900</v>
          </cell>
          <cell r="D754">
            <v>30</v>
          </cell>
          <cell r="E754">
            <v>9900</v>
          </cell>
          <cell r="G754">
            <v>1</v>
          </cell>
          <cell r="H754" t="str">
            <v>ERAF</v>
          </cell>
          <cell r="L754" t="str">
            <v>-</v>
          </cell>
          <cell r="N754">
            <v>30</v>
          </cell>
          <cell r="P754" t="str">
            <v>31</v>
          </cell>
        </row>
        <row r="755">
          <cell r="B755">
            <v>28</v>
          </cell>
          <cell r="C755">
            <v>9750</v>
          </cell>
          <cell r="D755">
            <v>28</v>
          </cell>
          <cell r="E755">
            <v>9750</v>
          </cell>
          <cell r="G755">
            <v>1</v>
          </cell>
          <cell r="H755" t="str">
            <v>ERAF</v>
          </cell>
          <cell r="N755">
            <v>28</v>
          </cell>
          <cell r="P755" t="str">
            <v>31</v>
          </cell>
        </row>
        <row r="756">
          <cell r="B756">
            <v>27</v>
          </cell>
          <cell r="C756">
            <v>10000</v>
          </cell>
          <cell r="D756">
            <v>27</v>
          </cell>
          <cell r="E756">
            <v>10000</v>
          </cell>
          <cell r="G756">
            <v>1</v>
          </cell>
          <cell r="H756" t="str">
            <v>ERAF</v>
          </cell>
          <cell r="N756">
            <v>27</v>
          </cell>
          <cell r="P756" t="str">
            <v>31</v>
          </cell>
        </row>
        <row r="757">
          <cell r="B757">
            <v>30</v>
          </cell>
          <cell r="C757">
            <v>10000</v>
          </cell>
          <cell r="D757">
            <v>31</v>
          </cell>
          <cell r="E757">
            <v>9980</v>
          </cell>
          <cell r="G757">
            <v>1</v>
          </cell>
          <cell r="H757" t="str">
            <v>ERAF</v>
          </cell>
          <cell r="L757" t="str">
            <v>-</v>
          </cell>
          <cell r="N757">
            <v>31</v>
          </cell>
          <cell r="P757" t="str">
            <v>31</v>
          </cell>
        </row>
        <row r="758">
          <cell r="B758">
            <v>31</v>
          </cell>
          <cell r="C758">
            <v>10000</v>
          </cell>
          <cell r="D758">
            <v>42</v>
          </cell>
          <cell r="E758">
            <v>10000</v>
          </cell>
          <cell r="G758">
            <v>1</v>
          </cell>
          <cell r="H758" t="str">
            <v>ERAF</v>
          </cell>
          <cell r="L758" t="str">
            <v>-</v>
          </cell>
          <cell r="N758">
            <v>42</v>
          </cell>
          <cell r="P758" t="str">
            <v>31</v>
          </cell>
        </row>
        <row r="759">
          <cell r="B759">
            <v>28</v>
          </cell>
          <cell r="C759">
            <v>10000</v>
          </cell>
          <cell r="D759">
            <v>29</v>
          </cell>
          <cell r="E759">
            <v>10000</v>
          </cell>
          <cell r="G759">
            <v>1</v>
          </cell>
          <cell r="H759" t="str">
            <v>ERAF</v>
          </cell>
          <cell r="N759">
            <v>29</v>
          </cell>
          <cell r="P759" t="str">
            <v>31</v>
          </cell>
        </row>
        <row r="760">
          <cell r="B760">
            <v>27</v>
          </cell>
          <cell r="C760">
            <v>2475</v>
          </cell>
          <cell r="D760">
            <v>27</v>
          </cell>
          <cell r="E760">
            <v>2475</v>
          </cell>
          <cell r="G760">
            <v>1</v>
          </cell>
          <cell r="H760" t="str">
            <v>ERAF</v>
          </cell>
          <cell r="N760">
            <v>27</v>
          </cell>
          <cell r="P760" t="str">
            <v>31</v>
          </cell>
        </row>
        <row r="761">
          <cell r="B761">
            <v>30</v>
          </cell>
          <cell r="C761">
            <v>10000</v>
          </cell>
          <cell r="D761">
            <v>30</v>
          </cell>
          <cell r="E761">
            <v>10000</v>
          </cell>
          <cell r="G761">
            <v>1</v>
          </cell>
          <cell r="H761" t="str">
            <v>ERAF</v>
          </cell>
          <cell r="L761" t="str">
            <v>-</v>
          </cell>
          <cell r="N761">
            <v>30</v>
          </cell>
          <cell r="P761" t="str">
            <v>31</v>
          </cell>
        </row>
        <row r="762">
          <cell r="B762">
            <v>29</v>
          </cell>
          <cell r="C762">
            <v>10000</v>
          </cell>
          <cell r="D762">
            <v>29</v>
          </cell>
          <cell r="E762">
            <v>10000</v>
          </cell>
          <cell r="G762">
            <v>1</v>
          </cell>
          <cell r="H762" t="str">
            <v>ERAF</v>
          </cell>
          <cell r="N762">
            <v>29</v>
          </cell>
          <cell r="P762" t="str">
            <v>31</v>
          </cell>
        </row>
        <row r="763">
          <cell r="B763">
            <v>28</v>
          </cell>
          <cell r="C763">
            <v>9800</v>
          </cell>
          <cell r="D763">
            <v>30</v>
          </cell>
          <cell r="E763">
            <v>9800</v>
          </cell>
          <cell r="G763">
            <v>1</v>
          </cell>
          <cell r="H763" t="str">
            <v>ERAF</v>
          </cell>
          <cell r="N763">
            <v>30</v>
          </cell>
          <cell r="P763" t="str">
            <v>31</v>
          </cell>
        </row>
        <row r="764">
          <cell r="B764">
            <v>29</v>
          </cell>
          <cell r="C764">
            <v>10000</v>
          </cell>
          <cell r="D764">
            <v>31</v>
          </cell>
          <cell r="E764">
            <v>10000</v>
          </cell>
          <cell r="G764">
            <v>1</v>
          </cell>
          <cell r="H764" t="str">
            <v>ERAF</v>
          </cell>
          <cell r="L764" t="str">
            <v>-</v>
          </cell>
          <cell r="N764">
            <v>31</v>
          </cell>
          <cell r="P764" t="str">
            <v>31</v>
          </cell>
        </row>
        <row r="765">
          <cell r="B765">
            <v>33</v>
          </cell>
          <cell r="C765">
            <v>10000</v>
          </cell>
          <cell r="D765">
            <v>35</v>
          </cell>
          <cell r="E765">
            <v>10000</v>
          </cell>
          <cell r="G765">
            <v>1</v>
          </cell>
          <cell r="H765" t="str">
            <v>ERAF</v>
          </cell>
          <cell r="L765" t="str">
            <v>-</v>
          </cell>
          <cell r="N765">
            <v>35</v>
          </cell>
          <cell r="P765" t="str">
            <v>31</v>
          </cell>
        </row>
        <row r="766">
          <cell r="B766">
            <v>27</v>
          </cell>
          <cell r="C766">
            <v>10000</v>
          </cell>
          <cell r="D766">
            <v>29</v>
          </cell>
          <cell r="E766">
            <v>10000</v>
          </cell>
          <cell r="G766">
            <v>1</v>
          </cell>
          <cell r="H766" t="str">
            <v>ERAF</v>
          </cell>
          <cell r="N766">
            <v>29</v>
          </cell>
          <cell r="P766" t="str">
            <v>31</v>
          </cell>
        </row>
        <row r="767">
          <cell r="B767">
            <v>27</v>
          </cell>
          <cell r="C767">
            <v>9750</v>
          </cell>
          <cell r="D767">
            <v>28</v>
          </cell>
          <cell r="E767">
            <v>9750</v>
          </cell>
          <cell r="G767">
            <v>1</v>
          </cell>
          <cell r="H767" t="str">
            <v>ERAF</v>
          </cell>
          <cell r="N767">
            <v>28</v>
          </cell>
          <cell r="P767" t="str">
            <v>31</v>
          </cell>
        </row>
        <row r="768">
          <cell r="B768">
            <v>27</v>
          </cell>
          <cell r="C768">
            <v>9990</v>
          </cell>
          <cell r="D768">
            <v>29</v>
          </cell>
          <cell r="E768">
            <v>9990</v>
          </cell>
          <cell r="G768">
            <v>1</v>
          </cell>
          <cell r="H768" t="str">
            <v>ERAF</v>
          </cell>
          <cell r="N768">
            <v>29</v>
          </cell>
          <cell r="P768" t="str">
            <v>31</v>
          </cell>
        </row>
        <row r="769">
          <cell r="B769">
            <v>29</v>
          </cell>
          <cell r="C769">
            <v>9600</v>
          </cell>
          <cell r="D769">
            <v>29</v>
          </cell>
          <cell r="E769">
            <v>9600</v>
          </cell>
          <cell r="G769">
            <v>1</v>
          </cell>
          <cell r="H769" t="str">
            <v>ERAF</v>
          </cell>
          <cell r="N769">
            <v>29</v>
          </cell>
          <cell r="P769" t="str">
            <v>31</v>
          </cell>
        </row>
        <row r="770">
          <cell r="B770">
            <v>28</v>
          </cell>
          <cell r="C770">
            <v>9850</v>
          </cell>
          <cell r="D770">
            <v>29</v>
          </cell>
          <cell r="E770">
            <v>9850</v>
          </cell>
          <cell r="G770">
            <v>1</v>
          </cell>
          <cell r="H770" t="str">
            <v>ERAF</v>
          </cell>
          <cell r="N770">
            <v>29</v>
          </cell>
          <cell r="P770" t="str">
            <v>31</v>
          </cell>
        </row>
        <row r="771">
          <cell r="B771">
            <v>28</v>
          </cell>
          <cell r="C771">
            <v>9750</v>
          </cell>
          <cell r="D771">
            <v>29</v>
          </cell>
          <cell r="E771">
            <v>9750</v>
          </cell>
          <cell r="G771">
            <v>1</v>
          </cell>
          <cell r="H771" t="str">
            <v>ERAF</v>
          </cell>
          <cell r="N771">
            <v>29</v>
          </cell>
          <cell r="P771" t="str">
            <v>31</v>
          </cell>
        </row>
        <row r="772">
          <cell r="B772">
            <v>27</v>
          </cell>
          <cell r="C772">
            <v>10000</v>
          </cell>
          <cell r="D772">
            <v>28</v>
          </cell>
          <cell r="E772">
            <v>10000</v>
          </cell>
          <cell r="G772">
            <v>1</v>
          </cell>
          <cell r="H772" t="str">
            <v>ERAF</v>
          </cell>
          <cell r="N772">
            <v>28</v>
          </cell>
          <cell r="P772" t="str">
            <v>31</v>
          </cell>
        </row>
        <row r="773">
          <cell r="B773">
            <v>27</v>
          </cell>
          <cell r="C773">
            <v>9990</v>
          </cell>
          <cell r="D773">
            <v>29</v>
          </cell>
          <cell r="E773">
            <v>9990</v>
          </cell>
          <cell r="G773">
            <v>1</v>
          </cell>
          <cell r="H773" t="str">
            <v>ERAF</v>
          </cell>
          <cell r="N773">
            <v>29</v>
          </cell>
          <cell r="P773" t="str">
            <v>31</v>
          </cell>
        </row>
        <row r="774">
          <cell r="B774">
            <v>27</v>
          </cell>
          <cell r="C774">
            <v>10000</v>
          </cell>
          <cell r="D774">
            <v>28</v>
          </cell>
          <cell r="E774">
            <v>10000</v>
          </cell>
          <cell r="G774">
            <v>1</v>
          </cell>
          <cell r="H774" t="str">
            <v>ERAF</v>
          </cell>
          <cell r="N774">
            <v>28</v>
          </cell>
          <cell r="P774" t="str">
            <v>31</v>
          </cell>
        </row>
        <row r="775">
          <cell r="B775">
            <v>27</v>
          </cell>
          <cell r="C775">
            <v>10000</v>
          </cell>
          <cell r="D775">
            <v>28</v>
          </cell>
          <cell r="E775">
            <v>10000</v>
          </cell>
          <cell r="G775">
            <v>1</v>
          </cell>
          <cell r="H775" t="str">
            <v>ERAF</v>
          </cell>
          <cell r="N775">
            <v>28</v>
          </cell>
          <cell r="P775" t="str">
            <v>31</v>
          </cell>
        </row>
        <row r="776">
          <cell r="B776">
            <v>28</v>
          </cell>
          <cell r="C776">
            <v>10000</v>
          </cell>
          <cell r="D776">
            <v>28</v>
          </cell>
          <cell r="E776">
            <v>10000</v>
          </cell>
          <cell r="G776">
            <v>1</v>
          </cell>
          <cell r="H776" t="str">
            <v>ERAF</v>
          </cell>
          <cell r="N776">
            <v>28</v>
          </cell>
          <cell r="P776" t="str">
            <v>31</v>
          </cell>
        </row>
        <row r="777">
          <cell r="B777">
            <v>38</v>
          </cell>
          <cell r="C777">
            <v>9660</v>
          </cell>
          <cell r="D777">
            <v>44</v>
          </cell>
          <cell r="E777">
            <v>4850</v>
          </cell>
          <cell r="G777">
            <v>1</v>
          </cell>
          <cell r="H777" t="str">
            <v>ERAF</v>
          </cell>
          <cell r="L777" t="str">
            <v>-</v>
          </cell>
          <cell r="N777">
            <v>44</v>
          </cell>
          <cell r="P777" t="str">
            <v>31</v>
          </cell>
        </row>
        <row r="778">
          <cell r="B778">
            <v>28</v>
          </cell>
          <cell r="C778">
            <v>9750</v>
          </cell>
          <cell r="D778">
            <v>29</v>
          </cell>
          <cell r="E778">
            <v>9750</v>
          </cell>
          <cell r="G778">
            <v>1</v>
          </cell>
          <cell r="H778" t="str">
            <v>ERAF</v>
          </cell>
          <cell r="N778">
            <v>29</v>
          </cell>
          <cell r="P778" t="str">
            <v>31</v>
          </cell>
        </row>
        <row r="779">
          <cell r="B779">
            <v>27</v>
          </cell>
          <cell r="C779">
            <v>9990</v>
          </cell>
          <cell r="D779">
            <v>32</v>
          </cell>
          <cell r="E779">
            <v>9990</v>
          </cell>
          <cell r="G779">
            <v>1</v>
          </cell>
          <cell r="H779" t="str">
            <v>ERAF</v>
          </cell>
          <cell r="L779" t="str">
            <v>-</v>
          </cell>
          <cell r="N779">
            <v>32</v>
          </cell>
          <cell r="P779" t="str">
            <v>31</v>
          </cell>
        </row>
        <row r="780">
          <cell r="B780">
            <v>27</v>
          </cell>
          <cell r="C780">
            <v>10000</v>
          </cell>
          <cell r="D780">
            <v>28</v>
          </cell>
          <cell r="E780">
            <v>10000</v>
          </cell>
          <cell r="G780">
            <v>1</v>
          </cell>
          <cell r="H780" t="str">
            <v>ERAF</v>
          </cell>
          <cell r="N780">
            <v>28</v>
          </cell>
          <cell r="P780" t="str">
            <v>31</v>
          </cell>
        </row>
        <row r="781">
          <cell r="B781">
            <v>31</v>
          </cell>
          <cell r="C781">
            <v>10000</v>
          </cell>
          <cell r="D781">
            <v>32</v>
          </cell>
          <cell r="E781">
            <v>10000</v>
          </cell>
          <cell r="G781">
            <v>1</v>
          </cell>
          <cell r="H781" t="str">
            <v>ERAF</v>
          </cell>
          <cell r="L781" t="str">
            <v>-</v>
          </cell>
          <cell r="N781">
            <v>32</v>
          </cell>
          <cell r="P781" t="str">
            <v>31</v>
          </cell>
        </row>
        <row r="782">
          <cell r="B782">
            <v>30</v>
          </cell>
          <cell r="C782">
            <v>10000</v>
          </cell>
          <cell r="D782">
            <v>30</v>
          </cell>
          <cell r="E782">
            <v>10000</v>
          </cell>
          <cell r="G782">
            <v>1</v>
          </cell>
          <cell r="H782" t="str">
            <v>ERAF</v>
          </cell>
          <cell r="N782">
            <v>30</v>
          </cell>
          <cell r="P782" t="str">
            <v>31</v>
          </cell>
        </row>
        <row r="783">
          <cell r="B783">
            <v>27</v>
          </cell>
          <cell r="C783">
            <v>10000</v>
          </cell>
          <cell r="D783">
            <v>28</v>
          </cell>
          <cell r="E783">
            <v>10000</v>
          </cell>
          <cell r="G783">
            <v>1</v>
          </cell>
          <cell r="H783" t="str">
            <v>ERAF</v>
          </cell>
          <cell r="N783">
            <v>28</v>
          </cell>
          <cell r="P783" t="str">
            <v>31</v>
          </cell>
        </row>
        <row r="784">
          <cell r="B784">
            <v>27</v>
          </cell>
          <cell r="C784">
            <v>9750</v>
          </cell>
          <cell r="D784">
            <v>28</v>
          </cell>
          <cell r="E784">
            <v>9750</v>
          </cell>
          <cell r="G784">
            <v>1</v>
          </cell>
          <cell r="H784" t="str">
            <v>ERAF</v>
          </cell>
          <cell r="N784">
            <v>28</v>
          </cell>
          <cell r="P784" t="str">
            <v>31</v>
          </cell>
        </row>
        <row r="785">
          <cell r="B785">
            <v>27</v>
          </cell>
          <cell r="C785">
            <v>10000</v>
          </cell>
          <cell r="D785">
            <v>27</v>
          </cell>
          <cell r="E785">
            <v>10000</v>
          </cell>
          <cell r="G785">
            <v>1</v>
          </cell>
          <cell r="H785" t="str">
            <v>ERAF</v>
          </cell>
          <cell r="N785">
            <v>27</v>
          </cell>
          <cell r="P785" t="str">
            <v>31</v>
          </cell>
        </row>
        <row r="786">
          <cell r="B786">
            <v>28</v>
          </cell>
          <cell r="C786">
            <v>9800</v>
          </cell>
          <cell r="D786">
            <v>30</v>
          </cell>
          <cell r="E786">
            <v>9800</v>
          </cell>
          <cell r="G786">
            <v>1</v>
          </cell>
          <cell r="H786" t="str">
            <v>ERAF</v>
          </cell>
          <cell r="N786">
            <v>30</v>
          </cell>
          <cell r="P786" t="str">
            <v>31</v>
          </cell>
        </row>
        <row r="787">
          <cell r="B787">
            <v>27</v>
          </cell>
          <cell r="C787">
            <v>9990</v>
          </cell>
          <cell r="D787">
            <v>29</v>
          </cell>
          <cell r="E787">
            <v>9990</v>
          </cell>
          <cell r="G787">
            <v>1</v>
          </cell>
          <cell r="H787" t="str">
            <v>ERAF</v>
          </cell>
          <cell r="N787">
            <v>29</v>
          </cell>
          <cell r="P787" t="str">
            <v>31</v>
          </cell>
        </row>
        <row r="788">
          <cell r="B788">
            <v>29</v>
          </cell>
          <cell r="C788">
            <v>7000</v>
          </cell>
          <cell r="D788">
            <v>30</v>
          </cell>
          <cell r="E788">
            <v>7000</v>
          </cell>
          <cell r="G788">
            <v>1</v>
          </cell>
          <cell r="H788" t="str">
            <v>ERAF</v>
          </cell>
          <cell r="N788">
            <v>30</v>
          </cell>
          <cell r="P788" t="str">
            <v>31</v>
          </cell>
        </row>
        <row r="789">
          <cell r="B789">
            <v>28</v>
          </cell>
          <cell r="C789">
            <v>9660</v>
          </cell>
          <cell r="D789">
            <v>29</v>
          </cell>
          <cell r="E789">
            <v>9660</v>
          </cell>
          <cell r="G789">
            <v>1</v>
          </cell>
          <cell r="H789" t="str">
            <v>ERAF</v>
          </cell>
          <cell r="N789">
            <v>29</v>
          </cell>
          <cell r="P789" t="str">
            <v>31</v>
          </cell>
        </row>
        <row r="790">
          <cell r="B790">
            <v>28</v>
          </cell>
          <cell r="C790">
            <v>9999.7999999999993</v>
          </cell>
          <cell r="D790">
            <v>29</v>
          </cell>
          <cell r="E790">
            <v>9999.7999999999993</v>
          </cell>
          <cell r="G790">
            <v>1</v>
          </cell>
          <cell r="H790" t="str">
            <v>ERAF</v>
          </cell>
          <cell r="N790">
            <v>29</v>
          </cell>
          <cell r="P790" t="str">
            <v>31</v>
          </cell>
        </row>
        <row r="791">
          <cell r="B791">
            <v>29</v>
          </cell>
          <cell r="C791">
            <v>9600</v>
          </cell>
          <cell r="D791">
            <v>28</v>
          </cell>
          <cell r="E791">
            <v>9600</v>
          </cell>
          <cell r="G791">
            <v>1</v>
          </cell>
          <cell r="H791" t="str">
            <v>ERAF</v>
          </cell>
          <cell r="N791">
            <v>28</v>
          </cell>
          <cell r="P791" t="str">
            <v>31</v>
          </cell>
        </row>
        <row r="792">
          <cell r="B792">
            <v>26</v>
          </cell>
          <cell r="C792">
            <v>10000</v>
          </cell>
          <cell r="D792">
            <v>27</v>
          </cell>
          <cell r="E792">
            <v>10000</v>
          </cell>
          <cell r="G792">
            <v>1</v>
          </cell>
          <cell r="H792" t="str">
            <v>ERAF</v>
          </cell>
          <cell r="N792">
            <v>27</v>
          </cell>
          <cell r="P792" t="str">
            <v>31</v>
          </cell>
        </row>
        <row r="793">
          <cell r="B793">
            <v>27</v>
          </cell>
          <cell r="C793">
            <v>9000</v>
          </cell>
          <cell r="D793">
            <v>35</v>
          </cell>
          <cell r="E793">
            <v>9000</v>
          </cell>
          <cell r="G793">
            <v>1</v>
          </cell>
          <cell r="H793" t="str">
            <v>ERAF</v>
          </cell>
          <cell r="L793" t="str">
            <v>-</v>
          </cell>
          <cell r="N793">
            <v>35</v>
          </cell>
          <cell r="P793" t="str">
            <v>31</v>
          </cell>
        </row>
        <row r="794">
          <cell r="B794">
            <v>27</v>
          </cell>
          <cell r="C794">
            <v>10000</v>
          </cell>
          <cell r="D794">
            <v>29</v>
          </cell>
          <cell r="E794">
            <v>10000</v>
          </cell>
          <cell r="G794">
            <v>1</v>
          </cell>
          <cell r="H794" t="str">
            <v>ERAF</v>
          </cell>
          <cell r="N794">
            <v>29</v>
          </cell>
          <cell r="P794" t="str">
            <v>31</v>
          </cell>
        </row>
        <row r="795">
          <cell r="B795">
            <v>27</v>
          </cell>
          <cell r="C795">
            <v>9990</v>
          </cell>
          <cell r="D795">
            <v>29</v>
          </cell>
          <cell r="E795">
            <v>9990</v>
          </cell>
          <cell r="G795">
            <v>1</v>
          </cell>
          <cell r="H795" t="str">
            <v>ERAF</v>
          </cell>
          <cell r="N795">
            <v>29</v>
          </cell>
          <cell r="P795" t="str">
            <v>31</v>
          </cell>
        </row>
        <row r="796">
          <cell r="B796">
            <v>28</v>
          </cell>
          <cell r="C796">
            <v>8375</v>
          </cell>
          <cell r="D796">
            <v>29</v>
          </cell>
          <cell r="E796">
            <v>8375</v>
          </cell>
          <cell r="G796">
            <v>1</v>
          </cell>
          <cell r="H796" t="str">
            <v>ERAF</v>
          </cell>
          <cell r="N796">
            <v>29</v>
          </cell>
          <cell r="P796" t="str">
            <v>31</v>
          </cell>
        </row>
        <row r="797">
          <cell r="B797">
            <v>32</v>
          </cell>
          <cell r="C797">
            <v>10000</v>
          </cell>
          <cell r="D797">
            <v>32</v>
          </cell>
          <cell r="E797">
            <v>10000</v>
          </cell>
          <cell r="G797">
            <v>1</v>
          </cell>
          <cell r="H797" t="str">
            <v>ERAF</v>
          </cell>
          <cell r="L797" t="str">
            <v>-</v>
          </cell>
          <cell r="N797">
            <v>32</v>
          </cell>
          <cell r="P797" t="str">
            <v>31</v>
          </cell>
        </row>
        <row r="798">
          <cell r="B798">
            <v>27</v>
          </cell>
          <cell r="C798">
            <v>9750</v>
          </cell>
          <cell r="D798">
            <v>28</v>
          </cell>
          <cell r="E798">
            <v>9750</v>
          </cell>
          <cell r="G798">
            <v>1</v>
          </cell>
          <cell r="H798" t="str">
            <v>ERAF</v>
          </cell>
          <cell r="N798">
            <v>28</v>
          </cell>
          <cell r="P798" t="str">
            <v>31</v>
          </cell>
        </row>
        <row r="799">
          <cell r="B799">
            <v>27</v>
          </cell>
          <cell r="C799">
            <v>10000</v>
          </cell>
          <cell r="D799">
            <v>28</v>
          </cell>
          <cell r="E799">
            <v>10000</v>
          </cell>
          <cell r="G799">
            <v>1</v>
          </cell>
          <cell r="H799" t="str">
            <v>ERAF</v>
          </cell>
          <cell r="N799">
            <v>28</v>
          </cell>
          <cell r="P799" t="str">
            <v>31</v>
          </cell>
        </row>
        <row r="800">
          <cell r="B800">
            <v>28</v>
          </cell>
          <cell r="C800">
            <v>9600</v>
          </cell>
          <cell r="D800">
            <v>29</v>
          </cell>
          <cell r="E800">
            <v>9600</v>
          </cell>
          <cell r="G800">
            <v>1</v>
          </cell>
          <cell r="H800" t="str">
            <v>ERAF</v>
          </cell>
          <cell r="N800">
            <v>29</v>
          </cell>
          <cell r="P800" t="str">
            <v>31</v>
          </cell>
        </row>
        <row r="801">
          <cell r="B801">
            <v>27</v>
          </cell>
          <cell r="C801">
            <v>10000</v>
          </cell>
          <cell r="D801">
            <v>28</v>
          </cell>
          <cell r="E801">
            <v>10000</v>
          </cell>
          <cell r="G801">
            <v>1</v>
          </cell>
          <cell r="H801" t="str">
            <v>ERAF</v>
          </cell>
          <cell r="N801">
            <v>28</v>
          </cell>
          <cell r="P801" t="str">
            <v>31</v>
          </cell>
        </row>
        <row r="802">
          <cell r="B802">
            <v>28</v>
          </cell>
          <cell r="C802">
            <v>9800</v>
          </cell>
          <cell r="D802">
            <v>29</v>
          </cell>
          <cell r="E802">
            <v>9800</v>
          </cell>
          <cell r="G802">
            <v>1</v>
          </cell>
          <cell r="H802" t="str">
            <v>ERAF</v>
          </cell>
          <cell r="N802">
            <v>29</v>
          </cell>
          <cell r="P802" t="str">
            <v>31</v>
          </cell>
        </row>
        <row r="803">
          <cell r="B803">
            <v>29</v>
          </cell>
          <cell r="C803">
            <v>10000</v>
          </cell>
          <cell r="D803">
            <v>29</v>
          </cell>
          <cell r="E803">
            <v>10000</v>
          </cell>
          <cell r="G803">
            <v>1</v>
          </cell>
          <cell r="H803" t="str">
            <v>ERAF</v>
          </cell>
          <cell r="N803">
            <v>29</v>
          </cell>
          <cell r="P803" t="str">
            <v>31</v>
          </cell>
        </row>
        <row r="804">
          <cell r="B804">
            <v>29</v>
          </cell>
          <cell r="C804">
            <v>10000</v>
          </cell>
          <cell r="D804">
            <v>30</v>
          </cell>
          <cell r="E804">
            <v>10000</v>
          </cell>
          <cell r="G804">
            <v>1</v>
          </cell>
          <cell r="H804" t="str">
            <v>ERAF</v>
          </cell>
          <cell r="L804" t="str">
            <v>-</v>
          </cell>
          <cell r="N804">
            <v>30</v>
          </cell>
          <cell r="P804" t="str">
            <v>31</v>
          </cell>
        </row>
        <row r="805">
          <cell r="B805">
            <v>29</v>
          </cell>
          <cell r="C805">
            <v>10000</v>
          </cell>
          <cell r="D805">
            <v>29</v>
          </cell>
          <cell r="E805">
            <v>10000</v>
          </cell>
          <cell r="G805">
            <v>1</v>
          </cell>
          <cell r="H805" t="str">
            <v>ERAF</v>
          </cell>
          <cell r="N805">
            <v>29</v>
          </cell>
          <cell r="P805" t="str">
            <v>31</v>
          </cell>
        </row>
        <row r="806">
          <cell r="B806">
            <v>27</v>
          </cell>
          <cell r="C806">
            <v>9800</v>
          </cell>
          <cell r="D806">
            <v>35</v>
          </cell>
          <cell r="E806">
            <v>9800</v>
          </cell>
          <cell r="G806">
            <v>1</v>
          </cell>
          <cell r="H806" t="str">
            <v>ERAF</v>
          </cell>
          <cell r="L806" t="str">
            <v>-</v>
          </cell>
          <cell r="N806">
            <v>35</v>
          </cell>
          <cell r="P806" t="str">
            <v>31</v>
          </cell>
        </row>
        <row r="807">
          <cell r="B807">
            <v>28</v>
          </cell>
          <cell r="C807">
            <v>9680</v>
          </cell>
          <cell r="D807">
            <v>29</v>
          </cell>
          <cell r="E807">
            <v>9680</v>
          </cell>
          <cell r="G807">
            <v>1</v>
          </cell>
          <cell r="H807" t="str">
            <v>ERAF</v>
          </cell>
          <cell r="N807">
            <v>29</v>
          </cell>
          <cell r="P807" t="str">
            <v>31</v>
          </cell>
        </row>
        <row r="808">
          <cell r="B808">
            <v>28</v>
          </cell>
          <cell r="C808">
            <v>9600</v>
          </cell>
          <cell r="D808">
            <v>29</v>
          </cell>
          <cell r="E808">
            <v>9600</v>
          </cell>
          <cell r="G808">
            <v>1</v>
          </cell>
          <cell r="H808" t="str">
            <v>ERAF</v>
          </cell>
          <cell r="N808">
            <v>29</v>
          </cell>
          <cell r="P808" t="str">
            <v>31</v>
          </cell>
        </row>
        <row r="809">
          <cell r="B809">
            <v>40</v>
          </cell>
          <cell r="C809">
            <v>5050</v>
          </cell>
          <cell r="D809">
            <v>37</v>
          </cell>
          <cell r="E809">
            <v>0</v>
          </cell>
          <cell r="G809">
            <v>1</v>
          </cell>
          <cell r="H809" t="str">
            <v>ERAF</v>
          </cell>
          <cell r="N809">
            <v>37</v>
          </cell>
          <cell r="P809" t="str">
            <v>32</v>
          </cell>
        </row>
        <row r="810">
          <cell r="B810">
            <v>27</v>
          </cell>
          <cell r="C810">
            <v>9600</v>
          </cell>
          <cell r="D810">
            <v>28</v>
          </cell>
          <cell r="E810">
            <v>9600</v>
          </cell>
          <cell r="G810">
            <v>1</v>
          </cell>
          <cell r="H810" t="str">
            <v>ERAF</v>
          </cell>
          <cell r="N810">
            <v>28</v>
          </cell>
          <cell r="P810" t="str">
            <v>31</v>
          </cell>
        </row>
        <row r="811">
          <cell r="B811">
            <v>27</v>
          </cell>
          <cell r="C811">
            <v>9990</v>
          </cell>
          <cell r="D811">
            <v>29</v>
          </cell>
          <cell r="E811">
            <v>9990</v>
          </cell>
          <cell r="G811">
            <v>1</v>
          </cell>
          <cell r="H811" t="str">
            <v>ERAF</v>
          </cell>
          <cell r="N811">
            <v>29</v>
          </cell>
          <cell r="P811" t="str">
            <v>31</v>
          </cell>
        </row>
        <row r="812">
          <cell r="B812">
            <v>28</v>
          </cell>
          <cell r="C812">
            <v>9625</v>
          </cell>
          <cell r="D812">
            <v>29</v>
          </cell>
          <cell r="E812">
            <v>9625</v>
          </cell>
          <cell r="G812">
            <v>1</v>
          </cell>
          <cell r="H812" t="str">
            <v>ERAF</v>
          </cell>
          <cell r="N812">
            <v>29</v>
          </cell>
          <cell r="P812" t="str">
            <v>31</v>
          </cell>
        </row>
        <row r="813">
          <cell r="B813">
            <v>27</v>
          </cell>
          <cell r="C813">
            <v>9900</v>
          </cell>
          <cell r="D813">
            <v>28</v>
          </cell>
          <cell r="E813">
            <v>9900</v>
          </cell>
          <cell r="G813">
            <v>1</v>
          </cell>
          <cell r="H813" t="str">
            <v>ERAF</v>
          </cell>
          <cell r="N813">
            <v>28</v>
          </cell>
          <cell r="P813" t="str">
            <v>31</v>
          </cell>
        </row>
        <row r="814">
          <cell r="B814">
            <v>27</v>
          </cell>
          <cell r="C814">
            <v>10000</v>
          </cell>
          <cell r="D814">
            <v>29</v>
          </cell>
          <cell r="E814">
            <v>10000</v>
          </cell>
          <cell r="G814">
            <v>1</v>
          </cell>
          <cell r="H814" t="str">
            <v>ERAF</v>
          </cell>
          <cell r="N814">
            <v>29</v>
          </cell>
          <cell r="P814" t="str">
            <v>31</v>
          </cell>
        </row>
        <row r="815">
          <cell r="B815">
            <v>28</v>
          </cell>
          <cell r="C815">
            <v>10000</v>
          </cell>
          <cell r="D815">
            <v>30</v>
          </cell>
          <cell r="E815">
            <v>10000</v>
          </cell>
          <cell r="G815">
            <v>1</v>
          </cell>
          <cell r="H815" t="str">
            <v>ERAF</v>
          </cell>
          <cell r="L815" t="str">
            <v>-</v>
          </cell>
          <cell r="N815">
            <v>30</v>
          </cell>
          <cell r="P815" t="str">
            <v>31</v>
          </cell>
        </row>
        <row r="816">
          <cell r="B816">
            <v>27</v>
          </cell>
          <cell r="C816">
            <v>9925</v>
          </cell>
          <cell r="D816">
            <v>29</v>
          </cell>
          <cell r="E816">
            <v>9925</v>
          </cell>
          <cell r="G816">
            <v>1</v>
          </cell>
          <cell r="H816" t="str">
            <v>ERAF</v>
          </cell>
          <cell r="N816">
            <v>29</v>
          </cell>
          <cell r="P816" t="str">
            <v>31</v>
          </cell>
        </row>
        <row r="817">
          <cell r="B817">
            <v>27</v>
          </cell>
          <cell r="C817">
            <v>9990</v>
          </cell>
          <cell r="D817">
            <v>33</v>
          </cell>
          <cell r="E817">
            <v>9990</v>
          </cell>
          <cell r="G817">
            <v>1</v>
          </cell>
          <cell r="H817" t="str">
            <v>ERAF</v>
          </cell>
          <cell r="L817" t="str">
            <v>-</v>
          </cell>
          <cell r="N817">
            <v>33</v>
          </cell>
          <cell r="P817" t="str">
            <v>31</v>
          </cell>
        </row>
        <row r="818">
          <cell r="B818">
            <v>28</v>
          </cell>
          <cell r="C818">
            <v>9750</v>
          </cell>
          <cell r="D818">
            <v>29</v>
          </cell>
          <cell r="E818">
            <v>9750</v>
          </cell>
          <cell r="G818">
            <v>1</v>
          </cell>
          <cell r="H818" t="str">
            <v>ERAF</v>
          </cell>
          <cell r="N818">
            <v>29</v>
          </cell>
          <cell r="P818" t="str">
            <v>31</v>
          </cell>
        </row>
        <row r="819">
          <cell r="B819">
            <v>28</v>
          </cell>
          <cell r="C819">
            <v>9000</v>
          </cell>
          <cell r="D819">
            <v>29</v>
          </cell>
          <cell r="E819">
            <v>9000</v>
          </cell>
          <cell r="G819">
            <v>1</v>
          </cell>
          <cell r="H819" t="str">
            <v>ERAF</v>
          </cell>
          <cell r="N819">
            <v>29</v>
          </cell>
          <cell r="P819" t="str">
            <v>31</v>
          </cell>
        </row>
        <row r="820">
          <cell r="B820">
            <v>30</v>
          </cell>
          <cell r="C820">
            <v>9800</v>
          </cell>
          <cell r="D820">
            <v>30</v>
          </cell>
          <cell r="E820">
            <v>9800</v>
          </cell>
          <cell r="G820">
            <v>1</v>
          </cell>
          <cell r="H820" t="str">
            <v>ERAF</v>
          </cell>
          <cell r="L820" t="str">
            <v>-</v>
          </cell>
          <cell r="N820">
            <v>30</v>
          </cell>
          <cell r="P820" t="str">
            <v>31</v>
          </cell>
        </row>
        <row r="821">
          <cell r="B821">
            <v>26</v>
          </cell>
          <cell r="C821">
            <v>10000</v>
          </cell>
          <cell r="D821">
            <v>27</v>
          </cell>
          <cell r="E821">
            <v>10000</v>
          </cell>
          <cell r="G821">
            <v>1</v>
          </cell>
          <cell r="H821" t="str">
            <v>ERAF</v>
          </cell>
          <cell r="N821">
            <v>27</v>
          </cell>
          <cell r="P821" t="str">
            <v>31</v>
          </cell>
        </row>
        <row r="822">
          <cell r="B822">
            <v>28</v>
          </cell>
          <cell r="C822">
            <v>10000</v>
          </cell>
          <cell r="D822">
            <v>29</v>
          </cell>
          <cell r="E822">
            <v>10000</v>
          </cell>
          <cell r="G822">
            <v>1</v>
          </cell>
          <cell r="H822" t="str">
            <v>ERAF</v>
          </cell>
          <cell r="N822">
            <v>29</v>
          </cell>
          <cell r="P822" t="str">
            <v>31</v>
          </cell>
        </row>
        <row r="823">
          <cell r="B823">
            <v>28</v>
          </cell>
          <cell r="C823">
            <v>10000</v>
          </cell>
          <cell r="D823">
            <v>29</v>
          </cell>
          <cell r="E823">
            <v>10000</v>
          </cell>
          <cell r="G823">
            <v>1</v>
          </cell>
          <cell r="H823" t="str">
            <v>ERAF</v>
          </cell>
          <cell r="N823">
            <v>29</v>
          </cell>
          <cell r="P823" t="str">
            <v>31</v>
          </cell>
        </row>
        <row r="824">
          <cell r="B824">
            <v>27</v>
          </cell>
          <cell r="C824">
            <v>9800</v>
          </cell>
          <cell r="D824">
            <v>29</v>
          </cell>
          <cell r="E824">
            <v>9800</v>
          </cell>
          <cell r="G824">
            <v>1</v>
          </cell>
          <cell r="H824" t="str">
            <v>ERAF</v>
          </cell>
          <cell r="N824">
            <v>29</v>
          </cell>
          <cell r="P824" t="str">
            <v>31</v>
          </cell>
        </row>
        <row r="825">
          <cell r="B825">
            <v>29</v>
          </cell>
          <cell r="C825">
            <v>10000</v>
          </cell>
          <cell r="D825">
            <v>30</v>
          </cell>
          <cell r="E825">
            <v>10000</v>
          </cell>
          <cell r="G825">
            <v>1</v>
          </cell>
          <cell r="H825" t="str">
            <v>ERAF</v>
          </cell>
          <cell r="L825" t="str">
            <v>-</v>
          </cell>
          <cell r="N825">
            <v>30</v>
          </cell>
          <cell r="P825" t="str">
            <v>31</v>
          </cell>
        </row>
        <row r="826">
          <cell r="B826">
            <v>27</v>
          </cell>
          <cell r="C826">
            <v>10000</v>
          </cell>
          <cell r="D826">
            <v>30</v>
          </cell>
          <cell r="E826">
            <v>10000</v>
          </cell>
          <cell r="G826">
            <v>1</v>
          </cell>
          <cell r="H826" t="str">
            <v>ERAF</v>
          </cell>
          <cell r="L826" t="str">
            <v>-</v>
          </cell>
          <cell r="N826">
            <v>30</v>
          </cell>
          <cell r="P826" t="str">
            <v>31</v>
          </cell>
        </row>
        <row r="827">
          <cell r="B827">
            <v>37</v>
          </cell>
          <cell r="C827">
            <v>25358.76</v>
          </cell>
          <cell r="D827">
            <v>39</v>
          </cell>
          <cell r="E827">
            <v>21270.51</v>
          </cell>
          <cell r="G827">
            <v>1</v>
          </cell>
          <cell r="H827" t="str">
            <v>ERAF</v>
          </cell>
          <cell r="L827" t="str">
            <v>-</v>
          </cell>
          <cell r="N827">
            <v>39</v>
          </cell>
          <cell r="P827" t="str">
            <v>32</v>
          </cell>
        </row>
        <row r="828">
          <cell r="B828">
            <v>29</v>
          </cell>
          <cell r="C828">
            <v>12183.97</v>
          </cell>
          <cell r="D828">
            <v>29</v>
          </cell>
          <cell r="E828">
            <v>11289.4</v>
          </cell>
          <cell r="G828">
            <v>1</v>
          </cell>
          <cell r="H828" t="str">
            <v>ERAF</v>
          </cell>
          <cell r="N828">
            <v>29</v>
          </cell>
          <cell r="P828" t="str">
            <v>32</v>
          </cell>
        </row>
        <row r="829">
          <cell r="B829">
            <v>32</v>
          </cell>
          <cell r="C829">
            <v>8441.94</v>
          </cell>
          <cell r="D829">
            <v>32</v>
          </cell>
          <cell r="E829">
            <v>6196.74</v>
          </cell>
          <cell r="G829">
            <v>1</v>
          </cell>
          <cell r="H829" t="str">
            <v>ERAF</v>
          </cell>
          <cell r="L829" t="str">
            <v>-</v>
          </cell>
          <cell r="N829">
            <v>32</v>
          </cell>
          <cell r="P829" t="str">
            <v>32</v>
          </cell>
        </row>
        <row r="830">
          <cell r="B830">
            <v>25</v>
          </cell>
          <cell r="C830">
            <v>127240.75</v>
          </cell>
          <cell r="D830">
            <v>38</v>
          </cell>
          <cell r="E830">
            <v>0</v>
          </cell>
          <cell r="G830">
            <v>1</v>
          </cell>
          <cell r="H830" t="str">
            <v>ERAF</v>
          </cell>
          <cell r="N830">
            <v>38</v>
          </cell>
          <cell r="P830" t="str">
            <v>20</v>
          </cell>
        </row>
        <row r="831">
          <cell r="B831">
            <v>26</v>
          </cell>
          <cell r="C831">
            <v>4661.99</v>
          </cell>
          <cell r="D831">
            <v>30</v>
          </cell>
          <cell r="E831">
            <v>2510.4699999999998</v>
          </cell>
          <cell r="G831">
            <v>1</v>
          </cell>
          <cell r="H831" t="str">
            <v>ERAF</v>
          </cell>
          <cell r="N831">
            <v>30</v>
          </cell>
          <cell r="P831" t="str">
            <v>32</v>
          </cell>
        </row>
        <row r="832">
          <cell r="B832">
            <v>37</v>
          </cell>
          <cell r="C832">
            <v>5460.86</v>
          </cell>
          <cell r="D832">
            <v>40</v>
          </cell>
          <cell r="E832">
            <v>4784.71</v>
          </cell>
          <cell r="G832">
            <v>1</v>
          </cell>
          <cell r="H832" t="str">
            <v>ERAF</v>
          </cell>
          <cell r="L832" t="str">
            <v>-</v>
          </cell>
          <cell r="N832">
            <v>40</v>
          </cell>
          <cell r="P832" t="str">
            <v>32</v>
          </cell>
        </row>
        <row r="833">
          <cell r="B833">
            <v>39</v>
          </cell>
          <cell r="C833">
            <v>2490</v>
          </cell>
          <cell r="D833">
            <v>38</v>
          </cell>
          <cell r="E833">
            <v>0</v>
          </cell>
          <cell r="G833">
            <v>1</v>
          </cell>
          <cell r="H833" t="str">
            <v>ERAF</v>
          </cell>
          <cell r="N833">
            <v>38</v>
          </cell>
          <cell r="P833" t="str">
            <v>31</v>
          </cell>
        </row>
        <row r="834">
          <cell r="B834">
            <v>36</v>
          </cell>
          <cell r="C834">
            <v>7350</v>
          </cell>
          <cell r="D834">
            <v>40</v>
          </cell>
          <cell r="E834">
            <v>5167.24</v>
          </cell>
          <cell r="G834">
            <v>1</v>
          </cell>
          <cell r="H834" t="str">
            <v>ERAF</v>
          </cell>
          <cell r="L834" t="str">
            <v>-</v>
          </cell>
          <cell r="N834">
            <v>40</v>
          </cell>
          <cell r="P834" t="str">
            <v>32</v>
          </cell>
        </row>
        <row r="835">
          <cell r="B835">
            <v>28</v>
          </cell>
          <cell r="C835">
            <v>6382.57</v>
          </cell>
          <cell r="D835">
            <v>35</v>
          </cell>
          <cell r="E835">
            <v>4850.7</v>
          </cell>
          <cell r="G835">
            <v>1</v>
          </cell>
          <cell r="H835" t="str">
            <v>ERAF</v>
          </cell>
          <cell r="L835" t="str">
            <v>-</v>
          </cell>
          <cell r="N835">
            <v>35</v>
          </cell>
          <cell r="P835" t="str">
            <v>32</v>
          </cell>
        </row>
        <row r="836">
          <cell r="B836">
            <v>29</v>
          </cell>
          <cell r="C836">
            <v>3144.09</v>
          </cell>
          <cell r="D836">
            <v>30</v>
          </cell>
          <cell r="E836">
            <v>2840.18</v>
          </cell>
          <cell r="G836">
            <v>1</v>
          </cell>
          <cell r="H836" t="str">
            <v>ERAF</v>
          </cell>
          <cell r="L836" t="str">
            <v>-</v>
          </cell>
          <cell r="N836">
            <v>30</v>
          </cell>
          <cell r="P836" t="str">
            <v>32</v>
          </cell>
        </row>
        <row r="837">
          <cell r="B837">
            <v>28</v>
          </cell>
          <cell r="C837">
            <v>14935.43</v>
          </cell>
          <cell r="D837">
            <v>31</v>
          </cell>
          <cell r="E837">
            <v>8315.69</v>
          </cell>
          <cell r="G837">
            <v>1</v>
          </cell>
          <cell r="H837" t="str">
            <v>ERAF</v>
          </cell>
          <cell r="L837" t="str">
            <v>-</v>
          </cell>
          <cell r="N837">
            <v>31</v>
          </cell>
          <cell r="P837" t="str">
            <v>32</v>
          </cell>
        </row>
        <row r="838">
          <cell r="B838">
            <v>28</v>
          </cell>
          <cell r="C838">
            <v>1167.3</v>
          </cell>
          <cell r="D838">
            <v>29</v>
          </cell>
          <cell r="E838">
            <v>1128.26</v>
          </cell>
          <cell r="G838">
            <v>1</v>
          </cell>
          <cell r="H838" t="str">
            <v>ERAF</v>
          </cell>
          <cell r="N838">
            <v>29</v>
          </cell>
          <cell r="P838" t="str">
            <v>32</v>
          </cell>
        </row>
        <row r="839">
          <cell r="B839">
            <v>28</v>
          </cell>
          <cell r="C839">
            <v>11007.25</v>
          </cell>
          <cell r="D839">
            <v>29</v>
          </cell>
          <cell r="E839">
            <v>8370.69</v>
          </cell>
          <cell r="G839">
            <v>1</v>
          </cell>
          <cell r="H839" t="str">
            <v>ERAF</v>
          </cell>
          <cell r="N839">
            <v>29</v>
          </cell>
          <cell r="P839" t="str">
            <v>32</v>
          </cell>
        </row>
        <row r="840">
          <cell r="B840">
            <v>41</v>
          </cell>
          <cell r="C840">
            <v>7600.65</v>
          </cell>
          <cell r="D840">
            <v>42</v>
          </cell>
          <cell r="E840">
            <v>2679.75</v>
          </cell>
          <cell r="G840">
            <v>1</v>
          </cell>
          <cell r="H840" t="str">
            <v>ERAF</v>
          </cell>
          <cell r="L840" t="str">
            <v>-</v>
          </cell>
          <cell r="N840">
            <v>42</v>
          </cell>
          <cell r="P840" t="str">
            <v>32</v>
          </cell>
        </row>
        <row r="841">
          <cell r="B841">
            <v>35</v>
          </cell>
          <cell r="C841">
            <v>6448.05</v>
          </cell>
          <cell r="D841">
            <v>37</v>
          </cell>
          <cell r="E841">
            <v>4070.55</v>
          </cell>
          <cell r="G841">
            <v>1</v>
          </cell>
          <cell r="H841" t="str">
            <v>ERAF</v>
          </cell>
          <cell r="L841" t="str">
            <v>-</v>
          </cell>
          <cell r="N841">
            <v>37</v>
          </cell>
          <cell r="P841" t="str">
            <v>32</v>
          </cell>
        </row>
        <row r="842">
          <cell r="B842">
            <v>36</v>
          </cell>
          <cell r="C842">
            <v>13933.19</v>
          </cell>
          <cell r="D842">
            <v>42</v>
          </cell>
          <cell r="E842">
            <v>8672.31</v>
          </cell>
          <cell r="G842">
            <v>1</v>
          </cell>
          <cell r="H842" t="str">
            <v>ERAF</v>
          </cell>
          <cell r="L842" t="str">
            <v>-</v>
          </cell>
          <cell r="N842">
            <v>42</v>
          </cell>
          <cell r="P842" t="str">
            <v>32</v>
          </cell>
        </row>
        <row r="843">
          <cell r="B843">
            <v>36</v>
          </cell>
          <cell r="C843">
            <v>15550.5</v>
          </cell>
          <cell r="D843">
            <v>41</v>
          </cell>
          <cell r="E843">
            <v>13130.71</v>
          </cell>
          <cell r="G843">
            <v>1</v>
          </cell>
          <cell r="H843" t="str">
            <v>ERAF</v>
          </cell>
          <cell r="L843" t="str">
            <v>-</v>
          </cell>
          <cell r="N843">
            <v>41</v>
          </cell>
          <cell r="P843" t="str">
            <v>32</v>
          </cell>
        </row>
        <row r="844">
          <cell r="B844">
            <v>29</v>
          </cell>
          <cell r="C844">
            <v>22003.73</v>
          </cell>
          <cell r="D844">
            <v>30</v>
          </cell>
          <cell r="E844">
            <v>20593.97</v>
          </cell>
          <cell r="G844">
            <v>1</v>
          </cell>
          <cell r="H844" t="str">
            <v>ERAF</v>
          </cell>
          <cell r="L844" t="str">
            <v>-</v>
          </cell>
          <cell r="N844">
            <v>30</v>
          </cell>
          <cell r="P844" t="str">
            <v>32</v>
          </cell>
        </row>
        <row r="845">
          <cell r="B845">
            <v>32</v>
          </cell>
          <cell r="C845">
            <v>18350</v>
          </cell>
          <cell r="D845">
            <v>39</v>
          </cell>
          <cell r="E845">
            <v>4548.6899999999996</v>
          </cell>
          <cell r="G845">
            <v>1</v>
          </cell>
          <cell r="H845" t="str">
            <v>ERAF</v>
          </cell>
          <cell r="L845" t="str">
            <v>-</v>
          </cell>
          <cell r="N845">
            <v>39</v>
          </cell>
          <cell r="P845" t="str">
            <v>32</v>
          </cell>
        </row>
        <row r="846">
          <cell r="B846">
            <v>33</v>
          </cell>
          <cell r="C846">
            <v>6823.94</v>
          </cell>
          <cell r="D846">
            <v>35</v>
          </cell>
          <cell r="E846">
            <v>1000.82</v>
          </cell>
          <cell r="G846">
            <v>1</v>
          </cell>
          <cell r="H846" t="str">
            <v>ERAF</v>
          </cell>
          <cell r="L846" t="str">
            <v>-</v>
          </cell>
          <cell r="N846">
            <v>35</v>
          </cell>
          <cell r="P846" t="str">
            <v>32</v>
          </cell>
        </row>
        <row r="847">
          <cell r="B847">
            <v>34</v>
          </cell>
          <cell r="C847">
            <v>19606.59</v>
          </cell>
          <cell r="D847">
            <v>36</v>
          </cell>
          <cell r="E847">
            <v>16098.45</v>
          </cell>
          <cell r="G847">
            <v>1</v>
          </cell>
          <cell r="H847" t="str">
            <v>ESF</v>
          </cell>
          <cell r="L847" t="str">
            <v>-</v>
          </cell>
          <cell r="N847">
            <v>36</v>
          </cell>
          <cell r="P847" t="str">
            <v>40</v>
          </cell>
        </row>
        <row r="848">
          <cell r="B848">
            <v>27</v>
          </cell>
          <cell r="C848">
            <v>30000</v>
          </cell>
          <cell r="D848">
            <v>27</v>
          </cell>
          <cell r="E848">
            <v>30000</v>
          </cell>
          <cell r="G848">
            <v>1</v>
          </cell>
          <cell r="H848" t="str">
            <v>ESF</v>
          </cell>
          <cell r="N848">
            <v>27</v>
          </cell>
          <cell r="P848" t="str">
            <v>40</v>
          </cell>
        </row>
        <row r="849">
          <cell r="B849">
            <v>28</v>
          </cell>
          <cell r="C849">
            <v>29559.200000000001</v>
          </cell>
          <cell r="D849">
            <v>28</v>
          </cell>
          <cell r="E849">
            <v>29559.200000000001</v>
          </cell>
          <cell r="G849">
            <v>1</v>
          </cell>
          <cell r="H849" t="str">
            <v>ESF</v>
          </cell>
          <cell r="N849">
            <v>28</v>
          </cell>
          <cell r="P849" t="str">
            <v>40</v>
          </cell>
        </row>
        <row r="850">
          <cell r="B850">
            <v>30</v>
          </cell>
          <cell r="C850">
            <v>3952</v>
          </cell>
          <cell r="D850">
            <v>31</v>
          </cell>
          <cell r="E850">
            <v>3952</v>
          </cell>
          <cell r="G850">
            <v>1</v>
          </cell>
          <cell r="H850" t="str">
            <v>ESF</v>
          </cell>
          <cell r="L850" t="str">
            <v>-</v>
          </cell>
          <cell r="N850">
            <v>31</v>
          </cell>
          <cell r="P850" t="str">
            <v>40</v>
          </cell>
        </row>
        <row r="851">
          <cell r="B851">
            <v>31</v>
          </cell>
          <cell r="C851">
            <v>20310.330000000002</v>
          </cell>
          <cell r="D851">
            <v>36</v>
          </cell>
          <cell r="E851">
            <v>20217.2</v>
          </cell>
          <cell r="G851">
            <v>1</v>
          </cell>
          <cell r="H851" t="str">
            <v>ESF</v>
          </cell>
          <cell r="L851" t="str">
            <v>-</v>
          </cell>
          <cell r="N851">
            <v>36</v>
          </cell>
          <cell r="P851" t="str">
            <v>40</v>
          </cell>
        </row>
        <row r="852">
          <cell r="B852">
            <v>28</v>
          </cell>
          <cell r="C852">
            <v>3986.4</v>
          </cell>
          <cell r="D852">
            <v>28</v>
          </cell>
          <cell r="E852">
            <v>3986.4</v>
          </cell>
          <cell r="G852">
            <v>1</v>
          </cell>
          <cell r="H852" t="str">
            <v>ESF</v>
          </cell>
          <cell r="N852">
            <v>28</v>
          </cell>
          <cell r="P852" t="str">
            <v>40</v>
          </cell>
        </row>
        <row r="853">
          <cell r="B853">
            <v>28</v>
          </cell>
          <cell r="C853">
            <v>7913.6</v>
          </cell>
          <cell r="D853">
            <v>28</v>
          </cell>
          <cell r="E853">
            <v>7913.6</v>
          </cell>
          <cell r="G853">
            <v>1</v>
          </cell>
          <cell r="H853" t="str">
            <v>ESF</v>
          </cell>
          <cell r="N853">
            <v>28</v>
          </cell>
          <cell r="P853" t="str">
            <v>40</v>
          </cell>
        </row>
        <row r="854">
          <cell r="B854">
            <v>28</v>
          </cell>
          <cell r="C854">
            <v>7955.2</v>
          </cell>
          <cell r="D854">
            <v>27</v>
          </cell>
          <cell r="E854">
            <v>7955.2</v>
          </cell>
          <cell r="G854">
            <v>1</v>
          </cell>
          <cell r="H854" t="str">
            <v>ESF</v>
          </cell>
          <cell r="N854">
            <v>27</v>
          </cell>
          <cell r="P854" t="str">
            <v>40</v>
          </cell>
        </row>
        <row r="855">
          <cell r="B855">
            <v>28</v>
          </cell>
          <cell r="C855">
            <v>3986.4</v>
          </cell>
          <cell r="D855">
            <v>28</v>
          </cell>
          <cell r="E855">
            <v>3986.4</v>
          </cell>
          <cell r="G855">
            <v>1</v>
          </cell>
          <cell r="H855" t="str">
            <v>ESF</v>
          </cell>
          <cell r="N855">
            <v>28</v>
          </cell>
          <cell r="P855" t="str">
            <v>40</v>
          </cell>
        </row>
        <row r="856">
          <cell r="B856">
            <v>35</v>
          </cell>
          <cell r="C856">
            <v>30000</v>
          </cell>
          <cell r="D856">
            <v>43</v>
          </cell>
          <cell r="E856">
            <v>27693.79</v>
          </cell>
          <cell r="G856">
            <v>1</v>
          </cell>
          <cell r="H856" t="str">
            <v>ESF</v>
          </cell>
          <cell r="L856" t="str">
            <v>-</v>
          </cell>
          <cell r="N856">
            <v>43</v>
          </cell>
          <cell r="P856" t="str">
            <v>40</v>
          </cell>
        </row>
        <row r="857">
          <cell r="B857">
            <v>30</v>
          </cell>
          <cell r="C857">
            <v>23723.200000000001</v>
          </cell>
          <cell r="D857">
            <v>30</v>
          </cell>
          <cell r="E857">
            <v>23657</v>
          </cell>
          <cell r="G857">
            <v>1</v>
          </cell>
          <cell r="H857" t="str">
            <v>ESF</v>
          </cell>
          <cell r="N857">
            <v>30</v>
          </cell>
          <cell r="P857" t="str">
            <v>40</v>
          </cell>
        </row>
        <row r="858">
          <cell r="B858">
            <v>25</v>
          </cell>
          <cell r="C858">
            <v>30000</v>
          </cell>
          <cell r="D858">
            <v>27</v>
          </cell>
          <cell r="E858">
            <v>30000</v>
          </cell>
          <cell r="G858">
            <v>1</v>
          </cell>
          <cell r="H858" t="str">
            <v>ESF</v>
          </cell>
          <cell r="N858">
            <v>27</v>
          </cell>
          <cell r="P858" t="str">
            <v>40</v>
          </cell>
        </row>
        <row r="859">
          <cell r="B859">
            <v>28</v>
          </cell>
          <cell r="C859">
            <v>30000</v>
          </cell>
          <cell r="D859">
            <v>29</v>
          </cell>
          <cell r="E859">
            <v>30000</v>
          </cell>
          <cell r="G859">
            <v>1</v>
          </cell>
          <cell r="H859" t="str">
            <v>ESF</v>
          </cell>
          <cell r="N859">
            <v>29</v>
          </cell>
          <cell r="P859" t="str">
            <v>40</v>
          </cell>
        </row>
        <row r="860">
          <cell r="B860">
            <v>30</v>
          </cell>
          <cell r="C860">
            <v>23700</v>
          </cell>
          <cell r="D860">
            <v>31</v>
          </cell>
          <cell r="E860">
            <v>23468</v>
          </cell>
          <cell r="G860">
            <v>1</v>
          </cell>
          <cell r="H860" t="str">
            <v>ESF</v>
          </cell>
          <cell r="L860" t="str">
            <v>-</v>
          </cell>
          <cell r="N860">
            <v>31</v>
          </cell>
          <cell r="P860" t="str">
            <v>40</v>
          </cell>
        </row>
        <row r="861">
          <cell r="B861">
            <v>33</v>
          </cell>
          <cell r="C861">
            <v>23763.200000000001</v>
          </cell>
          <cell r="D861">
            <v>37</v>
          </cell>
          <cell r="E861">
            <v>23317.32</v>
          </cell>
          <cell r="G861">
            <v>1</v>
          </cell>
          <cell r="H861" t="str">
            <v>ESF</v>
          </cell>
          <cell r="L861" t="str">
            <v>-</v>
          </cell>
          <cell r="N861">
            <v>37</v>
          </cell>
          <cell r="P861" t="str">
            <v>40</v>
          </cell>
        </row>
        <row r="862">
          <cell r="B862">
            <v>29</v>
          </cell>
          <cell r="C862">
            <v>30000</v>
          </cell>
          <cell r="D862">
            <v>31</v>
          </cell>
          <cell r="E862">
            <v>25894.799999999999</v>
          </cell>
          <cell r="G862">
            <v>1</v>
          </cell>
          <cell r="H862" t="str">
            <v>ESF</v>
          </cell>
          <cell r="L862" t="str">
            <v>-</v>
          </cell>
          <cell r="N862">
            <v>31</v>
          </cell>
          <cell r="P862" t="str">
            <v>40</v>
          </cell>
        </row>
        <row r="863">
          <cell r="B863">
            <v>31</v>
          </cell>
          <cell r="C863">
            <v>21648</v>
          </cell>
          <cell r="D863">
            <v>32</v>
          </cell>
          <cell r="E863">
            <v>20964</v>
          </cell>
          <cell r="G863">
            <v>1</v>
          </cell>
          <cell r="H863" t="str">
            <v>ESF</v>
          </cell>
          <cell r="L863" t="str">
            <v>-</v>
          </cell>
          <cell r="N863">
            <v>32</v>
          </cell>
          <cell r="P863" t="str">
            <v>40</v>
          </cell>
        </row>
        <row r="864">
          <cell r="B864">
            <v>26</v>
          </cell>
          <cell r="C864">
            <v>3960</v>
          </cell>
          <cell r="D864">
            <v>26</v>
          </cell>
          <cell r="E864">
            <v>3960</v>
          </cell>
          <cell r="G864">
            <v>1</v>
          </cell>
          <cell r="H864" t="str">
            <v>ESF</v>
          </cell>
          <cell r="N864">
            <v>26</v>
          </cell>
          <cell r="P864" t="str">
            <v>40</v>
          </cell>
        </row>
        <row r="865">
          <cell r="B865">
            <v>29</v>
          </cell>
          <cell r="C865">
            <v>20316.189999999999</v>
          </cell>
          <cell r="D865">
            <v>34</v>
          </cell>
          <cell r="E865">
            <v>19934.71</v>
          </cell>
          <cell r="G865">
            <v>1</v>
          </cell>
          <cell r="H865" t="str">
            <v>ESF</v>
          </cell>
          <cell r="L865" t="str">
            <v>-</v>
          </cell>
          <cell r="N865">
            <v>34</v>
          </cell>
          <cell r="P865" t="str">
            <v>40</v>
          </cell>
        </row>
        <row r="866">
          <cell r="B866">
            <v>30</v>
          </cell>
          <cell r="C866">
            <v>11952</v>
          </cell>
          <cell r="D866">
            <v>30</v>
          </cell>
          <cell r="E866">
            <v>11488</v>
          </cell>
          <cell r="G866">
            <v>1</v>
          </cell>
          <cell r="H866" t="str">
            <v>ESF</v>
          </cell>
          <cell r="L866" t="str">
            <v>-</v>
          </cell>
          <cell r="N866">
            <v>30</v>
          </cell>
          <cell r="P866" t="str">
            <v>40</v>
          </cell>
        </row>
        <row r="867">
          <cell r="B867">
            <v>29</v>
          </cell>
          <cell r="C867">
            <v>3720</v>
          </cell>
          <cell r="D867">
            <v>32</v>
          </cell>
          <cell r="E867">
            <v>3720</v>
          </cell>
          <cell r="G867">
            <v>1</v>
          </cell>
          <cell r="H867" t="str">
            <v>ESF</v>
          </cell>
          <cell r="L867" t="str">
            <v>-</v>
          </cell>
          <cell r="N867">
            <v>32</v>
          </cell>
          <cell r="P867" t="str">
            <v>40</v>
          </cell>
        </row>
        <row r="868">
          <cell r="B868">
            <v>28</v>
          </cell>
          <cell r="C868">
            <v>3986.4</v>
          </cell>
          <cell r="D868">
            <v>29</v>
          </cell>
          <cell r="E868">
            <v>3986.4</v>
          </cell>
          <cell r="G868">
            <v>1</v>
          </cell>
          <cell r="H868" t="str">
            <v>ESF</v>
          </cell>
          <cell r="N868">
            <v>29</v>
          </cell>
          <cell r="P868" t="str">
            <v>40</v>
          </cell>
        </row>
        <row r="869">
          <cell r="B869">
            <v>29</v>
          </cell>
          <cell r="C869">
            <v>17263.580000000002</v>
          </cell>
          <cell r="D869">
            <v>36</v>
          </cell>
          <cell r="E869">
            <v>17262.22</v>
          </cell>
          <cell r="G869">
            <v>1</v>
          </cell>
          <cell r="H869" t="str">
            <v>ESF</v>
          </cell>
          <cell r="L869" t="str">
            <v>-</v>
          </cell>
          <cell r="N869">
            <v>36</v>
          </cell>
          <cell r="P869" t="str">
            <v>40</v>
          </cell>
        </row>
        <row r="870">
          <cell r="B870">
            <v>31</v>
          </cell>
          <cell r="C870">
            <v>30000</v>
          </cell>
          <cell r="D870">
            <v>36</v>
          </cell>
          <cell r="E870">
            <v>29787.7</v>
          </cell>
          <cell r="G870">
            <v>1</v>
          </cell>
          <cell r="H870" t="str">
            <v>ESF</v>
          </cell>
          <cell r="L870" t="str">
            <v>-</v>
          </cell>
          <cell r="N870">
            <v>36</v>
          </cell>
          <cell r="P870" t="str">
            <v>40</v>
          </cell>
        </row>
        <row r="871">
          <cell r="B871">
            <v>35</v>
          </cell>
          <cell r="C871">
            <v>29316.6</v>
          </cell>
          <cell r="D871">
            <v>42</v>
          </cell>
          <cell r="E871">
            <v>29316.6</v>
          </cell>
          <cell r="G871">
            <v>1</v>
          </cell>
          <cell r="H871" t="str">
            <v>ESF</v>
          </cell>
          <cell r="L871" t="str">
            <v>-</v>
          </cell>
          <cell r="N871">
            <v>42</v>
          </cell>
          <cell r="P871" t="str">
            <v>40</v>
          </cell>
        </row>
        <row r="872">
          <cell r="B872">
            <v>36</v>
          </cell>
          <cell r="C872">
            <v>29999.4</v>
          </cell>
          <cell r="D872">
            <v>42</v>
          </cell>
          <cell r="E872">
            <v>29399.4</v>
          </cell>
          <cell r="G872">
            <v>1</v>
          </cell>
          <cell r="H872" t="str">
            <v>ESF</v>
          </cell>
          <cell r="L872" t="str">
            <v>-</v>
          </cell>
          <cell r="N872">
            <v>42</v>
          </cell>
          <cell r="P872" t="str">
            <v>40</v>
          </cell>
        </row>
        <row r="873">
          <cell r="B873">
            <v>30</v>
          </cell>
          <cell r="C873">
            <v>22465.3</v>
          </cell>
          <cell r="D873">
            <v>32</v>
          </cell>
          <cell r="E873">
            <v>21417.95</v>
          </cell>
          <cell r="G873">
            <v>1</v>
          </cell>
          <cell r="H873" t="str">
            <v>ESF</v>
          </cell>
          <cell r="L873" t="str">
            <v>-</v>
          </cell>
          <cell r="N873">
            <v>32</v>
          </cell>
          <cell r="P873" t="str">
            <v>40</v>
          </cell>
        </row>
        <row r="874">
          <cell r="B874">
            <v>30</v>
          </cell>
          <cell r="C874">
            <v>30000</v>
          </cell>
          <cell r="D874">
            <v>33</v>
          </cell>
          <cell r="E874">
            <v>30000</v>
          </cell>
          <cell r="G874">
            <v>1</v>
          </cell>
          <cell r="H874" t="str">
            <v>ESF</v>
          </cell>
          <cell r="L874" t="str">
            <v>-</v>
          </cell>
          <cell r="N874">
            <v>33</v>
          </cell>
          <cell r="P874" t="str">
            <v>40</v>
          </cell>
        </row>
        <row r="875">
          <cell r="B875">
            <v>35</v>
          </cell>
          <cell r="C875">
            <v>30000</v>
          </cell>
          <cell r="D875">
            <v>37</v>
          </cell>
          <cell r="E875">
            <v>30000</v>
          </cell>
          <cell r="G875">
            <v>1</v>
          </cell>
          <cell r="H875" t="str">
            <v>ESF</v>
          </cell>
          <cell r="L875" t="str">
            <v>-</v>
          </cell>
          <cell r="N875">
            <v>37</v>
          </cell>
          <cell r="P875" t="str">
            <v>40</v>
          </cell>
        </row>
        <row r="876">
          <cell r="B876">
            <v>31</v>
          </cell>
          <cell r="C876">
            <v>13248</v>
          </cell>
          <cell r="D876">
            <v>34</v>
          </cell>
          <cell r="E876">
            <v>13171</v>
          </cell>
          <cell r="G876">
            <v>0</v>
          </cell>
          <cell r="H876" t="str">
            <v>ESF</v>
          </cell>
          <cell r="L876" t="str">
            <v>-</v>
          </cell>
          <cell r="N876">
            <v>34</v>
          </cell>
          <cell r="P876" t="str">
            <v>40</v>
          </cell>
        </row>
        <row r="877">
          <cell r="B877">
            <v>40</v>
          </cell>
          <cell r="C877">
            <v>16360.59</v>
          </cell>
          <cell r="D877">
            <v>42</v>
          </cell>
          <cell r="E877">
            <v>15447.65</v>
          </cell>
          <cell r="G877">
            <v>0</v>
          </cell>
          <cell r="H877" t="str">
            <v>ESF</v>
          </cell>
          <cell r="L877" t="str">
            <v>-</v>
          </cell>
          <cell r="N877">
            <v>42</v>
          </cell>
          <cell r="P877" t="str">
            <v>40</v>
          </cell>
        </row>
        <row r="878">
          <cell r="B878">
            <v>31</v>
          </cell>
          <cell r="C878">
            <v>18513.12</v>
          </cell>
          <cell r="D878">
            <v>31</v>
          </cell>
          <cell r="E878">
            <v>18513.12</v>
          </cell>
          <cell r="G878">
            <v>0</v>
          </cell>
          <cell r="H878" t="str">
            <v>ESF</v>
          </cell>
          <cell r="L878" t="str">
            <v>-</v>
          </cell>
          <cell r="N878">
            <v>31</v>
          </cell>
          <cell r="P878" t="str">
            <v>40</v>
          </cell>
        </row>
        <row r="879">
          <cell r="B879">
            <v>29</v>
          </cell>
          <cell r="C879">
            <v>26624</v>
          </cell>
          <cell r="D879">
            <v>30</v>
          </cell>
          <cell r="E879">
            <v>0</v>
          </cell>
          <cell r="G879">
            <v>0</v>
          </cell>
          <cell r="H879" t="str">
            <v>ESF</v>
          </cell>
          <cell r="N879">
            <v>30</v>
          </cell>
          <cell r="P879" t="str">
            <v>40</v>
          </cell>
        </row>
        <row r="880">
          <cell r="B880">
            <v>32</v>
          </cell>
          <cell r="C880">
            <v>805.42</v>
          </cell>
          <cell r="D880">
            <v>34</v>
          </cell>
          <cell r="E880">
            <v>773.48</v>
          </cell>
          <cell r="G880">
            <v>0</v>
          </cell>
          <cell r="H880" t="str">
            <v>ESF</v>
          </cell>
          <cell r="L880" t="str">
            <v>-</v>
          </cell>
          <cell r="N880">
            <v>34</v>
          </cell>
          <cell r="P880" t="str">
            <v>40</v>
          </cell>
        </row>
        <row r="881">
          <cell r="B881">
            <v>29</v>
          </cell>
          <cell r="C881">
            <v>3960</v>
          </cell>
          <cell r="D881">
            <v>30</v>
          </cell>
          <cell r="E881">
            <v>3960</v>
          </cell>
          <cell r="G881">
            <v>0</v>
          </cell>
          <cell r="H881" t="str">
            <v>ESF</v>
          </cell>
          <cell r="L881" t="str">
            <v>-</v>
          </cell>
          <cell r="N881">
            <v>30</v>
          </cell>
          <cell r="P881" t="str">
            <v>40</v>
          </cell>
        </row>
        <row r="882">
          <cell r="B882">
            <v>34</v>
          </cell>
          <cell r="C882">
            <v>8221.8799999999992</v>
          </cell>
          <cell r="D882">
            <v>45</v>
          </cell>
          <cell r="E882">
            <v>0</v>
          </cell>
          <cell r="G882">
            <v>0</v>
          </cell>
          <cell r="H882" t="str">
            <v>ESF</v>
          </cell>
          <cell r="L882" t="str">
            <v>-</v>
          </cell>
          <cell r="N882">
            <v>45</v>
          </cell>
          <cell r="P882" t="str">
            <v>40</v>
          </cell>
        </row>
        <row r="883">
          <cell r="B883">
            <v>30</v>
          </cell>
          <cell r="C883">
            <v>22277.599999999999</v>
          </cell>
          <cell r="D883">
            <v>36</v>
          </cell>
          <cell r="E883">
            <v>22277.599999999999</v>
          </cell>
          <cell r="G883">
            <v>0</v>
          </cell>
          <cell r="H883" t="str">
            <v>ESF</v>
          </cell>
          <cell r="L883" t="str">
            <v>-</v>
          </cell>
          <cell r="N883">
            <v>36</v>
          </cell>
          <cell r="P883" t="str">
            <v>40</v>
          </cell>
        </row>
        <row r="884">
          <cell r="B884">
            <v>30</v>
          </cell>
          <cell r="C884">
            <v>30000</v>
          </cell>
          <cell r="D884">
            <v>33</v>
          </cell>
          <cell r="E884">
            <v>29115.13</v>
          </cell>
          <cell r="G884">
            <v>0</v>
          </cell>
          <cell r="H884" t="str">
            <v>ESF</v>
          </cell>
          <cell r="L884" t="str">
            <v>-</v>
          </cell>
          <cell r="N884">
            <v>33</v>
          </cell>
          <cell r="P884" t="str">
            <v>40</v>
          </cell>
        </row>
        <row r="885">
          <cell r="B885">
            <v>33</v>
          </cell>
          <cell r="C885">
            <v>25696</v>
          </cell>
          <cell r="D885">
            <v>35</v>
          </cell>
          <cell r="E885">
            <v>25456</v>
          </cell>
          <cell r="G885">
            <v>0</v>
          </cell>
          <cell r="H885" t="str">
            <v>ESF</v>
          </cell>
          <cell r="L885" t="str">
            <v>-</v>
          </cell>
          <cell r="N885">
            <v>35</v>
          </cell>
          <cell r="P885" t="str">
            <v>40</v>
          </cell>
        </row>
        <row r="886">
          <cell r="B886">
            <v>31</v>
          </cell>
          <cell r="C886">
            <v>14180.15</v>
          </cell>
          <cell r="D886">
            <v>40</v>
          </cell>
          <cell r="E886">
            <v>12997.6</v>
          </cell>
          <cell r="G886">
            <v>0</v>
          </cell>
          <cell r="H886" t="str">
            <v>ESF</v>
          </cell>
          <cell r="L886" t="str">
            <v>-</v>
          </cell>
          <cell r="N886">
            <v>40</v>
          </cell>
          <cell r="P886" t="str">
            <v>40</v>
          </cell>
        </row>
        <row r="887">
          <cell r="B887">
            <v>36</v>
          </cell>
          <cell r="C887">
            <v>20576.8</v>
          </cell>
          <cell r="D887">
            <v>38</v>
          </cell>
          <cell r="E887">
            <v>19516.87</v>
          </cell>
          <cell r="G887">
            <v>0</v>
          </cell>
          <cell r="H887" t="str">
            <v>ESF</v>
          </cell>
          <cell r="L887" t="str">
            <v>-</v>
          </cell>
          <cell r="N887">
            <v>38</v>
          </cell>
          <cell r="P887" t="str">
            <v>40</v>
          </cell>
        </row>
        <row r="888">
          <cell r="B888">
            <v>30</v>
          </cell>
          <cell r="C888">
            <v>29957.119999999999</v>
          </cell>
          <cell r="D888">
            <v>31</v>
          </cell>
          <cell r="E888">
            <v>29957.119999999999</v>
          </cell>
          <cell r="G888">
            <v>0</v>
          </cell>
          <cell r="H888" t="str">
            <v>ESF</v>
          </cell>
          <cell r="L888" t="str">
            <v>-</v>
          </cell>
          <cell r="N888">
            <v>31</v>
          </cell>
          <cell r="P888" t="str">
            <v>40</v>
          </cell>
        </row>
        <row r="889">
          <cell r="B889">
            <v>31</v>
          </cell>
          <cell r="C889">
            <v>7108.01</v>
          </cell>
          <cell r="D889">
            <v>33</v>
          </cell>
          <cell r="E889">
            <v>7108.01</v>
          </cell>
          <cell r="G889">
            <v>0</v>
          </cell>
          <cell r="H889" t="str">
            <v>ESF</v>
          </cell>
          <cell r="L889" t="str">
            <v>-</v>
          </cell>
          <cell r="N889">
            <v>33</v>
          </cell>
          <cell r="P889" t="str">
            <v>40</v>
          </cell>
        </row>
        <row r="890">
          <cell r="B890">
            <v>27</v>
          </cell>
          <cell r="C890">
            <v>27600</v>
          </cell>
          <cell r="D890">
            <v>27</v>
          </cell>
          <cell r="E890">
            <v>27600</v>
          </cell>
          <cell r="G890">
            <v>0</v>
          </cell>
          <cell r="H890" t="str">
            <v>ESF</v>
          </cell>
          <cell r="N890">
            <v>27</v>
          </cell>
          <cell r="P890" t="str">
            <v>40</v>
          </cell>
        </row>
        <row r="891">
          <cell r="B891">
            <v>27</v>
          </cell>
          <cell r="C891">
            <v>3960</v>
          </cell>
          <cell r="D891">
            <v>29</v>
          </cell>
          <cell r="E891">
            <v>3608</v>
          </cell>
          <cell r="G891">
            <v>0</v>
          </cell>
          <cell r="H891" t="str">
            <v>ESF</v>
          </cell>
          <cell r="N891">
            <v>29</v>
          </cell>
          <cell r="P891" t="str">
            <v>40</v>
          </cell>
        </row>
        <row r="892">
          <cell r="B892">
            <v>32</v>
          </cell>
          <cell r="C892">
            <v>13920</v>
          </cell>
          <cell r="D892">
            <v>34</v>
          </cell>
          <cell r="E892">
            <v>13920</v>
          </cell>
          <cell r="G892">
            <v>0</v>
          </cell>
          <cell r="H892" t="str">
            <v>ESF</v>
          </cell>
          <cell r="L892" t="str">
            <v>-</v>
          </cell>
          <cell r="N892">
            <v>34</v>
          </cell>
          <cell r="P892" t="str">
            <v>40</v>
          </cell>
        </row>
        <row r="893">
          <cell r="B893">
            <v>34</v>
          </cell>
          <cell r="C893">
            <v>21704</v>
          </cell>
          <cell r="D893">
            <v>36</v>
          </cell>
          <cell r="E893">
            <v>21704</v>
          </cell>
          <cell r="G893">
            <v>0</v>
          </cell>
          <cell r="H893" t="str">
            <v>ESF</v>
          </cell>
          <cell r="L893" t="str">
            <v>-</v>
          </cell>
          <cell r="N893">
            <v>36</v>
          </cell>
          <cell r="P893" t="str">
            <v>40</v>
          </cell>
        </row>
        <row r="894">
          <cell r="B894">
            <v>33</v>
          </cell>
          <cell r="C894">
            <v>30000</v>
          </cell>
          <cell r="D894">
            <v>35</v>
          </cell>
          <cell r="E894">
            <v>30000</v>
          </cell>
          <cell r="G894">
            <v>0</v>
          </cell>
          <cell r="H894" t="str">
            <v>ESF</v>
          </cell>
          <cell r="L894" t="str">
            <v>-</v>
          </cell>
          <cell r="N894">
            <v>35</v>
          </cell>
          <cell r="P894" t="str">
            <v>40</v>
          </cell>
        </row>
        <row r="895">
          <cell r="B895">
            <v>36</v>
          </cell>
          <cell r="C895">
            <v>28760</v>
          </cell>
          <cell r="D895">
            <v>38</v>
          </cell>
          <cell r="E895">
            <v>28760</v>
          </cell>
          <cell r="G895">
            <v>0</v>
          </cell>
          <cell r="H895" t="str">
            <v>ESF</v>
          </cell>
          <cell r="L895" t="str">
            <v>-</v>
          </cell>
          <cell r="N895">
            <v>38</v>
          </cell>
          <cell r="P895" t="str">
            <v>40</v>
          </cell>
        </row>
        <row r="896">
          <cell r="B896">
            <v>32</v>
          </cell>
          <cell r="C896">
            <v>18208</v>
          </cell>
          <cell r="D896">
            <v>33</v>
          </cell>
          <cell r="E896">
            <v>18208</v>
          </cell>
          <cell r="G896">
            <v>0</v>
          </cell>
          <cell r="H896" t="str">
            <v>ESF</v>
          </cell>
          <cell r="L896" t="str">
            <v>-</v>
          </cell>
          <cell r="N896">
            <v>33</v>
          </cell>
          <cell r="P896" t="str">
            <v>40</v>
          </cell>
        </row>
        <row r="897">
          <cell r="B897">
            <v>37</v>
          </cell>
          <cell r="C897">
            <v>12217.35</v>
          </cell>
          <cell r="D897">
            <v>38</v>
          </cell>
          <cell r="E897">
            <v>10183.950000000001</v>
          </cell>
          <cell r="G897">
            <v>1</v>
          </cell>
          <cell r="H897" t="str">
            <v>ERAF</v>
          </cell>
          <cell r="L897" t="str">
            <v>-</v>
          </cell>
          <cell r="N897">
            <v>38</v>
          </cell>
          <cell r="P897" t="str">
            <v>32</v>
          </cell>
        </row>
        <row r="898">
          <cell r="B898">
            <v>29</v>
          </cell>
          <cell r="C898">
            <v>25958.13</v>
          </cell>
          <cell r="D898">
            <v>35</v>
          </cell>
          <cell r="E898">
            <v>14619.68</v>
          </cell>
          <cell r="G898">
            <v>1</v>
          </cell>
          <cell r="H898" t="str">
            <v>ERAF</v>
          </cell>
          <cell r="L898" t="str">
            <v>-</v>
          </cell>
          <cell r="N898">
            <v>35</v>
          </cell>
          <cell r="P898" t="str">
            <v>32</v>
          </cell>
        </row>
        <row r="899">
          <cell r="B899">
            <v>42</v>
          </cell>
          <cell r="C899">
            <v>4643.96</v>
          </cell>
          <cell r="D899">
            <v>44</v>
          </cell>
          <cell r="E899">
            <v>4008.07</v>
          </cell>
          <cell r="G899">
            <v>1</v>
          </cell>
          <cell r="H899" t="str">
            <v>ERAF</v>
          </cell>
          <cell r="L899" t="str">
            <v>-</v>
          </cell>
          <cell r="N899">
            <v>44</v>
          </cell>
          <cell r="P899" t="str">
            <v>32</v>
          </cell>
        </row>
        <row r="900">
          <cell r="B900">
            <v>33</v>
          </cell>
          <cell r="C900">
            <v>35876.5</v>
          </cell>
          <cell r="D900">
            <v>32</v>
          </cell>
          <cell r="E900">
            <v>27443.759999999998</v>
          </cell>
          <cell r="G900">
            <v>1</v>
          </cell>
          <cell r="H900" t="str">
            <v>ERAF</v>
          </cell>
          <cell r="L900" t="str">
            <v>-</v>
          </cell>
          <cell r="N900">
            <v>32</v>
          </cell>
          <cell r="P900" t="str">
            <v>32</v>
          </cell>
        </row>
        <row r="901">
          <cell r="B901">
            <v>30</v>
          </cell>
          <cell r="C901">
            <v>43285.5</v>
          </cell>
          <cell r="D901">
            <v>29</v>
          </cell>
          <cell r="E901">
            <v>42898.81</v>
          </cell>
          <cell r="G901">
            <v>1</v>
          </cell>
          <cell r="H901" t="str">
            <v>ERAF</v>
          </cell>
          <cell r="N901">
            <v>29</v>
          </cell>
          <cell r="P901" t="str">
            <v>32</v>
          </cell>
        </row>
        <row r="902">
          <cell r="B902">
            <v>39</v>
          </cell>
          <cell r="C902">
            <v>312780.49</v>
          </cell>
          <cell r="D902">
            <v>38</v>
          </cell>
          <cell r="E902">
            <v>0</v>
          </cell>
          <cell r="G902">
            <v>1</v>
          </cell>
          <cell r="H902" t="str">
            <v>ERAF</v>
          </cell>
          <cell r="N902">
            <v>38</v>
          </cell>
          <cell r="P902" t="str">
            <v>12</v>
          </cell>
        </row>
        <row r="903">
          <cell r="B903">
            <v>36</v>
          </cell>
          <cell r="C903">
            <v>66890.3</v>
          </cell>
          <cell r="D903">
            <v>38</v>
          </cell>
          <cell r="E903">
            <v>0</v>
          </cell>
          <cell r="G903">
            <v>1</v>
          </cell>
          <cell r="H903" t="str">
            <v>ERAF</v>
          </cell>
          <cell r="N903">
            <v>38</v>
          </cell>
          <cell r="P903" t="str">
            <v>32</v>
          </cell>
        </row>
        <row r="904">
          <cell r="B904">
            <v>29</v>
          </cell>
          <cell r="C904">
            <v>35900</v>
          </cell>
          <cell r="D904">
            <v>31</v>
          </cell>
          <cell r="E904">
            <v>31986.36</v>
          </cell>
          <cell r="G904">
            <v>1</v>
          </cell>
          <cell r="H904" t="str">
            <v>ERAF</v>
          </cell>
          <cell r="L904" t="str">
            <v>-</v>
          </cell>
          <cell r="N904">
            <v>31</v>
          </cell>
          <cell r="P904" t="str">
            <v>32</v>
          </cell>
        </row>
        <row r="905">
          <cell r="B905">
            <v>31</v>
          </cell>
          <cell r="C905">
            <v>20900</v>
          </cell>
          <cell r="D905">
            <v>35</v>
          </cell>
          <cell r="E905">
            <v>17737.59</v>
          </cell>
          <cell r="G905">
            <v>1</v>
          </cell>
          <cell r="H905" t="str">
            <v>ERAF</v>
          </cell>
          <cell r="L905" t="str">
            <v>-</v>
          </cell>
          <cell r="N905">
            <v>35</v>
          </cell>
          <cell r="P905" t="str">
            <v>32</v>
          </cell>
        </row>
        <row r="906">
          <cell r="B906">
            <v>40</v>
          </cell>
          <cell r="C906">
            <v>9268</v>
          </cell>
          <cell r="D906">
            <v>38</v>
          </cell>
          <cell r="E906">
            <v>0</v>
          </cell>
          <cell r="G906">
            <v>1</v>
          </cell>
          <cell r="H906" t="str">
            <v>ERAF</v>
          </cell>
          <cell r="N906">
            <v>38</v>
          </cell>
          <cell r="P906" t="str">
            <v>32</v>
          </cell>
        </row>
        <row r="907">
          <cell r="B907">
            <v>36</v>
          </cell>
          <cell r="C907">
            <v>26940.07</v>
          </cell>
          <cell r="D907">
            <v>44</v>
          </cell>
          <cell r="E907">
            <v>23439.95</v>
          </cell>
          <cell r="G907">
            <v>1</v>
          </cell>
          <cell r="H907" t="str">
            <v>ERAF</v>
          </cell>
          <cell r="L907" t="str">
            <v>-</v>
          </cell>
          <cell r="N907">
            <v>44</v>
          </cell>
          <cell r="P907" t="str">
            <v>32</v>
          </cell>
        </row>
        <row r="908">
          <cell r="B908">
            <v>28</v>
          </cell>
          <cell r="C908">
            <v>3348.63</v>
          </cell>
          <cell r="D908">
            <v>31</v>
          </cell>
          <cell r="E908">
            <v>3032.93</v>
          </cell>
          <cell r="G908">
            <v>1</v>
          </cell>
          <cell r="H908" t="str">
            <v>ERAF</v>
          </cell>
          <cell r="L908" t="str">
            <v>-</v>
          </cell>
          <cell r="N908">
            <v>31</v>
          </cell>
          <cell r="P908" t="str">
            <v>32</v>
          </cell>
        </row>
        <row r="909">
          <cell r="B909">
            <v>36</v>
          </cell>
          <cell r="C909">
            <v>70280.399999999994</v>
          </cell>
          <cell r="D909">
            <v>38</v>
          </cell>
          <cell r="E909">
            <v>69219.69</v>
          </cell>
          <cell r="G909">
            <v>1</v>
          </cell>
          <cell r="H909" t="str">
            <v>ERAF</v>
          </cell>
          <cell r="L909" t="str">
            <v>-</v>
          </cell>
          <cell r="N909">
            <v>38</v>
          </cell>
          <cell r="P909" t="str">
            <v>32</v>
          </cell>
        </row>
        <row r="910">
          <cell r="B910">
            <v>29</v>
          </cell>
          <cell r="C910">
            <v>11529.24</v>
          </cell>
          <cell r="D910">
            <v>33</v>
          </cell>
          <cell r="E910">
            <v>6794.44</v>
          </cell>
          <cell r="G910">
            <v>1</v>
          </cell>
          <cell r="H910" t="str">
            <v>ERAF</v>
          </cell>
          <cell r="L910" t="str">
            <v>-</v>
          </cell>
          <cell r="N910">
            <v>33</v>
          </cell>
          <cell r="P910" t="str">
            <v>32</v>
          </cell>
        </row>
        <row r="911">
          <cell r="B911">
            <v>31</v>
          </cell>
          <cell r="C911">
            <v>8284.36</v>
          </cell>
          <cell r="D911">
            <v>37</v>
          </cell>
          <cell r="E911">
            <v>5030.18</v>
          </cell>
          <cell r="G911">
            <v>1</v>
          </cell>
          <cell r="H911" t="str">
            <v>ERAF</v>
          </cell>
          <cell r="L911" t="str">
            <v>-</v>
          </cell>
          <cell r="N911">
            <v>37</v>
          </cell>
          <cell r="P911" t="str">
            <v>32</v>
          </cell>
        </row>
        <row r="912">
          <cell r="B912">
            <v>35</v>
          </cell>
          <cell r="C912">
            <v>8750.3799999999992</v>
          </cell>
          <cell r="D912">
            <v>37</v>
          </cell>
          <cell r="E912">
            <v>4280.1099999999997</v>
          </cell>
          <cell r="G912">
            <v>1</v>
          </cell>
          <cell r="H912" t="str">
            <v>ERAF</v>
          </cell>
          <cell r="L912" t="str">
            <v>-</v>
          </cell>
          <cell r="N912">
            <v>37</v>
          </cell>
          <cell r="P912" t="str">
            <v>32</v>
          </cell>
        </row>
        <row r="913">
          <cell r="B913">
            <v>32</v>
          </cell>
          <cell r="C913">
            <v>15893.08</v>
          </cell>
          <cell r="D913">
            <v>34</v>
          </cell>
          <cell r="E913">
            <v>15063.98</v>
          </cell>
          <cell r="G913">
            <v>1</v>
          </cell>
          <cell r="H913" t="str">
            <v>ERAF</v>
          </cell>
          <cell r="L913" t="str">
            <v>-</v>
          </cell>
          <cell r="N913">
            <v>34</v>
          </cell>
          <cell r="P913" t="str">
            <v>32</v>
          </cell>
        </row>
        <row r="914">
          <cell r="B914">
            <v>40</v>
          </cell>
          <cell r="C914">
            <v>9350</v>
          </cell>
          <cell r="D914">
            <v>38</v>
          </cell>
          <cell r="E914">
            <v>0</v>
          </cell>
          <cell r="G914">
            <v>1</v>
          </cell>
          <cell r="H914" t="str">
            <v>ERAF</v>
          </cell>
          <cell r="N914">
            <v>38</v>
          </cell>
          <cell r="P914" t="str">
            <v>32</v>
          </cell>
        </row>
        <row r="915">
          <cell r="B915">
            <v>29</v>
          </cell>
          <cell r="C915">
            <v>17325</v>
          </cell>
          <cell r="D915">
            <v>28</v>
          </cell>
          <cell r="E915">
            <v>17325</v>
          </cell>
          <cell r="G915">
            <v>1</v>
          </cell>
          <cell r="H915" t="str">
            <v>ERAF</v>
          </cell>
          <cell r="N915">
            <v>28</v>
          </cell>
          <cell r="P915" t="str">
            <v>32</v>
          </cell>
        </row>
        <row r="916">
          <cell r="B916">
            <v>29</v>
          </cell>
          <cell r="C916">
            <v>1146.3800000000001</v>
          </cell>
          <cell r="D916">
            <v>34</v>
          </cell>
          <cell r="E916">
            <v>799.84</v>
          </cell>
          <cell r="G916">
            <v>1</v>
          </cell>
          <cell r="H916" t="str">
            <v>ERAF</v>
          </cell>
          <cell r="L916" t="str">
            <v>-</v>
          </cell>
          <cell r="N916">
            <v>34</v>
          </cell>
          <cell r="P916" t="str">
            <v>32</v>
          </cell>
        </row>
        <row r="917">
          <cell r="B917">
            <v>29</v>
          </cell>
          <cell r="C917">
            <v>11433.5</v>
          </cell>
          <cell r="D917">
            <v>34</v>
          </cell>
          <cell r="E917">
            <v>7569.55</v>
          </cell>
          <cell r="G917">
            <v>1</v>
          </cell>
          <cell r="H917" t="str">
            <v>ERAF</v>
          </cell>
          <cell r="L917" t="str">
            <v>-</v>
          </cell>
          <cell r="N917">
            <v>34</v>
          </cell>
          <cell r="P917" t="str">
            <v>32</v>
          </cell>
        </row>
        <row r="918">
          <cell r="B918">
            <v>28</v>
          </cell>
          <cell r="C918">
            <v>8853</v>
          </cell>
          <cell r="D918">
            <v>34</v>
          </cell>
          <cell r="E918">
            <v>5222.82</v>
          </cell>
          <cell r="G918">
            <v>1</v>
          </cell>
          <cell r="H918" t="str">
            <v>ERAF</v>
          </cell>
          <cell r="L918" t="str">
            <v>-</v>
          </cell>
          <cell r="N918">
            <v>34</v>
          </cell>
          <cell r="P918" t="str">
            <v>32</v>
          </cell>
        </row>
        <row r="919">
          <cell r="B919">
            <v>29</v>
          </cell>
          <cell r="C919">
            <v>17535</v>
          </cell>
          <cell r="D919">
            <v>31</v>
          </cell>
          <cell r="E919">
            <v>14392.59</v>
          </cell>
          <cell r="G919">
            <v>1</v>
          </cell>
          <cell r="H919" t="str">
            <v>ERAF</v>
          </cell>
          <cell r="L919" t="str">
            <v>-</v>
          </cell>
          <cell r="N919">
            <v>31</v>
          </cell>
          <cell r="P919" t="str">
            <v>32</v>
          </cell>
        </row>
        <row r="920">
          <cell r="B920">
            <v>29</v>
          </cell>
          <cell r="C920">
            <v>3328.63</v>
          </cell>
          <cell r="D920">
            <v>30</v>
          </cell>
          <cell r="E920">
            <v>3092.32</v>
          </cell>
          <cell r="G920">
            <v>1</v>
          </cell>
          <cell r="H920" t="str">
            <v>ERAF</v>
          </cell>
          <cell r="L920" t="str">
            <v>-</v>
          </cell>
          <cell r="N920">
            <v>30</v>
          </cell>
          <cell r="P920" t="str">
            <v>32</v>
          </cell>
        </row>
        <row r="921">
          <cell r="B921">
            <v>29</v>
          </cell>
          <cell r="C921">
            <v>7040.5</v>
          </cell>
          <cell r="D921">
            <v>36</v>
          </cell>
          <cell r="E921">
            <v>5458.1</v>
          </cell>
          <cell r="G921">
            <v>1</v>
          </cell>
          <cell r="H921" t="str">
            <v>ERAF</v>
          </cell>
          <cell r="L921" t="str">
            <v>-</v>
          </cell>
          <cell r="N921">
            <v>36</v>
          </cell>
          <cell r="P921" t="str">
            <v>32</v>
          </cell>
        </row>
        <row r="922">
          <cell r="B922">
            <v>29</v>
          </cell>
          <cell r="C922">
            <v>7588.59</v>
          </cell>
          <cell r="D922">
            <v>31</v>
          </cell>
          <cell r="E922">
            <v>6825.73</v>
          </cell>
          <cell r="G922">
            <v>1</v>
          </cell>
          <cell r="H922" t="str">
            <v>ERAF</v>
          </cell>
          <cell r="L922" t="str">
            <v>-</v>
          </cell>
          <cell r="N922">
            <v>31</v>
          </cell>
          <cell r="P922" t="str">
            <v>32</v>
          </cell>
        </row>
        <row r="923">
          <cell r="B923">
            <v>28</v>
          </cell>
          <cell r="C923">
            <v>7877.25</v>
          </cell>
          <cell r="D923">
            <v>29</v>
          </cell>
          <cell r="E923">
            <v>4775.2299999999996</v>
          </cell>
          <cell r="G923">
            <v>1</v>
          </cell>
          <cell r="H923" t="str">
            <v>ERAF</v>
          </cell>
          <cell r="N923">
            <v>29</v>
          </cell>
          <cell r="P923" t="str">
            <v>32</v>
          </cell>
        </row>
        <row r="924">
          <cell r="B924">
            <v>42</v>
          </cell>
          <cell r="C924">
            <v>3944.93</v>
          </cell>
          <cell r="D924">
            <v>44</v>
          </cell>
          <cell r="E924">
            <v>0</v>
          </cell>
          <cell r="G924">
            <v>1</v>
          </cell>
          <cell r="H924" t="str">
            <v>ERAF</v>
          </cell>
          <cell r="L924" t="str">
            <v>-</v>
          </cell>
          <cell r="N924">
            <v>44</v>
          </cell>
          <cell r="P924" t="str">
            <v>32</v>
          </cell>
        </row>
        <row r="925">
          <cell r="B925">
            <v>31</v>
          </cell>
          <cell r="C925">
            <v>11325.08</v>
          </cell>
          <cell r="D925">
            <v>31</v>
          </cell>
          <cell r="E925">
            <v>6591.34</v>
          </cell>
          <cell r="G925">
            <v>1</v>
          </cell>
          <cell r="H925" t="str">
            <v>ERAF</v>
          </cell>
          <cell r="L925" t="str">
            <v>-</v>
          </cell>
          <cell r="N925">
            <v>31</v>
          </cell>
          <cell r="P925" t="str">
            <v>32</v>
          </cell>
        </row>
        <row r="926">
          <cell r="B926">
            <v>36</v>
          </cell>
          <cell r="C926">
            <v>7568.44</v>
          </cell>
          <cell r="D926">
            <v>38</v>
          </cell>
          <cell r="E926">
            <v>6915.36</v>
          </cell>
          <cell r="G926">
            <v>1</v>
          </cell>
          <cell r="H926" t="str">
            <v>ERAF</v>
          </cell>
          <cell r="L926" t="str">
            <v>-</v>
          </cell>
          <cell r="N926">
            <v>38</v>
          </cell>
          <cell r="P926" t="str">
            <v>32</v>
          </cell>
        </row>
        <row r="927">
          <cell r="B927">
            <v>30</v>
          </cell>
          <cell r="C927">
            <v>12590</v>
          </cell>
          <cell r="D927">
            <v>33</v>
          </cell>
          <cell r="E927">
            <v>10175.31</v>
          </cell>
          <cell r="G927">
            <v>1</v>
          </cell>
          <cell r="H927" t="str">
            <v>ERAF</v>
          </cell>
          <cell r="L927" t="str">
            <v>-</v>
          </cell>
          <cell r="N927">
            <v>33</v>
          </cell>
          <cell r="P927" t="str">
            <v>32</v>
          </cell>
        </row>
        <row r="928">
          <cell r="B928">
            <v>42</v>
          </cell>
          <cell r="C928">
            <v>20110</v>
          </cell>
          <cell r="D928">
            <v>43</v>
          </cell>
          <cell r="E928">
            <v>15073.16</v>
          </cell>
          <cell r="G928">
            <v>1</v>
          </cell>
          <cell r="H928" t="str">
            <v>ERAF</v>
          </cell>
          <cell r="L928" t="str">
            <v>-</v>
          </cell>
          <cell r="N928">
            <v>43</v>
          </cell>
          <cell r="P928" t="str">
            <v>32</v>
          </cell>
        </row>
        <row r="929">
          <cell r="B929">
            <v>30</v>
          </cell>
          <cell r="C929">
            <v>15172.78</v>
          </cell>
          <cell r="D929">
            <v>32</v>
          </cell>
          <cell r="E929">
            <v>15172.78</v>
          </cell>
          <cell r="G929">
            <v>1</v>
          </cell>
          <cell r="H929" t="str">
            <v>ERAF</v>
          </cell>
          <cell r="L929" t="str">
            <v>-</v>
          </cell>
          <cell r="N929">
            <v>32</v>
          </cell>
          <cell r="P929" t="str">
            <v>32</v>
          </cell>
        </row>
        <row r="930">
          <cell r="B930">
            <v>29</v>
          </cell>
          <cell r="C930">
            <v>11542.81</v>
          </cell>
          <cell r="D930">
            <v>32</v>
          </cell>
          <cell r="E930">
            <v>8117.75</v>
          </cell>
          <cell r="G930">
            <v>1</v>
          </cell>
          <cell r="H930" t="str">
            <v>ERAF</v>
          </cell>
          <cell r="L930" t="str">
            <v>-</v>
          </cell>
          <cell r="N930">
            <v>32</v>
          </cell>
          <cell r="P930" t="str">
            <v>32</v>
          </cell>
        </row>
        <row r="931">
          <cell r="B931">
            <v>32</v>
          </cell>
          <cell r="C931">
            <v>49191.83</v>
          </cell>
          <cell r="D931">
            <v>35</v>
          </cell>
          <cell r="E931">
            <v>42362.06</v>
          </cell>
          <cell r="G931">
            <v>1</v>
          </cell>
          <cell r="H931" t="str">
            <v>ERAF</v>
          </cell>
          <cell r="L931" t="str">
            <v>-</v>
          </cell>
          <cell r="N931">
            <v>35</v>
          </cell>
          <cell r="P931" t="str">
            <v>32</v>
          </cell>
        </row>
        <row r="932">
          <cell r="B932">
            <v>31</v>
          </cell>
          <cell r="C932">
            <v>6927.5</v>
          </cell>
          <cell r="D932">
            <v>43</v>
          </cell>
          <cell r="E932">
            <v>4556.22</v>
          </cell>
          <cell r="G932">
            <v>1</v>
          </cell>
          <cell r="H932" t="str">
            <v>ERAF</v>
          </cell>
          <cell r="L932" t="str">
            <v>-</v>
          </cell>
          <cell r="N932">
            <v>43</v>
          </cell>
          <cell r="P932" t="str">
            <v>32</v>
          </cell>
        </row>
        <row r="933">
          <cell r="B933">
            <v>31</v>
          </cell>
          <cell r="C933">
            <v>10832</v>
          </cell>
          <cell r="D933">
            <v>34</v>
          </cell>
          <cell r="E933">
            <v>8935.82</v>
          </cell>
          <cell r="G933">
            <v>1</v>
          </cell>
          <cell r="H933" t="str">
            <v>ERAF</v>
          </cell>
          <cell r="L933" t="str">
            <v>-</v>
          </cell>
          <cell r="N933">
            <v>34</v>
          </cell>
          <cell r="P933" t="str">
            <v>32</v>
          </cell>
        </row>
        <row r="934">
          <cell r="B934">
            <v>42</v>
          </cell>
          <cell r="C934">
            <v>34328</v>
          </cell>
          <cell r="D934">
            <v>39</v>
          </cell>
          <cell r="E934">
            <v>0</v>
          </cell>
          <cell r="G934">
            <v>1</v>
          </cell>
          <cell r="H934" t="str">
            <v>ERAF</v>
          </cell>
          <cell r="N934">
            <v>39</v>
          </cell>
          <cell r="P934" t="str">
            <v>32</v>
          </cell>
        </row>
        <row r="935">
          <cell r="B935">
            <v>38</v>
          </cell>
          <cell r="C935">
            <v>36703.64</v>
          </cell>
          <cell r="D935">
            <v>44</v>
          </cell>
          <cell r="E935">
            <v>21221.03</v>
          </cell>
          <cell r="G935">
            <v>1</v>
          </cell>
          <cell r="H935" t="str">
            <v>ERAF</v>
          </cell>
          <cell r="L935" t="str">
            <v>-</v>
          </cell>
          <cell r="N935">
            <v>44</v>
          </cell>
          <cell r="P935" t="str">
            <v>32</v>
          </cell>
        </row>
        <row r="936">
          <cell r="B936">
            <v>32</v>
          </cell>
          <cell r="C936">
            <v>20300</v>
          </cell>
          <cell r="D936">
            <v>34</v>
          </cell>
          <cell r="E936">
            <v>15627.05</v>
          </cell>
          <cell r="G936">
            <v>1</v>
          </cell>
          <cell r="H936" t="str">
            <v>ERAF</v>
          </cell>
          <cell r="L936" t="str">
            <v>-</v>
          </cell>
          <cell r="N936">
            <v>34</v>
          </cell>
          <cell r="P936" t="str">
            <v>32</v>
          </cell>
        </row>
        <row r="937">
          <cell r="B937">
            <v>31</v>
          </cell>
          <cell r="C937">
            <v>7295.5</v>
          </cell>
          <cell r="D937">
            <v>34</v>
          </cell>
          <cell r="E937">
            <v>6893.86</v>
          </cell>
          <cell r="G937">
            <v>1</v>
          </cell>
          <cell r="H937" t="str">
            <v>ERAF</v>
          </cell>
          <cell r="L937" t="str">
            <v>-</v>
          </cell>
          <cell r="N937">
            <v>34</v>
          </cell>
          <cell r="P937" t="str">
            <v>32</v>
          </cell>
        </row>
        <row r="938">
          <cell r="B938">
            <v>37</v>
          </cell>
          <cell r="C938">
            <v>8173</v>
          </cell>
          <cell r="D938">
            <v>39</v>
          </cell>
          <cell r="E938">
            <v>7317.26</v>
          </cell>
          <cell r="G938">
            <v>1</v>
          </cell>
          <cell r="H938" t="str">
            <v>ERAF</v>
          </cell>
          <cell r="L938" t="str">
            <v>-</v>
          </cell>
          <cell r="N938">
            <v>39</v>
          </cell>
          <cell r="P938" t="str">
            <v>32</v>
          </cell>
        </row>
        <row r="939">
          <cell r="B939">
            <v>30</v>
          </cell>
          <cell r="C939">
            <v>41775</v>
          </cell>
          <cell r="D939">
            <v>36</v>
          </cell>
          <cell r="E939">
            <v>41316.959999999999</v>
          </cell>
          <cell r="G939">
            <v>1</v>
          </cell>
          <cell r="H939" t="str">
            <v>ERAF</v>
          </cell>
          <cell r="L939" t="str">
            <v>-</v>
          </cell>
          <cell r="N939">
            <v>36</v>
          </cell>
          <cell r="P939" t="str">
            <v>32</v>
          </cell>
        </row>
        <row r="940">
          <cell r="B940">
            <v>37</v>
          </cell>
          <cell r="C940">
            <v>15549.64</v>
          </cell>
          <cell r="D940">
            <v>42</v>
          </cell>
          <cell r="E940">
            <v>12570.34</v>
          </cell>
          <cell r="G940">
            <v>1</v>
          </cell>
          <cell r="H940" t="str">
            <v>ERAF</v>
          </cell>
          <cell r="L940" t="str">
            <v>-</v>
          </cell>
          <cell r="N940">
            <v>42</v>
          </cell>
          <cell r="P940" t="str">
            <v>32</v>
          </cell>
        </row>
        <row r="941">
          <cell r="B941">
            <v>29</v>
          </cell>
          <cell r="C941">
            <v>17507.29</v>
          </cell>
          <cell r="D941">
            <v>29</v>
          </cell>
          <cell r="E941">
            <v>17507.29</v>
          </cell>
          <cell r="G941">
            <v>0</v>
          </cell>
          <cell r="H941" t="str">
            <v>ESF</v>
          </cell>
          <cell r="N941">
            <v>29</v>
          </cell>
          <cell r="P941" t="str">
            <v>40</v>
          </cell>
        </row>
        <row r="942">
          <cell r="B942">
            <v>41</v>
          </cell>
          <cell r="C942">
            <v>14396</v>
          </cell>
          <cell r="D942">
            <v>41</v>
          </cell>
          <cell r="E942">
            <v>13767.8</v>
          </cell>
          <cell r="G942">
            <v>1</v>
          </cell>
          <cell r="H942" t="str">
            <v>ERAF</v>
          </cell>
          <cell r="L942" t="str">
            <v>-</v>
          </cell>
          <cell r="N942">
            <v>41</v>
          </cell>
          <cell r="P942" t="str">
            <v>32</v>
          </cell>
        </row>
        <row r="943">
          <cell r="B943">
            <v>35</v>
          </cell>
          <cell r="C943">
            <v>8730.5</v>
          </cell>
          <cell r="D943">
            <v>37</v>
          </cell>
          <cell r="E943">
            <v>7839.5</v>
          </cell>
          <cell r="G943">
            <v>1</v>
          </cell>
          <cell r="H943" t="str">
            <v>ERAF</v>
          </cell>
          <cell r="L943" t="str">
            <v>-</v>
          </cell>
          <cell r="N943">
            <v>37</v>
          </cell>
          <cell r="P943" t="str">
            <v>32</v>
          </cell>
        </row>
        <row r="944">
          <cell r="B944">
            <v>41</v>
          </cell>
          <cell r="C944">
            <v>7472.42</v>
          </cell>
          <cell r="D944">
            <v>42</v>
          </cell>
          <cell r="E944">
            <v>6123.47</v>
          </cell>
          <cell r="G944">
            <v>1</v>
          </cell>
          <cell r="H944" t="str">
            <v>ERAF</v>
          </cell>
          <cell r="L944" t="str">
            <v>-</v>
          </cell>
          <cell r="N944">
            <v>42</v>
          </cell>
          <cell r="P944" t="str">
            <v>32</v>
          </cell>
        </row>
        <row r="945">
          <cell r="B945">
            <v>35</v>
          </cell>
          <cell r="C945">
            <v>6265</v>
          </cell>
          <cell r="D945">
            <v>37</v>
          </cell>
          <cell r="E945">
            <v>4382.3</v>
          </cell>
          <cell r="G945">
            <v>1</v>
          </cell>
          <cell r="H945" t="str">
            <v>ERAF</v>
          </cell>
          <cell r="L945" t="str">
            <v>-</v>
          </cell>
          <cell r="N945">
            <v>37</v>
          </cell>
          <cell r="P945" t="str">
            <v>32</v>
          </cell>
        </row>
        <row r="946">
          <cell r="B946">
            <v>36</v>
          </cell>
          <cell r="C946">
            <v>4116</v>
          </cell>
          <cell r="D946">
            <v>37</v>
          </cell>
          <cell r="E946">
            <v>4116</v>
          </cell>
          <cell r="G946">
            <v>1</v>
          </cell>
          <cell r="H946" t="str">
            <v>ERAF</v>
          </cell>
          <cell r="L946" t="str">
            <v>-</v>
          </cell>
          <cell r="N946">
            <v>37</v>
          </cell>
          <cell r="P946" t="str">
            <v>32</v>
          </cell>
        </row>
        <row r="947">
          <cell r="B947">
            <v>36</v>
          </cell>
          <cell r="C947">
            <v>9350.35</v>
          </cell>
          <cell r="D947">
            <v>37</v>
          </cell>
          <cell r="E947">
            <v>7341.6</v>
          </cell>
          <cell r="G947">
            <v>1</v>
          </cell>
          <cell r="H947" t="str">
            <v>ERAF</v>
          </cell>
          <cell r="L947" t="str">
            <v>-</v>
          </cell>
          <cell r="N947">
            <v>37</v>
          </cell>
          <cell r="P947" t="str">
            <v>32</v>
          </cell>
        </row>
        <row r="948">
          <cell r="B948">
            <v>36</v>
          </cell>
          <cell r="C948">
            <v>1757.56</v>
          </cell>
          <cell r="D948">
            <v>38</v>
          </cell>
          <cell r="E948">
            <v>1039.8599999999999</v>
          </cell>
          <cell r="G948">
            <v>1</v>
          </cell>
          <cell r="H948" t="str">
            <v>ERAF</v>
          </cell>
          <cell r="L948" t="str">
            <v>-</v>
          </cell>
          <cell r="N948">
            <v>38</v>
          </cell>
          <cell r="P948" t="str">
            <v>32</v>
          </cell>
        </row>
        <row r="949">
          <cell r="B949">
            <v>36</v>
          </cell>
          <cell r="C949">
            <v>8763.5</v>
          </cell>
          <cell r="D949">
            <v>40</v>
          </cell>
          <cell r="E949">
            <v>6790.54</v>
          </cell>
          <cell r="G949">
            <v>1</v>
          </cell>
          <cell r="H949" t="str">
            <v>ERAF</v>
          </cell>
          <cell r="L949" t="str">
            <v>-</v>
          </cell>
          <cell r="N949">
            <v>40</v>
          </cell>
          <cell r="P949" t="str">
            <v>32</v>
          </cell>
        </row>
        <row r="950">
          <cell r="B950">
            <v>35</v>
          </cell>
          <cell r="C950">
            <v>8415.5300000000007</v>
          </cell>
          <cell r="D950">
            <v>36</v>
          </cell>
          <cell r="E950">
            <v>5529.57</v>
          </cell>
          <cell r="G950">
            <v>1</v>
          </cell>
          <cell r="H950" t="str">
            <v>ERAF</v>
          </cell>
          <cell r="L950" t="str">
            <v>-</v>
          </cell>
          <cell r="N950">
            <v>36</v>
          </cell>
          <cell r="P950" t="str">
            <v>32</v>
          </cell>
        </row>
        <row r="951">
          <cell r="B951">
            <v>36</v>
          </cell>
          <cell r="C951">
            <v>5389.77</v>
          </cell>
          <cell r="D951">
            <v>39</v>
          </cell>
          <cell r="E951">
            <v>4996.2</v>
          </cell>
          <cell r="G951">
            <v>1</v>
          </cell>
          <cell r="H951" t="str">
            <v>ERAF</v>
          </cell>
          <cell r="L951" t="str">
            <v>-</v>
          </cell>
          <cell r="N951">
            <v>39</v>
          </cell>
          <cell r="P951" t="str">
            <v>32</v>
          </cell>
        </row>
        <row r="952">
          <cell r="B952">
            <v>37</v>
          </cell>
          <cell r="C952">
            <v>2398.11</v>
          </cell>
          <cell r="D952">
            <v>38</v>
          </cell>
          <cell r="E952">
            <v>1392.33</v>
          </cell>
          <cell r="G952">
            <v>1</v>
          </cell>
          <cell r="H952" t="str">
            <v>ERAF</v>
          </cell>
          <cell r="L952" t="str">
            <v>-</v>
          </cell>
          <cell r="N952">
            <v>38</v>
          </cell>
          <cell r="P952" t="str">
            <v>32</v>
          </cell>
        </row>
        <row r="953">
          <cell r="B953">
            <v>38</v>
          </cell>
          <cell r="C953">
            <v>10598.25</v>
          </cell>
          <cell r="D953">
            <v>44</v>
          </cell>
          <cell r="E953">
            <v>6824.73</v>
          </cell>
          <cell r="G953">
            <v>1</v>
          </cell>
          <cell r="H953" t="str">
            <v>ERAF</v>
          </cell>
          <cell r="L953" t="str">
            <v>-</v>
          </cell>
          <cell r="N953">
            <v>44</v>
          </cell>
          <cell r="P953" t="str">
            <v>32</v>
          </cell>
        </row>
        <row r="954">
          <cell r="B954">
            <v>38</v>
          </cell>
          <cell r="C954">
            <v>9000</v>
          </cell>
          <cell r="D954">
            <v>38</v>
          </cell>
          <cell r="E954">
            <v>5432.03</v>
          </cell>
          <cell r="G954">
            <v>1</v>
          </cell>
          <cell r="H954" t="str">
            <v>ERAF</v>
          </cell>
          <cell r="L954" t="str">
            <v>-</v>
          </cell>
          <cell r="N954">
            <v>38</v>
          </cell>
          <cell r="P954" t="str">
            <v>32</v>
          </cell>
        </row>
        <row r="955">
          <cell r="B955">
            <v>36</v>
          </cell>
          <cell r="C955">
            <v>7950</v>
          </cell>
          <cell r="D955">
            <v>38</v>
          </cell>
          <cell r="E955">
            <v>7700</v>
          </cell>
          <cell r="G955">
            <v>1</v>
          </cell>
          <cell r="H955" t="str">
            <v>ERAF</v>
          </cell>
          <cell r="L955" t="str">
            <v>-</v>
          </cell>
          <cell r="N955">
            <v>38</v>
          </cell>
          <cell r="P955" t="str">
            <v>32</v>
          </cell>
        </row>
        <row r="956">
          <cell r="B956">
            <v>36</v>
          </cell>
          <cell r="C956">
            <v>10525</v>
          </cell>
          <cell r="D956">
            <v>36</v>
          </cell>
          <cell r="E956">
            <v>5121.04</v>
          </cell>
          <cell r="G956">
            <v>1</v>
          </cell>
          <cell r="H956" t="str">
            <v>ERAF</v>
          </cell>
          <cell r="L956" t="str">
            <v>-</v>
          </cell>
          <cell r="N956">
            <v>36</v>
          </cell>
          <cell r="P956" t="str">
            <v>32</v>
          </cell>
        </row>
        <row r="957">
          <cell r="B957">
            <v>36</v>
          </cell>
          <cell r="C957">
            <v>8184.5</v>
          </cell>
          <cell r="D957">
            <v>36</v>
          </cell>
          <cell r="E957">
            <v>8044.5</v>
          </cell>
          <cell r="G957">
            <v>1</v>
          </cell>
          <cell r="H957" t="str">
            <v>ERAF</v>
          </cell>
          <cell r="L957" t="str">
            <v>-</v>
          </cell>
          <cell r="N957">
            <v>36</v>
          </cell>
          <cell r="P957" t="str">
            <v>32</v>
          </cell>
        </row>
        <row r="958">
          <cell r="B958">
            <v>37</v>
          </cell>
          <cell r="C958">
            <v>2793.08</v>
          </cell>
          <cell r="D958">
            <v>39</v>
          </cell>
          <cell r="E958">
            <v>1626.84</v>
          </cell>
          <cell r="G958">
            <v>1</v>
          </cell>
          <cell r="H958" t="str">
            <v>ERAF</v>
          </cell>
          <cell r="L958" t="str">
            <v>-</v>
          </cell>
          <cell r="N958">
            <v>39</v>
          </cell>
          <cell r="P958" t="str">
            <v>32</v>
          </cell>
        </row>
        <row r="959">
          <cell r="B959">
            <v>43</v>
          </cell>
          <cell r="C959">
            <v>27331.52</v>
          </cell>
          <cell r="D959">
            <v>43</v>
          </cell>
          <cell r="E959">
            <v>16672.060000000001</v>
          </cell>
          <cell r="G959">
            <v>1</v>
          </cell>
          <cell r="H959" t="str">
            <v>ERAF</v>
          </cell>
          <cell r="L959" t="str">
            <v>-</v>
          </cell>
          <cell r="N959">
            <v>43</v>
          </cell>
          <cell r="P959" t="str">
            <v>32</v>
          </cell>
        </row>
        <row r="960">
          <cell r="B960">
            <v>35</v>
          </cell>
          <cell r="C960">
            <v>4955</v>
          </cell>
          <cell r="D960">
            <v>39</v>
          </cell>
          <cell r="E960">
            <v>2327.9499999999998</v>
          </cell>
          <cell r="G960">
            <v>1</v>
          </cell>
          <cell r="H960" t="str">
            <v>ERAF</v>
          </cell>
          <cell r="L960" t="str">
            <v>-</v>
          </cell>
          <cell r="N960">
            <v>39</v>
          </cell>
          <cell r="P960" t="str">
            <v>32</v>
          </cell>
        </row>
        <row r="961">
          <cell r="B961">
            <v>37</v>
          </cell>
          <cell r="C961">
            <v>12033.64</v>
          </cell>
          <cell r="D961">
            <v>36</v>
          </cell>
          <cell r="E961">
            <v>11720.15</v>
          </cell>
          <cell r="G961">
            <v>1</v>
          </cell>
          <cell r="H961" t="str">
            <v>ERAF</v>
          </cell>
          <cell r="L961" t="str">
            <v>-</v>
          </cell>
          <cell r="N961">
            <v>36</v>
          </cell>
          <cell r="P961" t="str">
            <v>32</v>
          </cell>
        </row>
        <row r="962">
          <cell r="B962">
            <v>37</v>
          </cell>
          <cell r="C962">
            <v>5272.5</v>
          </cell>
          <cell r="D962">
            <v>38</v>
          </cell>
          <cell r="E962">
            <v>5093</v>
          </cell>
          <cell r="G962">
            <v>1</v>
          </cell>
          <cell r="H962" t="str">
            <v>ERAF</v>
          </cell>
          <cell r="L962" t="str">
            <v>-</v>
          </cell>
          <cell r="N962">
            <v>38</v>
          </cell>
          <cell r="P962" t="str">
            <v>32</v>
          </cell>
        </row>
        <row r="963">
          <cell r="B963">
            <v>36</v>
          </cell>
          <cell r="C963">
            <v>10007.799999999999</v>
          </cell>
          <cell r="D963">
            <v>35</v>
          </cell>
          <cell r="E963">
            <v>10007.700000000001</v>
          </cell>
          <cell r="G963">
            <v>1</v>
          </cell>
          <cell r="H963" t="str">
            <v>ERAF</v>
          </cell>
          <cell r="L963" t="str">
            <v>-</v>
          </cell>
          <cell r="N963">
            <v>35</v>
          </cell>
          <cell r="P963" t="str">
            <v>32</v>
          </cell>
        </row>
        <row r="964">
          <cell r="B964">
            <v>36</v>
          </cell>
          <cell r="C964">
            <v>2892.92</v>
          </cell>
          <cell r="D964">
            <v>35</v>
          </cell>
          <cell r="E964">
            <v>2811.68</v>
          </cell>
          <cell r="G964">
            <v>1</v>
          </cell>
          <cell r="H964" t="str">
            <v>ERAF</v>
          </cell>
          <cell r="L964" t="str">
            <v>-</v>
          </cell>
          <cell r="N964">
            <v>35</v>
          </cell>
          <cell r="P964" t="str">
            <v>32</v>
          </cell>
        </row>
        <row r="965">
          <cell r="B965">
            <v>36</v>
          </cell>
          <cell r="C965">
            <v>12118</v>
          </cell>
          <cell r="D965">
            <v>39</v>
          </cell>
          <cell r="E965">
            <v>8686.1</v>
          </cell>
          <cell r="G965">
            <v>1</v>
          </cell>
          <cell r="H965" t="str">
            <v>ERAF</v>
          </cell>
          <cell r="L965" t="str">
            <v>-</v>
          </cell>
          <cell r="N965">
            <v>39</v>
          </cell>
          <cell r="P965" t="str">
            <v>32</v>
          </cell>
        </row>
        <row r="966">
          <cell r="B966">
            <v>36</v>
          </cell>
          <cell r="C966">
            <v>15194.44</v>
          </cell>
          <cell r="D966">
            <v>44</v>
          </cell>
          <cell r="E966">
            <v>13005.87</v>
          </cell>
          <cell r="G966">
            <v>1</v>
          </cell>
          <cell r="H966" t="str">
            <v>ERAF</v>
          </cell>
          <cell r="L966" t="str">
            <v>-</v>
          </cell>
          <cell r="N966">
            <v>44</v>
          </cell>
          <cell r="P966" t="str">
            <v>32</v>
          </cell>
        </row>
        <row r="967">
          <cell r="B967">
            <v>41</v>
          </cell>
          <cell r="C967">
            <v>17430.38</v>
          </cell>
          <cell r="D967">
            <v>41</v>
          </cell>
          <cell r="E967">
            <v>15484.74</v>
          </cell>
          <cell r="G967">
            <v>1</v>
          </cell>
          <cell r="H967" t="str">
            <v>ERAF</v>
          </cell>
          <cell r="L967" t="str">
            <v>-</v>
          </cell>
          <cell r="N967">
            <v>41</v>
          </cell>
          <cell r="P967" t="str">
            <v>32</v>
          </cell>
        </row>
        <row r="968">
          <cell r="B968">
            <v>35</v>
          </cell>
          <cell r="C968">
            <v>1596</v>
          </cell>
          <cell r="D968">
            <v>43</v>
          </cell>
          <cell r="E968">
            <v>1077.26</v>
          </cell>
          <cell r="G968">
            <v>1</v>
          </cell>
          <cell r="H968" t="str">
            <v>ERAF</v>
          </cell>
          <cell r="L968" t="str">
            <v>-</v>
          </cell>
          <cell r="N968">
            <v>43</v>
          </cell>
          <cell r="P968" t="str">
            <v>32</v>
          </cell>
        </row>
        <row r="969">
          <cell r="B969">
            <v>42</v>
          </cell>
          <cell r="C969">
            <v>12509</v>
          </cell>
          <cell r="D969">
            <v>44</v>
          </cell>
          <cell r="E969">
            <v>8881.89</v>
          </cell>
          <cell r="G969">
            <v>1</v>
          </cell>
          <cell r="H969" t="str">
            <v>ERAF</v>
          </cell>
          <cell r="L969" t="str">
            <v>-</v>
          </cell>
          <cell r="N969">
            <v>44</v>
          </cell>
          <cell r="P969" t="str">
            <v>32</v>
          </cell>
        </row>
        <row r="970">
          <cell r="B970">
            <v>40</v>
          </cell>
          <cell r="C970">
            <v>14664</v>
          </cell>
          <cell r="D970">
            <v>41</v>
          </cell>
          <cell r="E970">
            <v>11271.11</v>
          </cell>
          <cell r="G970">
            <v>1</v>
          </cell>
          <cell r="H970" t="str">
            <v>ERAF</v>
          </cell>
          <cell r="L970" t="str">
            <v>-</v>
          </cell>
          <cell r="N970">
            <v>41</v>
          </cell>
          <cell r="P970" t="str">
            <v>32</v>
          </cell>
        </row>
        <row r="971">
          <cell r="B971">
            <v>37</v>
          </cell>
          <cell r="C971">
            <v>928.5</v>
          </cell>
          <cell r="D971">
            <v>38</v>
          </cell>
          <cell r="E971">
            <v>521.94000000000005</v>
          </cell>
          <cell r="G971">
            <v>1</v>
          </cell>
          <cell r="H971" t="str">
            <v>ERAF</v>
          </cell>
          <cell r="L971" t="str">
            <v>-</v>
          </cell>
          <cell r="N971">
            <v>38</v>
          </cell>
          <cell r="P971" t="str">
            <v>32</v>
          </cell>
        </row>
        <row r="972">
          <cell r="B972">
            <v>42</v>
          </cell>
          <cell r="C972">
            <v>9898.6</v>
          </cell>
          <cell r="D972">
            <v>43</v>
          </cell>
          <cell r="E972">
            <v>4918.26</v>
          </cell>
          <cell r="G972">
            <v>1</v>
          </cell>
          <cell r="H972" t="str">
            <v>ERAF</v>
          </cell>
          <cell r="L972" t="str">
            <v>-</v>
          </cell>
          <cell r="N972">
            <v>43</v>
          </cell>
          <cell r="P972" t="str">
            <v>32</v>
          </cell>
        </row>
        <row r="973">
          <cell r="B973">
            <v>39</v>
          </cell>
          <cell r="C973">
            <v>8681.0499999999993</v>
          </cell>
          <cell r="D973">
            <v>43</v>
          </cell>
          <cell r="E973">
            <v>5308.3</v>
          </cell>
          <cell r="G973">
            <v>1</v>
          </cell>
          <cell r="H973" t="str">
            <v>ERAF</v>
          </cell>
          <cell r="L973" t="str">
            <v>-</v>
          </cell>
          <cell r="N973">
            <v>43</v>
          </cell>
          <cell r="P973" t="str">
            <v>32</v>
          </cell>
        </row>
        <row r="974">
          <cell r="B974">
            <v>37</v>
          </cell>
          <cell r="C974">
            <v>3936</v>
          </cell>
          <cell r="D974">
            <v>44</v>
          </cell>
          <cell r="E974">
            <v>2600.67</v>
          </cell>
          <cell r="G974">
            <v>1</v>
          </cell>
          <cell r="H974" t="str">
            <v>ERAF</v>
          </cell>
          <cell r="L974" t="str">
            <v>-</v>
          </cell>
          <cell r="N974">
            <v>44</v>
          </cell>
          <cell r="P974" t="str">
            <v>32</v>
          </cell>
        </row>
        <row r="975">
          <cell r="B975">
            <v>37</v>
          </cell>
          <cell r="C975">
            <v>15714.32</v>
          </cell>
          <cell r="D975">
            <v>38</v>
          </cell>
          <cell r="E975">
            <v>10336.450000000001</v>
          </cell>
          <cell r="G975">
            <v>1</v>
          </cell>
          <cell r="H975" t="str">
            <v>ERAF</v>
          </cell>
          <cell r="L975" t="str">
            <v>-</v>
          </cell>
          <cell r="N975">
            <v>38</v>
          </cell>
          <cell r="P975" t="str">
            <v>32</v>
          </cell>
        </row>
        <row r="976">
          <cell r="B976">
            <v>37</v>
          </cell>
          <cell r="C976">
            <v>2925.5</v>
          </cell>
          <cell r="D976">
            <v>40</v>
          </cell>
          <cell r="E976">
            <v>1730.91</v>
          </cell>
          <cell r="G976">
            <v>1</v>
          </cell>
          <cell r="H976" t="str">
            <v>ERAF</v>
          </cell>
          <cell r="L976" t="str">
            <v>-</v>
          </cell>
          <cell r="N976">
            <v>40</v>
          </cell>
          <cell r="P976" t="str">
            <v>32</v>
          </cell>
        </row>
        <row r="977">
          <cell r="B977">
            <v>36</v>
          </cell>
          <cell r="C977">
            <v>6662.5</v>
          </cell>
          <cell r="D977">
            <v>36</v>
          </cell>
          <cell r="E977">
            <v>3244.55</v>
          </cell>
          <cell r="G977">
            <v>1</v>
          </cell>
          <cell r="H977" t="str">
            <v>ERAF</v>
          </cell>
          <cell r="L977" t="str">
            <v>-</v>
          </cell>
          <cell r="N977">
            <v>36</v>
          </cell>
          <cell r="P977" t="str">
            <v>32</v>
          </cell>
        </row>
        <row r="978">
          <cell r="B978">
            <v>38</v>
          </cell>
          <cell r="C978">
            <v>9101.69</v>
          </cell>
          <cell r="D978">
            <v>36</v>
          </cell>
          <cell r="E978">
            <v>9026.9699999999993</v>
          </cell>
          <cell r="G978">
            <v>1</v>
          </cell>
          <cell r="H978" t="str">
            <v>ERAF</v>
          </cell>
          <cell r="L978" t="str">
            <v>-</v>
          </cell>
          <cell r="N978">
            <v>36</v>
          </cell>
          <cell r="P978" t="str">
            <v>32</v>
          </cell>
        </row>
        <row r="979">
          <cell r="B979">
            <v>35</v>
          </cell>
          <cell r="C979">
            <v>4187.5</v>
          </cell>
          <cell r="D979">
            <v>37</v>
          </cell>
          <cell r="E979">
            <v>4038.5</v>
          </cell>
          <cell r="G979">
            <v>1</v>
          </cell>
          <cell r="H979" t="str">
            <v>ERAF</v>
          </cell>
          <cell r="L979" t="str">
            <v>-</v>
          </cell>
          <cell r="N979">
            <v>37</v>
          </cell>
          <cell r="P979" t="str">
            <v>32</v>
          </cell>
        </row>
        <row r="980">
          <cell r="B980">
            <v>37</v>
          </cell>
          <cell r="C980">
            <v>9542.5</v>
          </cell>
          <cell r="D980">
            <v>42</v>
          </cell>
          <cell r="E980">
            <v>8081.68</v>
          </cell>
          <cell r="G980">
            <v>1</v>
          </cell>
          <cell r="H980" t="str">
            <v>ERAF</v>
          </cell>
          <cell r="L980" t="str">
            <v>-</v>
          </cell>
          <cell r="N980">
            <v>42</v>
          </cell>
          <cell r="P980" t="str">
            <v>32</v>
          </cell>
        </row>
        <row r="981">
          <cell r="B981">
            <v>37</v>
          </cell>
          <cell r="C981">
            <v>12375</v>
          </cell>
          <cell r="D981">
            <v>38</v>
          </cell>
          <cell r="E981">
            <v>11751.48</v>
          </cell>
          <cell r="G981">
            <v>1</v>
          </cell>
          <cell r="H981" t="str">
            <v>ERAF</v>
          </cell>
          <cell r="L981" t="str">
            <v>-</v>
          </cell>
          <cell r="N981">
            <v>38</v>
          </cell>
          <cell r="P981" t="str">
            <v>32</v>
          </cell>
        </row>
        <row r="982">
          <cell r="B982">
            <v>36</v>
          </cell>
          <cell r="C982">
            <v>12543.21</v>
          </cell>
          <cell r="D982">
            <v>44</v>
          </cell>
          <cell r="E982">
            <v>10131.200000000001</v>
          </cell>
          <cell r="G982">
            <v>1</v>
          </cell>
          <cell r="H982" t="str">
            <v>ERAF</v>
          </cell>
          <cell r="L982" t="str">
            <v>-</v>
          </cell>
          <cell r="N982">
            <v>44</v>
          </cell>
          <cell r="P982" t="str">
            <v>32</v>
          </cell>
        </row>
        <row r="983">
          <cell r="B983">
            <v>37</v>
          </cell>
          <cell r="C983">
            <v>10334.299999999999</v>
          </cell>
          <cell r="D983">
            <v>38</v>
          </cell>
          <cell r="E983">
            <v>10334.280000000001</v>
          </cell>
          <cell r="G983">
            <v>1</v>
          </cell>
          <cell r="H983" t="str">
            <v>ERAF</v>
          </cell>
          <cell r="L983" t="str">
            <v>-</v>
          </cell>
          <cell r="N983">
            <v>38</v>
          </cell>
          <cell r="P983" t="str">
            <v>32</v>
          </cell>
        </row>
        <row r="984">
          <cell r="B984">
            <v>37</v>
          </cell>
          <cell r="C984">
            <v>24500</v>
          </cell>
          <cell r="D984">
            <v>39</v>
          </cell>
          <cell r="E984">
            <v>16808.080000000002</v>
          </cell>
          <cell r="G984">
            <v>1</v>
          </cell>
          <cell r="H984" t="str">
            <v>ERAF</v>
          </cell>
          <cell r="L984" t="str">
            <v>-</v>
          </cell>
          <cell r="N984">
            <v>39</v>
          </cell>
          <cell r="P984" t="str">
            <v>32</v>
          </cell>
        </row>
        <row r="985">
          <cell r="B985">
            <v>38</v>
          </cell>
          <cell r="C985">
            <v>1789.45</v>
          </cell>
          <cell r="D985">
            <v>38</v>
          </cell>
          <cell r="E985">
            <v>1777.97</v>
          </cell>
          <cell r="G985">
            <v>1</v>
          </cell>
          <cell r="H985" t="str">
            <v>ERAF</v>
          </cell>
          <cell r="L985" t="str">
            <v>-</v>
          </cell>
          <cell r="N985">
            <v>38</v>
          </cell>
          <cell r="P985" t="str">
            <v>32</v>
          </cell>
        </row>
        <row r="986">
          <cell r="B986">
            <v>36</v>
          </cell>
          <cell r="C986">
            <v>1375.79</v>
          </cell>
          <cell r="D986">
            <v>41</v>
          </cell>
          <cell r="E986">
            <v>170.87</v>
          </cell>
          <cell r="G986">
            <v>1</v>
          </cell>
          <cell r="H986" t="str">
            <v>ERAF</v>
          </cell>
          <cell r="L986" t="str">
            <v>-</v>
          </cell>
          <cell r="N986">
            <v>41</v>
          </cell>
          <cell r="P986" t="str">
            <v>32</v>
          </cell>
        </row>
        <row r="987">
          <cell r="B987">
            <v>41</v>
          </cell>
          <cell r="C987">
            <v>542328.71</v>
          </cell>
          <cell r="D987">
            <v>40</v>
          </cell>
          <cell r="E987">
            <v>0</v>
          </cell>
          <cell r="G987">
            <v>1</v>
          </cell>
          <cell r="H987" t="str">
            <v>ERAF</v>
          </cell>
          <cell r="N987">
            <v>40</v>
          </cell>
          <cell r="P987" t="str">
            <v>12</v>
          </cell>
        </row>
        <row r="988">
          <cell r="B988">
            <v>38</v>
          </cell>
          <cell r="C988">
            <v>16459.240000000002</v>
          </cell>
          <cell r="D988">
            <v>40</v>
          </cell>
          <cell r="E988">
            <v>11058.73</v>
          </cell>
          <cell r="G988">
            <v>1</v>
          </cell>
          <cell r="H988" t="str">
            <v>ERAF</v>
          </cell>
          <cell r="L988" t="str">
            <v>-</v>
          </cell>
          <cell r="N988">
            <v>40</v>
          </cell>
          <cell r="P988" t="str">
            <v>32</v>
          </cell>
        </row>
        <row r="989">
          <cell r="B989">
            <v>42</v>
          </cell>
          <cell r="C989">
            <v>9719.5</v>
          </cell>
          <cell r="D989">
            <v>42</v>
          </cell>
          <cell r="E989">
            <v>3664.62</v>
          </cell>
          <cell r="G989">
            <v>1</v>
          </cell>
          <cell r="H989" t="str">
            <v>ERAF</v>
          </cell>
          <cell r="L989" t="str">
            <v>-</v>
          </cell>
          <cell r="N989">
            <v>42</v>
          </cell>
          <cell r="P989" t="str">
            <v>32</v>
          </cell>
        </row>
        <row r="990">
          <cell r="B990">
            <v>43</v>
          </cell>
          <cell r="C990">
            <v>15629</v>
          </cell>
          <cell r="D990">
            <v>42</v>
          </cell>
          <cell r="E990">
            <v>10297.14</v>
          </cell>
          <cell r="G990">
            <v>1</v>
          </cell>
          <cell r="H990" t="str">
            <v>ERAF</v>
          </cell>
          <cell r="L990" t="str">
            <v>-</v>
          </cell>
          <cell r="N990">
            <v>42</v>
          </cell>
          <cell r="P990" t="str">
            <v>32</v>
          </cell>
        </row>
        <row r="991">
          <cell r="B991">
            <v>39</v>
          </cell>
          <cell r="C991">
            <v>12250</v>
          </cell>
          <cell r="D991">
            <v>40</v>
          </cell>
          <cell r="E991">
            <v>10775</v>
          </cell>
          <cell r="G991">
            <v>1</v>
          </cell>
          <cell r="H991" t="str">
            <v>ERAF</v>
          </cell>
          <cell r="L991" t="str">
            <v>-</v>
          </cell>
          <cell r="N991">
            <v>40</v>
          </cell>
          <cell r="P991" t="str">
            <v>32</v>
          </cell>
        </row>
        <row r="992">
          <cell r="B992">
            <v>41</v>
          </cell>
          <cell r="C992">
            <v>5120.5</v>
          </cell>
          <cell r="D992">
            <v>42</v>
          </cell>
          <cell r="E992">
            <v>3587.43</v>
          </cell>
          <cell r="G992">
            <v>1</v>
          </cell>
          <cell r="H992" t="str">
            <v>ERAF</v>
          </cell>
          <cell r="L992" t="str">
            <v>-</v>
          </cell>
          <cell r="N992">
            <v>42</v>
          </cell>
          <cell r="P992" t="str">
            <v>32</v>
          </cell>
        </row>
        <row r="993">
          <cell r="B993">
            <v>43</v>
          </cell>
          <cell r="C993">
            <v>981</v>
          </cell>
          <cell r="D993">
            <v>43</v>
          </cell>
          <cell r="E993">
            <v>964.1</v>
          </cell>
          <cell r="G993">
            <v>1</v>
          </cell>
          <cell r="H993" t="str">
            <v>ERAF</v>
          </cell>
          <cell r="L993" t="str">
            <v>-</v>
          </cell>
          <cell r="N993">
            <v>43</v>
          </cell>
          <cell r="P993" t="str">
            <v>32</v>
          </cell>
        </row>
        <row r="994">
          <cell r="B994">
            <v>41</v>
          </cell>
          <cell r="C994">
            <v>7437.25</v>
          </cell>
          <cell r="D994">
            <v>44</v>
          </cell>
          <cell r="E994">
            <v>1889.71</v>
          </cell>
          <cell r="G994">
            <v>1</v>
          </cell>
          <cell r="H994" t="str">
            <v>ERAF</v>
          </cell>
          <cell r="L994" t="str">
            <v>-</v>
          </cell>
          <cell r="N994">
            <v>44</v>
          </cell>
          <cell r="P994" t="str">
            <v>32</v>
          </cell>
        </row>
        <row r="995">
          <cell r="B995">
            <v>42</v>
          </cell>
          <cell r="C995">
            <v>22135.5</v>
          </cell>
          <cell r="D995">
            <v>42</v>
          </cell>
          <cell r="E995">
            <v>16688.07</v>
          </cell>
          <cell r="G995">
            <v>1</v>
          </cell>
          <cell r="H995" t="str">
            <v>ERAF</v>
          </cell>
          <cell r="L995" t="str">
            <v>-</v>
          </cell>
          <cell r="N995">
            <v>42</v>
          </cell>
          <cell r="P995" t="str">
            <v>32</v>
          </cell>
        </row>
        <row r="996">
          <cell r="B996">
            <v>38</v>
          </cell>
          <cell r="C996">
            <v>4615</v>
          </cell>
          <cell r="D996">
            <v>41</v>
          </cell>
          <cell r="E996">
            <v>4033.69</v>
          </cell>
          <cell r="G996">
            <v>1</v>
          </cell>
          <cell r="H996" t="str">
            <v>ERAF</v>
          </cell>
          <cell r="L996" t="str">
            <v>-</v>
          </cell>
          <cell r="N996">
            <v>41</v>
          </cell>
          <cell r="P996" t="str">
            <v>32</v>
          </cell>
        </row>
        <row r="997">
          <cell r="B997">
            <v>37</v>
          </cell>
          <cell r="C997">
            <v>6816.6</v>
          </cell>
          <cell r="D997">
            <v>39</v>
          </cell>
          <cell r="E997">
            <v>6106.89</v>
          </cell>
          <cell r="G997">
            <v>1</v>
          </cell>
          <cell r="H997" t="str">
            <v>ERAF</v>
          </cell>
          <cell r="L997" t="str">
            <v>-</v>
          </cell>
          <cell r="N997">
            <v>39</v>
          </cell>
          <cell r="P997" t="str">
            <v>32</v>
          </cell>
        </row>
        <row r="998">
          <cell r="B998">
            <v>42</v>
          </cell>
          <cell r="C998">
            <v>6791.8</v>
          </cell>
          <cell r="D998">
            <v>43</v>
          </cell>
          <cell r="E998">
            <v>6621.49</v>
          </cell>
          <cell r="G998">
            <v>1</v>
          </cell>
          <cell r="H998" t="str">
            <v>ERAF</v>
          </cell>
          <cell r="L998" t="str">
            <v>-</v>
          </cell>
          <cell r="N998">
            <v>43</v>
          </cell>
          <cell r="P998" t="str">
            <v>32</v>
          </cell>
        </row>
        <row r="999">
          <cell r="B999">
            <v>42</v>
          </cell>
          <cell r="C999">
            <v>15434.27</v>
          </cell>
          <cell r="D999">
            <v>43</v>
          </cell>
          <cell r="E999">
            <v>14164.72</v>
          </cell>
          <cell r="G999">
            <v>1</v>
          </cell>
          <cell r="H999" t="str">
            <v>ERAF</v>
          </cell>
          <cell r="L999" t="str">
            <v>-</v>
          </cell>
          <cell r="N999">
            <v>43</v>
          </cell>
          <cell r="P999" t="str">
            <v>32</v>
          </cell>
        </row>
        <row r="1000">
          <cell r="B1000">
            <v>37</v>
          </cell>
          <cell r="C1000">
            <v>10385</v>
          </cell>
          <cell r="D1000">
            <v>44</v>
          </cell>
          <cell r="E1000">
            <v>10318.48</v>
          </cell>
          <cell r="G1000">
            <v>1</v>
          </cell>
          <cell r="H1000" t="str">
            <v>ERAF</v>
          </cell>
          <cell r="L1000" t="str">
            <v>-</v>
          </cell>
          <cell r="N1000">
            <v>44</v>
          </cell>
          <cell r="P1000" t="str">
            <v>32</v>
          </cell>
        </row>
        <row r="1001">
          <cell r="B1001">
            <v>39</v>
          </cell>
          <cell r="C1001">
            <v>5282.49</v>
          </cell>
          <cell r="D1001">
            <v>44</v>
          </cell>
          <cell r="E1001">
            <v>4426.5</v>
          </cell>
          <cell r="G1001">
            <v>1</v>
          </cell>
          <cell r="H1001" t="str">
            <v>ERAF</v>
          </cell>
          <cell r="L1001" t="str">
            <v>-</v>
          </cell>
          <cell r="N1001">
            <v>44</v>
          </cell>
          <cell r="P1001" t="str">
            <v>32</v>
          </cell>
        </row>
        <row r="1002">
          <cell r="B1002">
            <v>38</v>
          </cell>
          <cell r="C1002">
            <v>4134</v>
          </cell>
          <cell r="D1002">
            <v>40</v>
          </cell>
          <cell r="E1002">
            <v>2466.66</v>
          </cell>
          <cell r="G1002">
            <v>1</v>
          </cell>
          <cell r="H1002" t="str">
            <v>ERAF</v>
          </cell>
          <cell r="L1002" t="str">
            <v>-</v>
          </cell>
          <cell r="N1002">
            <v>40</v>
          </cell>
          <cell r="P1002" t="str">
            <v>32</v>
          </cell>
        </row>
        <row r="1003">
          <cell r="B1003">
            <v>38</v>
          </cell>
          <cell r="C1003">
            <v>7280.4</v>
          </cell>
          <cell r="D1003">
            <v>40</v>
          </cell>
          <cell r="E1003">
            <v>4332.3999999999996</v>
          </cell>
          <cell r="G1003">
            <v>1</v>
          </cell>
          <cell r="H1003" t="str">
            <v>ERAF</v>
          </cell>
          <cell r="L1003" t="str">
            <v>-</v>
          </cell>
          <cell r="N1003">
            <v>40</v>
          </cell>
          <cell r="P1003" t="str">
            <v>32</v>
          </cell>
        </row>
        <row r="1004">
          <cell r="B1004">
            <v>39</v>
          </cell>
          <cell r="C1004">
            <v>5193.1499999999996</v>
          </cell>
          <cell r="D1004">
            <v>40</v>
          </cell>
          <cell r="E1004">
            <v>4734.47</v>
          </cell>
          <cell r="G1004">
            <v>1</v>
          </cell>
          <cell r="H1004" t="str">
            <v>ERAF</v>
          </cell>
          <cell r="L1004" t="str">
            <v>-</v>
          </cell>
          <cell r="N1004">
            <v>40</v>
          </cell>
          <cell r="P1004" t="str">
            <v>32</v>
          </cell>
        </row>
        <row r="1005">
          <cell r="B1005">
            <v>42</v>
          </cell>
          <cell r="C1005">
            <v>12291.5</v>
          </cell>
          <cell r="D1005">
            <v>43</v>
          </cell>
          <cell r="E1005">
            <v>9268.44</v>
          </cell>
          <cell r="G1005">
            <v>1</v>
          </cell>
          <cell r="H1005" t="str">
            <v>ERAF</v>
          </cell>
          <cell r="L1005" t="str">
            <v>-</v>
          </cell>
          <cell r="N1005">
            <v>43</v>
          </cell>
          <cell r="P1005" t="str">
            <v>32</v>
          </cell>
        </row>
        <row r="1006">
          <cell r="B1006">
            <v>38</v>
          </cell>
          <cell r="C1006">
            <v>9447.8700000000008</v>
          </cell>
          <cell r="D1006">
            <v>39</v>
          </cell>
          <cell r="E1006">
            <v>8627.81</v>
          </cell>
          <cell r="G1006">
            <v>1</v>
          </cell>
          <cell r="H1006" t="str">
            <v>ERAF</v>
          </cell>
          <cell r="L1006" t="str">
            <v>-</v>
          </cell>
          <cell r="N1006">
            <v>39</v>
          </cell>
          <cell r="P1006" t="str">
            <v>32</v>
          </cell>
        </row>
        <row r="1007">
          <cell r="B1007">
            <v>38</v>
          </cell>
          <cell r="C1007">
            <v>13197.32</v>
          </cell>
          <cell r="D1007">
            <v>40</v>
          </cell>
          <cell r="E1007">
            <v>10493.93</v>
          </cell>
          <cell r="G1007">
            <v>1</v>
          </cell>
          <cell r="H1007" t="str">
            <v>ERAF</v>
          </cell>
          <cell r="L1007" t="str">
            <v>-</v>
          </cell>
          <cell r="N1007">
            <v>40</v>
          </cell>
          <cell r="P1007" t="str">
            <v>32</v>
          </cell>
        </row>
        <row r="1008">
          <cell r="B1008">
            <v>38</v>
          </cell>
          <cell r="C1008">
            <v>8911.9699999999993</v>
          </cell>
          <cell r="D1008">
            <v>41</v>
          </cell>
          <cell r="E1008">
            <v>8216.99</v>
          </cell>
          <cell r="G1008">
            <v>1</v>
          </cell>
          <cell r="H1008" t="str">
            <v>ERAF</v>
          </cell>
          <cell r="L1008" t="str">
            <v>-</v>
          </cell>
          <cell r="N1008">
            <v>41</v>
          </cell>
          <cell r="P1008" t="str">
            <v>32</v>
          </cell>
        </row>
        <row r="1009">
          <cell r="B1009">
            <v>37</v>
          </cell>
          <cell r="C1009">
            <v>10520</v>
          </cell>
          <cell r="D1009">
            <v>40</v>
          </cell>
          <cell r="E1009">
            <v>10312.620000000001</v>
          </cell>
          <cell r="G1009">
            <v>1</v>
          </cell>
          <cell r="H1009" t="str">
            <v>ERAF</v>
          </cell>
          <cell r="L1009" t="str">
            <v>-</v>
          </cell>
          <cell r="N1009">
            <v>40</v>
          </cell>
          <cell r="P1009" t="str">
            <v>32</v>
          </cell>
        </row>
        <row r="1010">
          <cell r="B1010">
            <v>37</v>
          </cell>
          <cell r="C1010">
            <v>3602.28</v>
          </cell>
          <cell r="D1010">
            <v>40</v>
          </cell>
          <cell r="E1010">
            <v>3519.05</v>
          </cell>
          <cell r="G1010">
            <v>1</v>
          </cell>
          <cell r="H1010" t="str">
            <v>ERAF</v>
          </cell>
          <cell r="L1010" t="str">
            <v>-</v>
          </cell>
          <cell r="N1010">
            <v>40</v>
          </cell>
          <cell r="P1010" t="str">
            <v>32</v>
          </cell>
        </row>
        <row r="1011">
          <cell r="B1011">
            <v>37</v>
          </cell>
          <cell r="C1011">
            <v>2144.2800000000002</v>
          </cell>
          <cell r="D1011">
            <v>42</v>
          </cell>
          <cell r="E1011">
            <v>1583.96</v>
          </cell>
          <cell r="G1011">
            <v>1</v>
          </cell>
          <cell r="H1011" t="str">
            <v>ERAF</v>
          </cell>
          <cell r="L1011" t="str">
            <v>-</v>
          </cell>
          <cell r="N1011">
            <v>42</v>
          </cell>
          <cell r="P1011" t="str">
            <v>32</v>
          </cell>
        </row>
        <row r="1012">
          <cell r="B1012">
            <v>42</v>
          </cell>
          <cell r="C1012">
            <v>16598.43</v>
          </cell>
          <cell r="D1012">
            <v>41</v>
          </cell>
          <cell r="E1012">
            <v>15620.06</v>
          </cell>
          <cell r="G1012">
            <v>1</v>
          </cell>
          <cell r="H1012" t="str">
            <v>ERAF</v>
          </cell>
          <cell r="L1012" t="str">
            <v>-</v>
          </cell>
          <cell r="N1012">
            <v>41</v>
          </cell>
          <cell r="P1012" t="str">
            <v>32</v>
          </cell>
        </row>
        <row r="1013">
          <cell r="B1013">
            <v>42</v>
          </cell>
          <cell r="C1013">
            <v>4769</v>
          </cell>
          <cell r="D1013">
            <v>41</v>
          </cell>
          <cell r="E1013">
            <v>4713.53</v>
          </cell>
          <cell r="G1013">
            <v>1</v>
          </cell>
          <cell r="H1013" t="str">
            <v>ERAF</v>
          </cell>
          <cell r="L1013" t="str">
            <v>-</v>
          </cell>
          <cell r="N1013">
            <v>41</v>
          </cell>
          <cell r="P1013" t="str">
            <v>32</v>
          </cell>
        </row>
        <row r="1014">
          <cell r="B1014">
            <v>37</v>
          </cell>
          <cell r="C1014">
            <v>5780</v>
          </cell>
          <cell r="D1014">
            <v>39</v>
          </cell>
          <cell r="E1014">
            <v>5608.17</v>
          </cell>
          <cell r="G1014">
            <v>1</v>
          </cell>
          <cell r="H1014" t="str">
            <v>ERAF</v>
          </cell>
          <cell r="L1014" t="str">
            <v>-</v>
          </cell>
          <cell r="N1014">
            <v>39</v>
          </cell>
          <cell r="P1014" t="str">
            <v>32</v>
          </cell>
        </row>
        <row r="1015">
          <cell r="B1015">
            <v>37</v>
          </cell>
          <cell r="C1015">
            <v>7447</v>
          </cell>
          <cell r="D1015">
            <v>39</v>
          </cell>
          <cell r="E1015">
            <v>7269.11</v>
          </cell>
          <cell r="G1015">
            <v>1</v>
          </cell>
          <cell r="H1015" t="str">
            <v>ERAF</v>
          </cell>
          <cell r="L1015" t="str">
            <v>-</v>
          </cell>
          <cell r="N1015">
            <v>39</v>
          </cell>
          <cell r="P1015" t="str">
            <v>32</v>
          </cell>
        </row>
        <row r="1016">
          <cell r="B1016">
            <v>42</v>
          </cell>
          <cell r="C1016">
            <v>287510</v>
          </cell>
          <cell r="D1016">
            <v>40</v>
          </cell>
          <cell r="E1016">
            <v>0</v>
          </cell>
          <cell r="G1016">
            <v>1</v>
          </cell>
          <cell r="H1016" t="str">
            <v>ERAF</v>
          </cell>
          <cell r="N1016">
            <v>40</v>
          </cell>
          <cell r="P1016" t="str">
            <v>12</v>
          </cell>
        </row>
        <row r="1017">
          <cell r="B1017">
            <v>42</v>
          </cell>
          <cell r="C1017">
            <v>9286</v>
          </cell>
          <cell r="D1017">
            <v>43</v>
          </cell>
          <cell r="E1017">
            <v>6882.5</v>
          </cell>
          <cell r="G1017">
            <v>1</v>
          </cell>
          <cell r="H1017" t="str">
            <v>ERAF</v>
          </cell>
          <cell r="L1017" t="str">
            <v>-</v>
          </cell>
          <cell r="N1017">
            <v>43</v>
          </cell>
          <cell r="P1017" t="str">
            <v>32</v>
          </cell>
        </row>
        <row r="1018">
          <cell r="B1018">
            <v>43</v>
          </cell>
          <cell r="C1018">
            <v>11194.5</v>
          </cell>
          <cell r="D1018">
            <v>44</v>
          </cell>
          <cell r="E1018">
            <v>9304.59</v>
          </cell>
          <cell r="G1018">
            <v>1</v>
          </cell>
          <cell r="H1018" t="str">
            <v>ERAF</v>
          </cell>
          <cell r="L1018" t="str">
            <v>-</v>
          </cell>
          <cell r="N1018">
            <v>44</v>
          </cell>
          <cell r="P1018" t="str">
            <v>32</v>
          </cell>
        </row>
        <row r="1019">
          <cell r="B1019">
            <v>41</v>
          </cell>
          <cell r="C1019">
            <v>8373</v>
          </cell>
          <cell r="D1019">
            <v>43</v>
          </cell>
          <cell r="E1019">
            <v>6179.38</v>
          </cell>
          <cell r="G1019">
            <v>1</v>
          </cell>
          <cell r="H1019" t="str">
            <v>ERAF</v>
          </cell>
          <cell r="L1019" t="str">
            <v>-</v>
          </cell>
          <cell r="N1019">
            <v>43</v>
          </cell>
          <cell r="P1019" t="str">
            <v>32</v>
          </cell>
        </row>
        <row r="1020">
          <cell r="B1020">
            <v>42</v>
          </cell>
          <cell r="C1020">
            <v>5413.9</v>
          </cell>
          <cell r="D1020">
            <v>42</v>
          </cell>
          <cell r="E1020">
            <v>4547.0600000000004</v>
          </cell>
          <cell r="G1020">
            <v>1</v>
          </cell>
          <cell r="H1020" t="str">
            <v>ERAF</v>
          </cell>
          <cell r="L1020" t="str">
            <v>-</v>
          </cell>
          <cell r="N1020">
            <v>42</v>
          </cell>
          <cell r="P1020" t="str">
            <v>32</v>
          </cell>
        </row>
        <row r="1021">
          <cell r="B1021">
            <v>41</v>
          </cell>
          <cell r="C1021">
            <v>8125.5</v>
          </cell>
          <cell r="D1021">
            <v>43</v>
          </cell>
          <cell r="E1021">
            <v>0</v>
          </cell>
          <cell r="G1021">
            <v>1</v>
          </cell>
          <cell r="H1021" t="str">
            <v>ERAF</v>
          </cell>
          <cell r="L1021" t="str">
            <v>-</v>
          </cell>
          <cell r="N1021">
            <v>43</v>
          </cell>
          <cell r="P1021" t="str">
            <v>32</v>
          </cell>
        </row>
        <row r="1022">
          <cell r="B1022">
            <v>37</v>
          </cell>
          <cell r="C1022">
            <v>3496.27</v>
          </cell>
          <cell r="D1022">
            <v>40</v>
          </cell>
          <cell r="E1022">
            <v>2602.5300000000002</v>
          </cell>
          <cell r="G1022">
            <v>1</v>
          </cell>
          <cell r="H1022" t="str">
            <v>ERAF</v>
          </cell>
          <cell r="L1022" t="str">
            <v>-</v>
          </cell>
          <cell r="N1022">
            <v>40</v>
          </cell>
          <cell r="P1022" t="str">
            <v>32</v>
          </cell>
        </row>
        <row r="1023">
          <cell r="B1023">
            <v>43</v>
          </cell>
          <cell r="C1023">
            <v>524507.71</v>
          </cell>
          <cell r="D1023">
            <v>40</v>
          </cell>
          <cell r="E1023">
            <v>0</v>
          </cell>
          <cell r="G1023">
            <v>1</v>
          </cell>
          <cell r="H1023" t="str">
            <v>ERAF</v>
          </cell>
          <cell r="N1023">
            <v>40</v>
          </cell>
          <cell r="P1023" t="str">
            <v>12</v>
          </cell>
        </row>
        <row r="1024">
          <cell r="B1024">
            <v>41</v>
          </cell>
          <cell r="C1024">
            <v>10974</v>
          </cell>
          <cell r="D1024">
            <v>40</v>
          </cell>
          <cell r="E1024">
            <v>0</v>
          </cell>
          <cell r="G1024">
            <v>1</v>
          </cell>
          <cell r="H1024" t="str">
            <v>ERAF</v>
          </cell>
          <cell r="N1024">
            <v>40</v>
          </cell>
          <cell r="P1024" t="str">
            <v>32</v>
          </cell>
        </row>
        <row r="1025">
          <cell r="B1025">
            <v>41</v>
          </cell>
          <cell r="C1025">
            <v>7494</v>
          </cell>
          <cell r="D1025">
            <v>40</v>
          </cell>
          <cell r="E1025">
            <v>0</v>
          </cell>
          <cell r="G1025">
            <v>1</v>
          </cell>
          <cell r="H1025" t="str">
            <v>ERAF</v>
          </cell>
          <cell r="N1025">
            <v>40</v>
          </cell>
          <cell r="P1025" t="str">
            <v>32</v>
          </cell>
        </row>
        <row r="1026">
          <cell r="B1026">
            <v>38</v>
          </cell>
          <cell r="C1026">
            <v>6376</v>
          </cell>
          <cell r="D1026">
            <v>38</v>
          </cell>
          <cell r="E1026">
            <v>3531.03</v>
          </cell>
          <cell r="G1026">
            <v>1</v>
          </cell>
          <cell r="H1026" t="str">
            <v>ERAF</v>
          </cell>
          <cell r="L1026" t="str">
            <v>-</v>
          </cell>
          <cell r="N1026">
            <v>38</v>
          </cell>
          <cell r="P1026" t="str">
            <v>32</v>
          </cell>
        </row>
        <row r="1027">
          <cell r="B1027">
            <v>39</v>
          </cell>
          <cell r="C1027">
            <v>6500</v>
          </cell>
          <cell r="D1027">
            <v>40</v>
          </cell>
          <cell r="E1027">
            <v>5201.05</v>
          </cell>
          <cell r="G1027">
            <v>1</v>
          </cell>
          <cell r="H1027" t="str">
            <v>ERAF</v>
          </cell>
          <cell r="L1027" t="str">
            <v>-</v>
          </cell>
          <cell r="N1027">
            <v>40</v>
          </cell>
          <cell r="P1027" t="str">
            <v>32</v>
          </cell>
        </row>
        <row r="1028">
          <cell r="B1028">
            <v>40</v>
          </cell>
          <cell r="C1028">
            <v>20386.77</v>
          </cell>
          <cell r="D1028">
            <v>42</v>
          </cell>
          <cell r="E1028">
            <v>15636.41</v>
          </cell>
          <cell r="G1028">
            <v>1</v>
          </cell>
          <cell r="H1028" t="str">
            <v>ERAF</v>
          </cell>
          <cell r="L1028" t="str">
            <v>-</v>
          </cell>
          <cell r="N1028">
            <v>42</v>
          </cell>
          <cell r="P1028" t="str">
            <v>32</v>
          </cell>
        </row>
        <row r="1029">
          <cell r="B1029">
            <v>42</v>
          </cell>
          <cell r="C1029">
            <v>12054</v>
          </cell>
          <cell r="D1029">
            <v>42</v>
          </cell>
          <cell r="E1029">
            <v>10429.5</v>
          </cell>
          <cell r="G1029">
            <v>1</v>
          </cell>
          <cell r="H1029" t="str">
            <v>ERAF</v>
          </cell>
          <cell r="L1029" t="str">
            <v>-</v>
          </cell>
          <cell r="N1029">
            <v>42</v>
          </cell>
          <cell r="P1029" t="str">
            <v>32</v>
          </cell>
        </row>
        <row r="1030">
          <cell r="B1030">
            <v>37</v>
          </cell>
          <cell r="C1030">
            <v>13500</v>
          </cell>
          <cell r="D1030">
            <v>43</v>
          </cell>
          <cell r="E1030">
            <v>9341.15</v>
          </cell>
          <cell r="G1030">
            <v>1</v>
          </cell>
          <cell r="H1030" t="str">
            <v>ERAF</v>
          </cell>
          <cell r="L1030" t="str">
            <v>-</v>
          </cell>
          <cell r="N1030">
            <v>43</v>
          </cell>
          <cell r="P1030" t="str">
            <v>32</v>
          </cell>
        </row>
        <row r="1031">
          <cell r="B1031">
            <v>41</v>
          </cell>
          <cell r="C1031">
            <v>5836.5</v>
          </cell>
          <cell r="D1031">
            <v>41</v>
          </cell>
          <cell r="E1031">
            <v>5785.04</v>
          </cell>
          <cell r="G1031">
            <v>1</v>
          </cell>
          <cell r="H1031" t="str">
            <v>ERAF</v>
          </cell>
          <cell r="L1031" t="str">
            <v>-</v>
          </cell>
          <cell r="N1031">
            <v>41</v>
          </cell>
          <cell r="P1031" t="str">
            <v>32</v>
          </cell>
        </row>
        <row r="1032">
          <cell r="B1032">
            <v>41</v>
          </cell>
          <cell r="C1032">
            <v>29977.3</v>
          </cell>
          <cell r="D1032">
            <v>43</v>
          </cell>
          <cell r="E1032">
            <v>27065.06</v>
          </cell>
          <cell r="G1032">
            <v>1</v>
          </cell>
          <cell r="H1032" t="str">
            <v>ERAF</v>
          </cell>
          <cell r="L1032" t="str">
            <v>-</v>
          </cell>
          <cell r="N1032">
            <v>43</v>
          </cell>
          <cell r="P1032" t="str">
            <v>32</v>
          </cell>
        </row>
        <row r="1033">
          <cell r="B1033">
            <v>39</v>
          </cell>
          <cell r="C1033">
            <v>5352.5</v>
          </cell>
          <cell r="D1033">
            <v>39</v>
          </cell>
          <cell r="E1033">
            <v>4002</v>
          </cell>
          <cell r="G1033">
            <v>1</v>
          </cell>
          <cell r="H1033" t="str">
            <v>ERAF</v>
          </cell>
          <cell r="L1033" t="str">
            <v>-</v>
          </cell>
          <cell r="N1033">
            <v>39</v>
          </cell>
          <cell r="P1033" t="str">
            <v>32</v>
          </cell>
        </row>
        <row r="1034">
          <cell r="B1034">
            <v>38</v>
          </cell>
          <cell r="C1034">
            <v>5100.8500000000004</v>
          </cell>
          <cell r="D1034">
            <v>44</v>
          </cell>
          <cell r="E1034">
            <v>4307.01</v>
          </cell>
          <cell r="G1034">
            <v>1</v>
          </cell>
          <cell r="H1034" t="str">
            <v>ERAF</v>
          </cell>
          <cell r="L1034" t="str">
            <v>-</v>
          </cell>
          <cell r="N1034">
            <v>44</v>
          </cell>
          <cell r="P1034" t="str">
            <v>32</v>
          </cell>
        </row>
        <row r="1035">
          <cell r="B1035">
            <v>38</v>
          </cell>
          <cell r="C1035">
            <v>2125</v>
          </cell>
          <cell r="D1035">
            <v>44</v>
          </cell>
          <cell r="E1035">
            <v>860.72</v>
          </cell>
          <cell r="G1035">
            <v>1</v>
          </cell>
          <cell r="H1035" t="str">
            <v>ERAF</v>
          </cell>
          <cell r="L1035" t="str">
            <v>-</v>
          </cell>
          <cell r="N1035">
            <v>44</v>
          </cell>
          <cell r="P1035" t="str">
            <v>32</v>
          </cell>
        </row>
        <row r="1036">
          <cell r="B1036">
            <v>41</v>
          </cell>
          <cell r="C1036">
            <v>6891.08</v>
          </cell>
          <cell r="D1036">
            <v>42</v>
          </cell>
          <cell r="E1036">
            <v>6548.12</v>
          </cell>
          <cell r="G1036">
            <v>1</v>
          </cell>
          <cell r="H1036" t="str">
            <v>ERAF</v>
          </cell>
          <cell r="L1036" t="str">
            <v>-</v>
          </cell>
          <cell r="N1036">
            <v>42</v>
          </cell>
          <cell r="P1036" t="str">
            <v>32</v>
          </cell>
        </row>
        <row r="1037">
          <cell r="B1037">
            <v>37</v>
          </cell>
          <cell r="C1037">
            <v>8250</v>
          </cell>
          <cell r="D1037">
            <v>39</v>
          </cell>
          <cell r="E1037">
            <v>4868.6400000000003</v>
          </cell>
          <cell r="G1037">
            <v>1</v>
          </cell>
          <cell r="H1037" t="str">
            <v>ERAF</v>
          </cell>
          <cell r="L1037" t="str">
            <v>-</v>
          </cell>
          <cell r="N1037">
            <v>39</v>
          </cell>
          <cell r="P1037" t="str">
            <v>32</v>
          </cell>
        </row>
        <row r="1038">
          <cell r="B1038">
            <v>40</v>
          </cell>
          <cell r="C1038">
            <v>8045</v>
          </cell>
          <cell r="D1038">
            <v>42</v>
          </cell>
          <cell r="E1038">
            <v>6098.83</v>
          </cell>
          <cell r="G1038">
            <v>1</v>
          </cell>
          <cell r="H1038" t="str">
            <v>ERAF</v>
          </cell>
          <cell r="L1038" t="str">
            <v>-</v>
          </cell>
          <cell r="N1038">
            <v>42</v>
          </cell>
          <cell r="P1038" t="str">
            <v>32</v>
          </cell>
        </row>
        <row r="1039">
          <cell r="B1039">
            <v>38</v>
          </cell>
          <cell r="C1039">
            <v>5177.5</v>
          </cell>
          <cell r="D1039">
            <v>40</v>
          </cell>
          <cell r="E1039">
            <v>2758.78</v>
          </cell>
          <cell r="G1039">
            <v>1</v>
          </cell>
          <cell r="H1039" t="str">
            <v>ERAF</v>
          </cell>
          <cell r="L1039" t="str">
            <v>-</v>
          </cell>
          <cell r="N1039">
            <v>40</v>
          </cell>
          <cell r="P1039" t="str">
            <v>32</v>
          </cell>
        </row>
        <row r="1040">
          <cell r="B1040">
            <v>39</v>
          </cell>
          <cell r="C1040">
            <v>18253</v>
          </cell>
          <cell r="D1040">
            <v>43</v>
          </cell>
          <cell r="E1040">
            <v>17045.54</v>
          </cell>
          <cell r="G1040">
            <v>1</v>
          </cell>
          <cell r="H1040" t="str">
            <v>ERAF</v>
          </cell>
          <cell r="L1040" t="str">
            <v>-</v>
          </cell>
          <cell r="N1040">
            <v>43</v>
          </cell>
          <cell r="P1040" t="str">
            <v>32</v>
          </cell>
        </row>
        <row r="1041">
          <cell r="B1041">
            <v>41</v>
          </cell>
          <cell r="C1041">
            <v>4825</v>
          </cell>
          <cell r="D1041">
            <v>40</v>
          </cell>
          <cell r="E1041">
            <v>3550.58</v>
          </cell>
          <cell r="G1041">
            <v>1</v>
          </cell>
          <cell r="H1041" t="str">
            <v>ERAF</v>
          </cell>
          <cell r="L1041" t="str">
            <v>-</v>
          </cell>
          <cell r="N1041">
            <v>40</v>
          </cell>
          <cell r="P1041" t="str">
            <v>32</v>
          </cell>
        </row>
        <row r="1042">
          <cell r="B1042">
            <v>41</v>
          </cell>
          <cell r="C1042">
            <v>7265.5</v>
          </cell>
          <cell r="D1042">
            <v>44</v>
          </cell>
          <cell r="E1042">
            <v>4625.07</v>
          </cell>
          <cell r="G1042">
            <v>1</v>
          </cell>
          <cell r="H1042" t="str">
            <v>ERAF</v>
          </cell>
          <cell r="L1042" t="str">
            <v>-</v>
          </cell>
          <cell r="N1042">
            <v>44</v>
          </cell>
          <cell r="P1042" t="str">
            <v>32</v>
          </cell>
        </row>
        <row r="1043">
          <cell r="B1043">
            <v>41</v>
          </cell>
          <cell r="C1043">
            <v>5388.5</v>
          </cell>
          <cell r="D1043">
            <v>44</v>
          </cell>
          <cell r="E1043">
            <v>0</v>
          </cell>
          <cell r="G1043">
            <v>1</v>
          </cell>
          <cell r="H1043" t="str">
            <v>ERAF</v>
          </cell>
          <cell r="L1043" t="str">
            <v>-</v>
          </cell>
          <cell r="N1043">
            <v>44</v>
          </cell>
          <cell r="P1043" t="str">
            <v>32</v>
          </cell>
        </row>
        <row r="1044">
          <cell r="B1044">
            <v>38</v>
          </cell>
          <cell r="C1044">
            <v>17702.22</v>
          </cell>
          <cell r="D1044">
            <v>41</v>
          </cell>
          <cell r="E1044">
            <v>13817.65</v>
          </cell>
          <cell r="G1044">
            <v>1</v>
          </cell>
          <cell r="H1044" t="str">
            <v>ERAF</v>
          </cell>
          <cell r="L1044" t="str">
            <v>-</v>
          </cell>
          <cell r="N1044">
            <v>41</v>
          </cell>
          <cell r="P1044" t="str">
            <v>32</v>
          </cell>
        </row>
        <row r="1045">
          <cell r="B1045">
            <v>38</v>
          </cell>
          <cell r="C1045">
            <v>1717.5</v>
          </cell>
          <cell r="D1045">
            <v>41</v>
          </cell>
          <cell r="E1045">
            <v>1194.3</v>
          </cell>
          <cell r="G1045">
            <v>1</v>
          </cell>
          <cell r="H1045" t="str">
            <v>ERAF</v>
          </cell>
          <cell r="L1045" t="str">
            <v>-</v>
          </cell>
          <cell r="N1045">
            <v>41</v>
          </cell>
          <cell r="P1045" t="str">
            <v>32</v>
          </cell>
        </row>
        <row r="1046">
          <cell r="B1046">
            <v>42</v>
          </cell>
          <cell r="C1046">
            <v>13877.67</v>
          </cell>
          <cell r="D1046">
            <v>40</v>
          </cell>
          <cell r="E1046">
            <v>0</v>
          </cell>
          <cell r="G1046">
            <v>1</v>
          </cell>
          <cell r="H1046" t="str">
            <v>ERAF</v>
          </cell>
          <cell r="N1046">
            <v>40</v>
          </cell>
          <cell r="P1046" t="str">
            <v>32</v>
          </cell>
        </row>
        <row r="1047">
          <cell r="B1047">
            <v>38</v>
          </cell>
          <cell r="C1047">
            <v>2998.5</v>
          </cell>
          <cell r="D1047">
            <v>40</v>
          </cell>
          <cell r="E1047">
            <v>2450.5300000000002</v>
          </cell>
          <cell r="G1047">
            <v>1</v>
          </cell>
          <cell r="H1047" t="str">
            <v>ERAF</v>
          </cell>
          <cell r="L1047" t="str">
            <v>-</v>
          </cell>
          <cell r="N1047">
            <v>40</v>
          </cell>
          <cell r="P1047" t="str">
            <v>32</v>
          </cell>
        </row>
        <row r="1048">
          <cell r="B1048">
            <v>43</v>
          </cell>
          <cell r="C1048">
            <v>5961</v>
          </cell>
          <cell r="D1048">
            <v>43</v>
          </cell>
          <cell r="E1048">
            <v>5735.76</v>
          </cell>
          <cell r="G1048">
            <v>1</v>
          </cell>
          <cell r="H1048" t="str">
            <v>ERAF</v>
          </cell>
          <cell r="L1048" t="str">
            <v>-</v>
          </cell>
          <cell r="N1048">
            <v>43</v>
          </cell>
          <cell r="P1048" t="str">
            <v>32</v>
          </cell>
        </row>
        <row r="1049">
          <cell r="B1049">
            <v>40</v>
          </cell>
          <cell r="C1049">
            <v>14925</v>
          </cell>
          <cell r="D1049">
            <v>42</v>
          </cell>
          <cell r="E1049">
            <v>12267.74</v>
          </cell>
          <cell r="G1049">
            <v>1</v>
          </cell>
          <cell r="H1049" t="str">
            <v>ERAF</v>
          </cell>
          <cell r="L1049" t="str">
            <v>-</v>
          </cell>
          <cell r="N1049">
            <v>42</v>
          </cell>
          <cell r="P1049" t="str">
            <v>32</v>
          </cell>
        </row>
        <row r="1050">
          <cell r="B1050">
            <v>41</v>
          </cell>
          <cell r="C1050">
            <v>11107.5</v>
          </cell>
          <cell r="D1050">
            <v>43</v>
          </cell>
          <cell r="E1050">
            <v>10813.35</v>
          </cell>
          <cell r="G1050">
            <v>1</v>
          </cell>
          <cell r="H1050" t="str">
            <v>ERAF</v>
          </cell>
          <cell r="L1050" t="str">
            <v>-</v>
          </cell>
          <cell r="N1050">
            <v>43</v>
          </cell>
          <cell r="P1050" t="str">
            <v>32</v>
          </cell>
        </row>
        <row r="1051">
          <cell r="B1051">
            <v>40</v>
          </cell>
          <cell r="C1051">
            <v>15380</v>
          </cell>
          <cell r="D1051">
            <v>40</v>
          </cell>
          <cell r="E1051">
            <v>14428.62</v>
          </cell>
          <cell r="G1051">
            <v>1</v>
          </cell>
          <cell r="H1051" t="str">
            <v>ERAF</v>
          </cell>
          <cell r="L1051" t="str">
            <v>-</v>
          </cell>
          <cell r="N1051">
            <v>40</v>
          </cell>
          <cell r="P1051" t="str">
            <v>32</v>
          </cell>
        </row>
        <row r="1052">
          <cell r="B1052">
            <v>41</v>
          </cell>
          <cell r="C1052">
            <v>10899</v>
          </cell>
          <cell r="D1052">
            <v>40</v>
          </cell>
          <cell r="E1052">
            <v>10580</v>
          </cell>
          <cell r="G1052">
            <v>1</v>
          </cell>
          <cell r="H1052" t="str">
            <v>ERAF</v>
          </cell>
          <cell r="L1052" t="str">
            <v>-</v>
          </cell>
          <cell r="N1052">
            <v>40</v>
          </cell>
          <cell r="P1052" t="str">
            <v>32</v>
          </cell>
        </row>
        <row r="1053">
          <cell r="B1053">
            <v>42</v>
          </cell>
          <cell r="C1053">
            <v>11919</v>
          </cell>
          <cell r="D1053">
            <v>42</v>
          </cell>
          <cell r="E1053">
            <v>11919</v>
          </cell>
          <cell r="G1053">
            <v>1</v>
          </cell>
          <cell r="H1053" t="str">
            <v>ERAF</v>
          </cell>
          <cell r="L1053" t="str">
            <v>-</v>
          </cell>
          <cell r="N1053">
            <v>42</v>
          </cell>
          <cell r="P1053" t="str">
            <v>32</v>
          </cell>
        </row>
        <row r="1054">
          <cell r="B1054">
            <v>39</v>
          </cell>
          <cell r="C1054">
            <v>5940</v>
          </cell>
          <cell r="D1054">
            <v>39</v>
          </cell>
          <cell r="E1054">
            <v>3398.74</v>
          </cell>
          <cell r="G1054">
            <v>1</v>
          </cell>
          <cell r="H1054" t="str">
            <v>ERAF</v>
          </cell>
          <cell r="L1054" t="str">
            <v>-</v>
          </cell>
          <cell r="N1054">
            <v>39</v>
          </cell>
          <cell r="P1054" t="str">
            <v>32</v>
          </cell>
        </row>
        <row r="1055">
          <cell r="B1055">
            <v>39</v>
          </cell>
          <cell r="C1055">
            <v>1642.8</v>
          </cell>
          <cell r="D1055">
            <v>45</v>
          </cell>
          <cell r="E1055">
            <v>0</v>
          </cell>
          <cell r="G1055">
            <v>1</v>
          </cell>
          <cell r="H1055" t="str">
            <v>ERAF</v>
          </cell>
          <cell r="L1055" t="str">
            <v>-</v>
          </cell>
          <cell r="N1055">
            <v>45</v>
          </cell>
          <cell r="P1055" t="str">
            <v>32</v>
          </cell>
        </row>
        <row r="1056">
          <cell r="B1056">
            <v>40</v>
          </cell>
          <cell r="C1056">
            <v>2642.5</v>
          </cell>
          <cell r="D1056">
            <v>40</v>
          </cell>
          <cell r="E1056">
            <v>1855.9</v>
          </cell>
          <cell r="G1056">
            <v>1</v>
          </cell>
          <cell r="H1056" t="str">
            <v>ERAF</v>
          </cell>
          <cell r="L1056" t="str">
            <v>-</v>
          </cell>
          <cell r="N1056">
            <v>40</v>
          </cell>
          <cell r="P1056" t="str">
            <v>32</v>
          </cell>
        </row>
        <row r="1057">
          <cell r="B1057">
            <v>39</v>
          </cell>
          <cell r="C1057">
            <v>31248.68</v>
          </cell>
          <cell r="D1057">
            <v>41</v>
          </cell>
          <cell r="E1057">
            <v>30452.68</v>
          </cell>
          <cell r="G1057">
            <v>1</v>
          </cell>
          <cell r="H1057" t="str">
            <v>ERAF</v>
          </cell>
          <cell r="L1057" t="str">
            <v>-</v>
          </cell>
          <cell r="N1057">
            <v>41</v>
          </cell>
          <cell r="P1057" t="str">
            <v>32</v>
          </cell>
        </row>
        <row r="1058">
          <cell r="B1058">
            <v>39</v>
          </cell>
          <cell r="C1058">
            <v>20154</v>
          </cell>
          <cell r="D1058">
            <v>40</v>
          </cell>
          <cell r="E1058">
            <v>17973.53</v>
          </cell>
          <cell r="G1058">
            <v>1</v>
          </cell>
          <cell r="H1058" t="str">
            <v>ERAF</v>
          </cell>
          <cell r="L1058" t="str">
            <v>-</v>
          </cell>
          <cell r="N1058">
            <v>40</v>
          </cell>
          <cell r="P1058" t="str">
            <v>32</v>
          </cell>
        </row>
        <row r="1059">
          <cell r="B1059">
            <v>39</v>
          </cell>
          <cell r="C1059">
            <v>9603.5</v>
          </cell>
          <cell r="D1059">
            <v>41</v>
          </cell>
          <cell r="E1059">
            <v>7226.87</v>
          </cell>
          <cell r="G1059">
            <v>1</v>
          </cell>
          <cell r="H1059" t="str">
            <v>ERAF</v>
          </cell>
          <cell r="L1059" t="str">
            <v>-</v>
          </cell>
          <cell r="N1059">
            <v>41</v>
          </cell>
          <cell r="P1059" t="str">
            <v>32</v>
          </cell>
        </row>
        <row r="1060">
          <cell r="B1060">
            <v>39</v>
          </cell>
          <cell r="C1060">
            <v>8075</v>
          </cell>
          <cell r="D1060">
            <v>41</v>
          </cell>
          <cell r="E1060">
            <v>5070.43</v>
          </cell>
          <cell r="G1060">
            <v>1</v>
          </cell>
          <cell r="H1060" t="str">
            <v>ERAF</v>
          </cell>
          <cell r="L1060" t="str">
            <v>-</v>
          </cell>
          <cell r="N1060">
            <v>41</v>
          </cell>
          <cell r="P1060" t="str">
            <v>32</v>
          </cell>
        </row>
        <row r="1061">
          <cell r="B1061">
            <v>41</v>
          </cell>
          <cell r="C1061">
            <v>4836.47</v>
          </cell>
          <cell r="D1061">
            <v>42</v>
          </cell>
          <cell r="E1061">
            <v>4364.54</v>
          </cell>
          <cell r="G1061">
            <v>1</v>
          </cell>
          <cell r="H1061" t="str">
            <v>ERAF</v>
          </cell>
          <cell r="L1061" t="str">
            <v>-</v>
          </cell>
          <cell r="N1061">
            <v>42</v>
          </cell>
          <cell r="P1061" t="str">
            <v>32</v>
          </cell>
        </row>
        <row r="1062">
          <cell r="B1062">
            <v>41</v>
          </cell>
          <cell r="C1062">
            <v>10748.8</v>
          </cell>
          <cell r="D1062">
            <v>42</v>
          </cell>
          <cell r="E1062">
            <v>10656.31</v>
          </cell>
          <cell r="G1062">
            <v>1</v>
          </cell>
          <cell r="H1062" t="str">
            <v>ERAF</v>
          </cell>
          <cell r="L1062" t="str">
            <v>-</v>
          </cell>
          <cell r="N1062">
            <v>42</v>
          </cell>
          <cell r="P1062" t="str">
            <v>32</v>
          </cell>
        </row>
        <row r="1063">
          <cell r="B1063">
            <v>42</v>
          </cell>
          <cell r="C1063">
            <v>18853.759999999998</v>
          </cell>
          <cell r="D1063">
            <v>42</v>
          </cell>
          <cell r="E1063">
            <v>15258.63</v>
          </cell>
          <cell r="G1063">
            <v>1</v>
          </cell>
          <cell r="H1063" t="str">
            <v>ERAF</v>
          </cell>
          <cell r="L1063" t="str">
            <v>-</v>
          </cell>
          <cell r="N1063">
            <v>42</v>
          </cell>
          <cell r="P1063" t="str">
            <v>32</v>
          </cell>
        </row>
        <row r="1064">
          <cell r="B1064">
            <v>41</v>
          </cell>
          <cell r="C1064">
            <v>11809.5</v>
          </cell>
          <cell r="D1064">
            <v>43</v>
          </cell>
          <cell r="E1064">
            <v>0</v>
          </cell>
          <cell r="G1064">
            <v>1</v>
          </cell>
          <cell r="H1064" t="str">
            <v>ERAF</v>
          </cell>
          <cell r="L1064" t="str">
            <v>-</v>
          </cell>
          <cell r="N1064">
            <v>43</v>
          </cell>
          <cell r="P1064" t="str">
            <v>32</v>
          </cell>
        </row>
        <row r="1065">
          <cell r="B1065">
            <v>41</v>
          </cell>
          <cell r="C1065">
            <v>2712.33</v>
          </cell>
          <cell r="D1065">
            <v>41</v>
          </cell>
          <cell r="E1065">
            <v>2200.92</v>
          </cell>
          <cell r="G1065">
            <v>1</v>
          </cell>
          <cell r="H1065" t="str">
            <v>ERAF</v>
          </cell>
          <cell r="L1065" t="str">
            <v>-</v>
          </cell>
          <cell r="N1065">
            <v>41</v>
          </cell>
          <cell r="P1065" t="str">
            <v>32</v>
          </cell>
        </row>
        <row r="1066">
          <cell r="B1066">
            <v>40</v>
          </cell>
          <cell r="C1066">
            <v>2306.1799999999998</v>
          </cell>
          <cell r="D1066">
            <v>41</v>
          </cell>
          <cell r="E1066">
            <v>1679.42</v>
          </cell>
          <cell r="G1066">
            <v>1</v>
          </cell>
          <cell r="H1066" t="str">
            <v>ERAF</v>
          </cell>
          <cell r="L1066" t="str">
            <v>-</v>
          </cell>
          <cell r="N1066">
            <v>41</v>
          </cell>
          <cell r="P1066" t="str">
            <v>32</v>
          </cell>
        </row>
        <row r="1067">
          <cell r="B1067">
            <v>41</v>
          </cell>
          <cell r="C1067">
            <v>3461</v>
          </cell>
          <cell r="D1067">
            <v>42</v>
          </cell>
          <cell r="E1067">
            <v>3047.54</v>
          </cell>
          <cell r="G1067">
            <v>1</v>
          </cell>
          <cell r="H1067" t="str">
            <v>ERAF</v>
          </cell>
          <cell r="L1067" t="str">
            <v>-</v>
          </cell>
          <cell r="N1067">
            <v>42</v>
          </cell>
          <cell r="P1067" t="str">
            <v>32</v>
          </cell>
        </row>
        <row r="1068">
          <cell r="B1068">
            <v>40</v>
          </cell>
          <cell r="C1068">
            <v>5590</v>
          </cell>
          <cell r="D1068">
            <v>44</v>
          </cell>
          <cell r="E1068">
            <v>2586.4</v>
          </cell>
          <cell r="G1068">
            <v>1</v>
          </cell>
          <cell r="H1068" t="str">
            <v>ERAF</v>
          </cell>
          <cell r="L1068" t="str">
            <v>-</v>
          </cell>
          <cell r="N1068">
            <v>44</v>
          </cell>
          <cell r="P1068" t="str">
            <v>32</v>
          </cell>
        </row>
        <row r="1069">
          <cell r="B1069">
            <v>41</v>
          </cell>
          <cell r="C1069">
            <v>4445</v>
          </cell>
          <cell r="D1069">
            <v>43</v>
          </cell>
          <cell r="E1069">
            <v>2697.01</v>
          </cell>
          <cell r="G1069">
            <v>1</v>
          </cell>
          <cell r="H1069" t="str">
            <v>ERAF</v>
          </cell>
          <cell r="L1069" t="str">
            <v>-</v>
          </cell>
          <cell r="N1069">
            <v>43</v>
          </cell>
          <cell r="P1069" t="str">
            <v>32</v>
          </cell>
        </row>
        <row r="1070">
          <cell r="B1070">
            <v>39</v>
          </cell>
          <cell r="C1070">
            <v>3533</v>
          </cell>
          <cell r="D1070">
            <v>41</v>
          </cell>
          <cell r="E1070">
            <v>1055.21</v>
          </cell>
          <cell r="G1070">
            <v>1</v>
          </cell>
          <cell r="H1070" t="str">
            <v>ERAF</v>
          </cell>
          <cell r="L1070" t="str">
            <v>-</v>
          </cell>
          <cell r="N1070">
            <v>41</v>
          </cell>
          <cell r="P1070" t="str">
            <v>32</v>
          </cell>
        </row>
        <row r="1071">
          <cell r="B1071">
            <v>42</v>
          </cell>
          <cell r="C1071">
            <v>4907.29</v>
          </cell>
          <cell r="D1071">
            <v>43</v>
          </cell>
          <cell r="E1071">
            <v>4429.8</v>
          </cell>
          <cell r="G1071">
            <v>1</v>
          </cell>
          <cell r="H1071" t="str">
            <v>ERAF</v>
          </cell>
          <cell r="L1071" t="str">
            <v>-</v>
          </cell>
          <cell r="N1071">
            <v>43</v>
          </cell>
          <cell r="P1071" t="str">
            <v>32</v>
          </cell>
        </row>
        <row r="1072">
          <cell r="B1072">
            <v>41</v>
          </cell>
          <cell r="C1072">
            <v>10647</v>
          </cell>
          <cell r="D1072">
            <v>44</v>
          </cell>
          <cell r="E1072">
            <v>5601.97</v>
          </cell>
          <cell r="G1072">
            <v>1</v>
          </cell>
          <cell r="H1072" t="str">
            <v>ERAF</v>
          </cell>
          <cell r="L1072" t="str">
            <v>-</v>
          </cell>
          <cell r="N1072">
            <v>44</v>
          </cell>
          <cell r="P1072" t="str">
            <v>32</v>
          </cell>
        </row>
        <row r="1073">
          <cell r="B1073">
            <v>42</v>
          </cell>
          <cell r="C1073">
            <v>14375</v>
          </cell>
          <cell r="D1073">
            <v>43</v>
          </cell>
          <cell r="E1073">
            <v>12044.27</v>
          </cell>
          <cell r="G1073">
            <v>1</v>
          </cell>
          <cell r="H1073" t="str">
            <v>ERAF</v>
          </cell>
          <cell r="L1073" t="str">
            <v>-</v>
          </cell>
          <cell r="N1073">
            <v>43</v>
          </cell>
          <cell r="P1073" t="str">
            <v>32</v>
          </cell>
        </row>
        <row r="1074">
          <cell r="B1074">
            <v>42</v>
          </cell>
          <cell r="C1074">
            <v>15310</v>
          </cell>
          <cell r="D1074">
            <v>44</v>
          </cell>
          <cell r="E1074">
            <v>9571.7900000000009</v>
          </cell>
          <cell r="G1074">
            <v>1</v>
          </cell>
          <cell r="H1074" t="str">
            <v>ERAF</v>
          </cell>
          <cell r="L1074" t="str">
            <v>-</v>
          </cell>
          <cell r="N1074">
            <v>44</v>
          </cell>
          <cell r="P1074" t="str">
            <v>32</v>
          </cell>
        </row>
        <row r="1075">
          <cell r="B1075">
            <v>39</v>
          </cell>
          <cell r="C1075">
            <v>6349.5</v>
          </cell>
          <cell r="D1075">
            <v>41</v>
          </cell>
          <cell r="E1075">
            <v>3928.15</v>
          </cell>
          <cell r="G1075">
            <v>1</v>
          </cell>
          <cell r="H1075" t="str">
            <v>ERAF</v>
          </cell>
          <cell r="L1075" t="str">
            <v>-</v>
          </cell>
          <cell r="N1075">
            <v>41</v>
          </cell>
          <cell r="P1075" t="str">
            <v>32</v>
          </cell>
        </row>
        <row r="1076">
          <cell r="B1076">
            <v>42</v>
          </cell>
          <cell r="C1076">
            <v>14408.76</v>
          </cell>
          <cell r="D1076">
            <v>44</v>
          </cell>
          <cell r="E1076">
            <v>9330.86</v>
          </cell>
          <cell r="G1076">
            <v>1</v>
          </cell>
          <cell r="H1076" t="str">
            <v>ERAF</v>
          </cell>
          <cell r="L1076" t="str">
            <v>-</v>
          </cell>
          <cell r="N1076">
            <v>44</v>
          </cell>
          <cell r="P1076" t="str">
            <v>32</v>
          </cell>
        </row>
        <row r="1077">
          <cell r="B1077">
            <v>39</v>
          </cell>
          <cell r="C1077">
            <v>7230</v>
          </cell>
          <cell r="D1077">
            <v>43</v>
          </cell>
          <cell r="E1077">
            <v>4185.22</v>
          </cell>
          <cell r="G1077">
            <v>1</v>
          </cell>
          <cell r="H1077" t="str">
            <v>ERAF</v>
          </cell>
          <cell r="L1077" t="str">
            <v>-</v>
          </cell>
          <cell r="N1077">
            <v>43</v>
          </cell>
          <cell r="P1077" t="str">
            <v>32</v>
          </cell>
        </row>
        <row r="1078">
          <cell r="B1078">
            <v>39</v>
          </cell>
          <cell r="C1078">
            <v>8447</v>
          </cell>
          <cell r="D1078">
            <v>41</v>
          </cell>
          <cell r="E1078">
            <v>8066.31</v>
          </cell>
          <cell r="G1078">
            <v>1</v>
          </cell>
          <cell r="H1078" t="str">
            <v>ERAF</v>
          </cell>
          <cell r="L1078" t="str">
            <v>-</v>
          </cell>
          <cell r="N1078">
            <v>41</v>
          </cell>
          <cell r="P1078" t="str">
            <v>32</v>
          </cell>
        </row>
        <row r="1079">
          <cell r="B1079">
            <v>42</v>
          </cell>
          <cell r="C1079">
            <v>25956</v>
          </cell>
          <cell r="D1079">
            <v>40</v>
          </cell>
          <cell r="E1079">
            <v>0</v>
          </cell>
          <cell r="G1079">
            <v>1</v>
          </cell>
          <cell r="H1079" t="str">
            <v>ERAF</v>
          </cell>
          <cell r="N1079">
            <v>40</v>
          </cell>
          <cell r="P1079" t="str">
            <v>32</v>
          </cell>
        </row>
        <row r="1080">
          <cell r="B1080">
            <v>42</v>
          </cell>
          <cell r="C1080">
            <v>5516.5</v>
          </cell>
          <cell r="D1080">
            <v>43</v>
          </cell>
          <cell r="E1080">
            <v>5344.52</v>
          </cell>
          <cell r="G1080">
            <v>1</v>
          </cell>
          <cell r="H1080" t="str">
            <v>ERAF</v>
          </cell>
          <cell r="L1080" t="str">
            <v>-</v>
          </cell>
          <cell r="N1080">
            <v>43</v>
          </cell>
          <cell r="P1080" t="str">
            <v>32</v>
          </cell>
        </row>
        <row r="1081">
          <cell r="B1081">
            <v>40</v>
          </cell>
          <cell r="C1081">
            <v>4789</v>
          </cell>
          <cell r="D1081">
            <v>40</v>
          </cell>
          <cell r="E1081">
            <v>3530.3</v>
          </cell>
          <cell r="G1081">
            <v>1</v>
          </cell>
          <cell r="H1081" t="str">
            <v>ERAF</v>
          </cell>
          <cell r="L1081" t="str">
            <v>-</v>
          </cell>
          <cell r="N1081">
            <v>40</v>
          </cell>
          <cell r="P1081" t="str">
            <v>32</v>
          </cell>
        </row>
        <row r="1082">
          <cell r="B1082">
            <v>41</v>
          </cell>
          <cell r="C1082">
            <v>4235</v>
          </cell>
          <cell r="D1082">
            <v>43</v>
          </cell>
          <cell r="E1082">
            <v>2408.4</v>
          </cell>
          <cell r="G1082">
            <v>1</v>
          </cell>
          <cell r="H1082" t="str">
            <v>ERAF</v>
          </cell>
          <cell r="L1082" t="str">
            <v>-</v>
          </cell>
          <cell r="N1082">
            <v>43</v>
          </cell>
          <cell r="P1082" t="str">
            <v>32</v>
          </cell>
        </row>
        <row r="1083">
          <cell r="B1083">
            <v>41</v>
          </cell>
          <cell r="C1083">
            <v>6750.5</v>
          </cell>
          <cell r="D1083">
            <v>42</v>
          </cell>
          <cell r="E1083">
            <v>6145.5</v>
          </cell>
          <cell r="G1083">
            <v>1</v>
          </cell>
          <cell r="H1083" t="str">
            <v>ERAF</v>
          </cell>
          <cell r="L1083" t="str">
            <v>-</v>
          </cell>
          <cell r="N1083">
            <v>42</v>
          </cell>
          <cell r="P1083" t="str">
            <v>32</v>
          </cell>
        </row>
        <row r="1084">
          <cell r="B1084">
            <v>41</v>
          </cell>
          <cell r="C1084">
            <v>9730.73</v>
          </cell>
          <cell r="D1084">
            <v>42</v>
          </cell>
          <cell r="E1084">
            <v>4308.22</v>
          </cell>
          <cell r="G1084">
            <v>1</v>
          </cell>
          <cell r="H1084" t="str">
            <v>ERAF</v>
          </cell>
          <cell r="L1084" t="str">
            <v>-</v>
          </cell>
          <cell r="N1084">
            <v>42</v>
          </cell>
          <cell r="P1084" t="str">
            <v>32</v>
          </cell>
        </row>
        <row r="1085">
          <cell r="B1085">
            <v>40</v>
          </cell>
          <cell r="C1085">
            <v>7685.5</v>
          </cell>
          <cell r="D1085">
            <v>42</v>
          </cell>
          <cell r="E1085">
            <v>6243.21</v>
          </cell>
          <cell r="G1085">
            <v>1</v>
          </cell>
          <cell r="H1085" t="str">
            <v>ERAF</v>
          </cell>
          <cell r="L1085" t="str">
            <v>-</v>
          </cell>
          <cell r="N1085">
            <v>42</v>
          </cell>
          <cell r="P1085" t="str">
            <v>32</v>
          </cell>
        </row>
        <row r="1086">
          <cell r="B1086">
            <v>40</v>
          </cell>
          <cell r="C1086">
            <v>3536.56</v>
          </cell>
          <cell r="D1086">
            <v>43</v>
          </cell>
          <cell r="E1086">
            <v>1807.02</v>
          </cell>
          <cell r="G1086">
            <v>1</v>
          </cell>
          <cell r="H1086" t="str">
            <v>ERAF</v>
          </cell>
          <cell r="L1086" t="str">
            <v>-</v>
          </cell>
          <cell r="N1086">
            <v>43</v>
          </cell>
          <cell r="P1086" t="str">
            <v>32</v>
          </cell>
        </row>
        <row r="1087">
          <cell r="B1087">
            <v>40</v>
          </cell>
          <cell r="C1087">
            <v>16680.89</v>
          </cell>
          <cell r="D1087">
            <v>42</v>
          </cell>
          <cell r="E1087">
            <v>14897.11</v>
          </cell>
          <cell r="G1087">
            <v>1</v>
          </cell>
          <cell r="H1087" t="str">
            <v>ERAF</v>
          </cell>
          <cell r="L1087" t="str">
            <v>-</v>
          </cell>
          <cell r="N1087">
            <v>42</v>
          </cell>
          <cell r="P1087" t="str">
            <v>32</v>
          </cell>
        </row>
        <row r="1088">
          <cell r="B1088">
            <v>42</v>
          </cell>
          <cell r="C1088">
            <v>11982.04</v>
          </cell>
          <cell r="D1088">
            <v>44</v>
          </cell>
          <cell r="E1088">
            <v>10897.49</v>
          </cell>
          <cell r="G1088">
            <v>1</v>
          </cell>
          <cell r="H1088" t="str">
            <v>ERAF</v>
          </cell>
          <cell r="L1088" t="str">
            <v>-</v>
          </cell>
          <cell r="N1088">
            <v>44</v>
          </cell>
          <cell r="P1088" t="str">
            <v>32</v>
          </cell>
        </row>
        <row r="1089">
          <cell r="B1089">
            <v>40</v>
          </cell>
          <cell r="C1089">
            <v>6609</v>
          </cell>
          <cell r="D1089">
            <v>42</v>
          </cell>
          <cell r="E1089">
            <v>6437.7</v>
          </cell>
          <cell r="G1089">
            <v>1</v>
          </cell>
          <cell r="H1089" t="str">
            <v>ERAF</v>
          </cell>
          <cell r="L1089" t="str">
            <v>-</v>
          </cell>
          <cell r="N1089">
            <v>42</v>
          </cell>
          <cell r="P1089" t="str">
            <v>32</v>
          </cell>
        </row>
        <row r="1090">
          <cell r="B1090">
            <v>41</v>
          </cell>
          <cell r="C1090">
            <v>6550</v>
          </cell>
          <cell r="D1090">
            <v>43</v>
          </cell>
          <cell r="E1090">
            <v>5439.59</v>
          </cell>
          <cell r="G1090">
            <v>1</v>
          </cell>
          <cell r="H1090" t="str">
            <v>ERAF</v>
          </cell>
          <cell r="L1090" t="str">
            <v>-</v>
          </cell>
          <cell r="N1090">
            <v>43</v>
          </cell>
          <cell r="P1090" t="str">
            <v>32</v>
          </cell>
        </row>
        <row r="1091">
          <cell r="B1091">
            <v>40</v>
          </cell>
          <cell r="C1091">
            <v>7130.5</v>
          </cell>
          <cell r="D1091">
            <v>43</v>
          </cell>
          <cell r="E1091">
            <v>6774.86</v>
          </cell>
          <cell r="G1091">
            <v>1</v>
          </cell>
          <cell r="H1091" t="str">
            <v>ERAF</v>
          </cell>
          <cell r="L1091" t="str">
            <v>-</v>
          </cell>
          <cell r="N1091">
            <v>43</v>
          </cell>
          <cell r="P1091" t="str">
            <v>32</v>
          </cell>
        </row>
        <row r="1092">
          <cell r="B1092">
            <v>40</v>
          </cell>
          <cell r="C1092">
            <v>1525</v>
          </cell>
          <cell r="D1092">
            <v>40</v>
          </cell>
          <cell r="E1092">
            <v>1497.68</v>
          </cell>
          <cell r="G1092">
            <v>1</v>
          </cell>
          <cell r="H1092" t="str">
            <v>ERAF</v>
          </cell>
          <cell r="L1092" t="str">
            <v>-</v>
          </cell>
          <cell r="N1092">
            <v>40</v>
          </cell>
          <cell r="P1092" t="str">
            <v>32</v>
          </cell>
        </row>
        <row r="1093">
          <cell r="B1093">
            <v>41</v>
          </cell>
          <cell r="C1093">
            <v>4132.34</v>
          </cell>
          <cell r="D1093">
            <v>42</v>
          </cell>
          <cell r="E1093">
            <v>3042.18</v>
          </cell>
          <cell r="G1093">
            <v>1</v>
          </cell>
          <cell r="H1093" t="str">
            <v>ERAF</v>
          </cell>
          <cell r="L1093" t="str">
            <v>-</v>
          </cell>
          <cell r="N1093">
            <v>42</v>
          </cell>
          <cell r="P1093" t="str">
            <v>32</v>
          </cell>
        </row>
        <row r="1094">
          <cell r="B1094">
            <v>40</v>
          </cell>
          <cell r="C1094">
            <v>3331.5</v>
          </cell>
          <cell r="D1094">
            <v>41</v>
          </cell>
          <cell r="E1094">
            <v>3029.66</v>
          </cell>
          <cell r="G1094">
            <v>1</v>
          </cell>
          <cell r="H1094" t="str">
            <v>ERAF</v>
          </cell>
          <cell r="L1094" t="str">
            <v>-</v>
          </cell>
          <cell r="N1094">
            <v>41</v>
          </cell>
          <cell r="P1094" t="str">
            <v>32</v>
          </cell>
        </row>
        <row r="1095">
          <cell r="B1095">
            <v>41</v>
          </cell>
          <cell r="C1095">
            <v>4324.25</v>
          </cell>
          <cell r="D1095">
            <v>41</v>
          </cell>
          <cell r="E1095">
            <v>4324.25</v>
          </cell>
          <cell r="G1095">
            <v>1</v>
          </cell>
          <cell r="H1095" t="str">
            <v>ERAF</v>
          </cell>
          <cell r="L1095" t="str">
            <v>-</v>
          </cell>
          <cell r="N1095">
            <v>41</v>
          </cell>
          <cell r="P1095" t="str">
            <v>32</v>
          </cell>
        </row>
        <row r="1096">
          <cell r="B1096">
            <v>40</v>
          </cell>
          <cell r="C1096">
            <v>7744.5</v>
          </cell>
          <cell r="D1096">
            <v>44</v>
          </cell>
          <cell r="E1096">
            <v>4450</v>
          </cell>
          <cell r="G1096">
            <v>1</v>
          </cell>
          <cell r="H1096" t="str">
            <v>ERAF</v>
          </cell>
          <cell r="L1096" t="str">
            <v>-</v>
          </cell>
          <cell r="N1096">
            <v>44</v>
          </cell>
          <cell r="P1096" t="str">
            <v>32</v>
          </cell>
        </row>
        <row r="1097">
          <cell r="B1097">
            <v>40</v>
          </cell>
          <cell r="C1097">
            <v>3003.5</v>
          </cell>
          <cell r="D1097">
            <v>41</v>
          </cell>
          <cell r="E1097">
            <v>3003.5</v>
          </cell>
          <cell r="G1097">
            <v>1</v>
          </cell>
          <cell r="H1097" t="str">
            <v>ERAF</v>
          </cell>
          <cell r="L1097" t="str">
            <v>-</v>
          </cell>
          <cell r="N1097">
            <v>41</v>
          </cell>
          <cell r="P1097" t="str">
            <v>32</v>
          </cell>
        </row>
        <row r="1098">
          <cell r="B1098">
            <v>41</v>
          </cell>
          <cell r="C1098">
            <v>22831.86</v>
          </cell>
          <cell r="D1098">
            <v>41</v>
          </cell>
          <cell r="E1098">
            <v>19836.599999999999</v>
          </cell>
          <cell r="G1098">
            <v>1</v>
          </cell>
          <cell r="H1098" t="str">
            <v>ERAF</v>
          </cell>
          <cell r="L1098" t="str">
            <v>-</v>
          </cell>
          <cell r="N1098">
            <v>41</v>
          </cell>
          <cell r="P1098" t="str">
            <v>32</v>
          </cell>
        </row>
        <row r="1099">
          <cell r="B1099">
            <v>41</v>
          </cell>
          <cell r="C1099">
            <v>11327.65</v>
          </cell>
          <cell r="D1099">
            <v>41</v>
          </cell>
          <cell r="E1099">
            <v>8647.59</v>
          </cell>
          <cell r="G1099">
            <v>1</v>
          </cell>
          <cell r="H1099" t="str">
            <v>ERAF</v>
          </cell>
          <cell r="L1099" t="str">
            <v>-</v>
          </cell>
          <cell r="N1099">
            <v>41</v>
          </cell>
          <cell r="P1099" t="str">
            <v>32</v>
          </cell>
        </row>
        <row r="1100">
          <cell r="B1100">
            <v>41</v>
          </cell>
          <cell r="C1100">
            <v>6990</v>
          </cell>
          <cell r="D1100">
            <v>44</v>
          </cell>
          <cell r="E1100">
            <v>4173.0200000000004</v>
          </cell>
          <cell r="G1100">
            <v>1</v>
          </cell>
          <cell r="H1100" t="str">
            <v>ERAF</v>
          </cell>
          <cell r="L1100" t="str">
            <v>-</v>
          </cell>
          <cell r="N1100">
            <v>44</v>
          </cell>
          <cell r="P1100" t="str">
            <v>32</v>
          </cell>
        </row>
        <row r="1101">
          <cell r="B1101">
            <v>41</v>
          </cell>
          <cell r="C1101">
            <v>3882.53</v>
          </cell>
          <cell r="D1101">
            <v>41</v>
          </cell>
          <cell r="E1101">
            <v>2741.05</v>
          </cell>
          <cell r="G1101">
            <v>1</v>
          </cell>
          <cell r="H1101" t="str">
            <v>ERAF</v>
          </cell>
          <cell r="L1101" t="str">
            <v>-</v>
          </cell>
          <cell r="N1101">
            <v>41</v>
          </cell>
          <cell r="P1101" t="str">
            <v>32</v>
          </cell>
        </row>
        <row r="1102">
          <cell r="B1102">
            <v>40</v>
          </cell>
          <cell r="C1102">
            <v>6704.5</v>
          </cell>
          <cell r="D1102">
            <v>41</v>
          </cell>
          <cell r="E1102">
            <v>2311.11</v>
          </cell>
          <cell r="G1102">
            <v>1</v>
          </cell>
          <cell r="H1102" t="str">
            <v>ERAF</v>
          </cell>
          <cell r="L1102" t="str">
            <v>-</v>
          </cell>
          <cell r="N1102">
            <v>41</v>
          </cell>
          <cell r="P1102" t="str">
            <v>32</v>
          </cell>
        </row>
        <row r="1103">
          <cell r="B1103">
            <v>42</v>
          </cell>
          <cell r="C1103">
            <v>14738.6</v>
          </cell>
          <cell r="D1103">
            <v>43</v>
          </cell>
          <cell r="E1103">
            <v>13029.28</v>
          </cell>
          <cell r="G1103">
            <v>1</v>
          </cell>
          <cell r="H1103" t="str">
            <v>ERAF</v>
          </cell>
          <cell r="L1103" t="str">
            <v>-</v>
          </cell>
          <cell r="N1103">
            <v>43</v>
          </cell>
          <cell r="P1103" t="str">
            <v>32</v>
          </cell>
        </row>
        <row r="1104">
          <cell r="B1104">
            <v>41</v>
          </cell>
          <cell r="C1104">
            <v>22042.5</v>
          </cell>
          <cell r="D1104">
            <v>42</v>
          </cell>
          <cell r="E1104">
            <v>10340.780000000001</v>
          </cell>
          <cell r="G1104">
            <v>1</v>
          </cell>
          <cell r="H1104" t="str">
            <v>ERAF</v>
          </cell>
          <cell r="L1104" t="str">
            <v>-</v>
          </cell>
          <cell r="N1104">
            <v>42</v>
          </cell>
          <cell r="P1104" t="str">
            <v>32</v>
          </cell>
        </row>
        <row r="1105">
          <cell r="B1105">
            <v>42</v>
          </cell>
          <cell r="C1105">
            <v>600000</v>
          </cell>
          <cell r="D1105">
            <v>41</v>
          </cell>
          <cell r="E1105">
            <v>0</v>
          </cell>
          <cell r="G1105">
            <v>1</v>
          </cell>
          <cell r="H1105" t="str">
            <v>ERAF</v>
          </cell>
          <cell r="N1105">
            <v>41</v>
          </cell>
          <cell r="P1105" t="str">
            <v>12</v>
          </cell>
        </row>
        <row r="1106">
          <cell r="B1106">
            <v>43</v>
          </cell>
          <cell r="C1106">
            <v>46046.83</v>
          </cell>
          <cell r="D1106">
            <v>41</v>
          </cell>
          <cell r="E1106">
            <v>0</v>
          </cell>
          <cell r="G1106">
            <v>1</v>
          </cell>
          <cell r="H1106" t="str">
            <v>ERAF</v>
          </cell>
          <cell r="N1106">
            <v>41</v>
          </cell>
          <cell r="P1106" t="str">
            <v>20</v>
          </cell>
        </row>
        <row r="1107">
          <cell r="B1107">
            <v>42</v>
          </cell>
          <cell r="C1107">
            <v>4183.5</v>
          </cell>
          <cell r="D1107">
            <v>44</v>
          </cell>
          <cell r="E1107">
            <v>1564.72</v>
          </cell>
          <cell r="G1107">
            <v>1</v>
          </cell>
          <cell r="H1107" t="str">
            <v>ERAF</v>
          </cell>
          <cell r="L1107" t="str">
            <v>-</v>
          </cell>
          <cell r="N1107">
            <v>44</v>
          </cell>
          <cell r="P1107" t="str">
            <v>32</v>
          </cell>
        </row>
        <row r="1108">
          <cell r="B1108">
            <v>41</v>
          </cell>
          <cell r="C1108">
            <v>6137.5</v>
          </cell>
          <cell r="D1108">
            <v>43</v>
          </cell>
          <cell r="E1108">
            <v>6094.18</v>
          </cell>
          <cell r="G1108">
            <v>1</v>
          </cell>
          <cell r="H1108" t="str">
            <v>ERAF</v>
          </cell>
          <cell r="L1108" t="str">
            <v>-</v>
          </cell>
          <cell r="N1108">
            <v>43</v>
          </cell>
          <cell r="P1108" t="str">
            <v>32</v>
          </cell>
        </row>
        <row r="1109">
          <cell r="B1109">
            <v>41</v>
          </cell>
          <cell r="C1109">
            <v>3428.46</v>
          </cell>
          <cell r="D1109">
            <v>44</v>
          </cell>
          <cell r="E1109">
            <v>2120.27</v>
          </cell>
          <cell r="G1109">
            <v>1</v>
          </cell>
          <cell r="H1109" t="str">
            <v>ERAF</v>
          </cell>
          <cell r="L1109" t="str">
            <v>-</v>
          </cell>
          <cell r="N1109">
            <v>44</v>
          </cell>
          <cell r="P1109" t="str">
            <v>32</v>
          </cell>
        </row>
        <row r="1110">
          <cell r="B1110">
            <v>40</v>
          </cell>
          <cell r="C1110">
            <v>16596.5</v>
          </cell>
          <cell r="D1110">
            <v>41</v>
          </cell>
          <cell r="E1110">
            <v>11976.61</v>
          </cell>
          <cell r="G1110">
            <v>1</v>
          </cell>
          <cell r="H1110" t="str">
            <v>ERAF</v>
          </cell>
          <cell r="L1110" t="str">
            <v>-</v>
          </cell>
          <cell r="N1110">
            <v>41</v>
          </cell>
          <cell r="P1110" t="str">
            <v>32</v>
          </cell>
        </row>
        <row r="1111">
          <cell r="B1111">
            <v>42</v>
          </cell>
          <cell r="C1111">
            <v>11942.24</v>
          </cell>
          <cell r="D1111">
            <v>44</v>
          </cell>
          <cell r="E1111">
            <v>9935.68</v>
          </cell>
          <cell r="G1111">
            <v>1</v>
          </cell>
          <cell r="H1111" t="str">
            <v>ERAF</v>
          </cell>
          <cell r="L1111" t="str">
            <v>-</v>
          </cell>
          <cell r="N1111">
            <v>44</v>
          </cell>
          <cell r="P1111" t="str">
            <v>32</v>
          </cell>
        </row>
        <row r="1112">
          <cell r="B1112">
            <v>42</v>
          </cell>
          <cell r="C1112">
            <v>9290.4699999999993</v>
          </cell>
          <cell r="D1112">
            <v>44</v>
          </cell>
          <cell r="E1112">
            <v>8510.34</v>
          </cell>
          <cell r="G1112">
            <v>1</v>
          </cell>
          <cell r="H1112" t="str">
            <v>ERAF</v>
          </cell>
          <cell r="L1112" t="str">
            <v>-</v>
          </cell>
          <cell r="N1112">
            <v>44</v>
          </cell>
          <cell r="P1112" t="str">
            <v>32</v>
          </cell>
        </row>
        <row r="1113">
          <cell r="B1113">
            <v>41</v>
          </cell>
          <cell r="C1113">
            <v>686.5</v>
          </cell>
          <cell r="D1113">
            <v>41</v>
          </cell>
          <cell r="E1113">
            <v>655</v>
          </cell>
          <cell r="G1113">
            <v>1</v>
          </cell>
          <cell r="H1113" t="str">
            <v>ERAF</v>
          </cell>
          <cell r="L1113" t="str">
            <v>-</v>
          </cell>
          <cell r="N1113">
            <v>41</v>
          </cell>
          <cell r="P1113" t="str">
            <v>32</v>
          </cell>
        </row>
        <row r="1114">
          <cell r="B1114">
            <v>40</v>
          </cell>
          <cell r="C1114">
            <v>24077.5</v>
          </cell>
          <cell r="D1114">
            <v>44</v>
          </cell>
          <cell r="E1114">
            <v>12186.21</v>
          </cell>
          <cell r="G1114">
            <v>1</v>
          </cell>
          <cell r="H1114" t="str">
            <v>ERAF</v>
          </cell>
          <cell r="L1114" t="str">
            <v>-</v>
          </cell>
          <cell r="N1114">
            <v>44</v>
          </cell>
          <cell r="P1114" t="str">
            <v>32</v>
          </cell>
        </row>
        <row r="1115">
          <cell r="B1115">
            <v>40</v>
          </cell>
          <cell r="C1115">
            <v>34460.800000000003</v>
          </cell>
          <cell r="D1115">
            <v>42</v>
          </cell>
          <cell r="E1115">
            <v>34204.71</v>
          </cell>
          <cell r="G1115">
            <v>1</v>
          </cell>
          <cell r="H1115" t="str">
            <v>ERAF</v>
          </cell>
          <cell r="L1115" t="str">
            <v>-</v>
          </cell>
          <cell r="N1115">
            <v>42</v>
          </cell>
          <cell r="P1115" t="str">
            <v>32</v>
          </cell>
        </row>
        <row r="1116">
          <cell r="B1116">
            <v>41</v>
          </cell>
          <cell r="C1116">
            <v>5871.68</v>
          </cell>
          <cell r="D1116">
            <v>43</v>
          </cell>
          <cell r="E1116">
            <v>3529.74</v>
          </cell>
          <cell r="G1116">
            <v>1</v>
          </cell>
          <cell r="H1116" t="str">
            <v>ERAF</v>
          </cell>
          <cell r="L1116" t="str">
            <v>-</v>
          </cell>
          <cell r="N1116">
            <v>43</v>
          </cell>
          <cell r="P1116" t="str">
            <v>32</v>
          </cell>
        </row>
        <row r="1117">
          <cell r="B1117">
            <v>41</v>
          </cell>
          <cell r="C1117">
            <v>5760</v>
          </cell>
          <cell r="D1117">
            <v>41</v>
          </cell>
          <cell r="E1117">
            <v>3413.53</v>
          </cell>
          <cell r="G1117">
            <v>1</v>
          </cell>
          <cell r="H1117" t="str">
            <v>ERAF</v>
          </cell>
          <cell r="L1117" t="str">
            <v>-</v>
          </cell>
          <cell r="N1117">
            <v>41</v>
          </cell>
          <cell r="P1117" t="str">
            <v>32</v>
          </cell>
        </row>
        <row r="1118">
          <cell r="B1118">
            <v>41</v>
          </cell>
          <cell r="C1118">
            <v>10333.76</v>
          </cell>
          <cell r="D1118">
            <v>41</v>
          </cell>
          <cell r="E1118">
            <v>8883.4500000000007</v>
          </cell>
          <cell r="G1118">
            <v>1</v>
          </cell>
          <cell r="H1118" t="str">
            <v>ERAF</v>
          </cell>
          <cell r="L1118" t="str">
            <v>-</v>
          </cell>
          <cell r="N1118">
            <v>41</v>
          </cell>
          <cell r="P1118" t="str">
            <v>32</v>
          </cell>
        </row>
        <row r="1119">
          <cell r="B1119">
            <v>41</v>
          </cell>
          <cell r="C1119">
            <v>13002.5</v>
          </cell>
          <cell r="D1119">
            <v>42</v>
          </cell>
          <cell r="E1119">
            <v>9487.77</v>
          </cell>
          <cell r="G1119">
            <v>1</v>
          </cell>
          <cell r="H1119" t="str">
            <v>ERAF</v>
          </cell>
          <cell r="L1119" t="str">
            <v>-</v>
          </cell>
          <cell r="N1119">
            <v>42</v>
          </cell>
          <cell r="P1119" t="str">
            <v>32</v>
          </cell>
        </row>
        <row r="1120">
          <cell r="B1120">
            <v>41</v>
          </cell>
          <cell r="C1120">
            <v>3569.58</v>
          </cell>
          <cell r="D1120">
            <v>42</v>
          </cell>
          <cell r="E1120">
            <v>2950.25</v>
          </cell>
          <cell r="G1120">
            <v>1</v>
          </cell>
          <cell r="H1120" t="str">
            <v>ERAF</v>
          </cell>
          <cell r="L1120" t="str">
            <v>-</v>
          </cell>
          <cell r="N1120">
            <v>42</v>
          </cell>
          <cell r="P1120" t="str">
            <v>32</v>
          </cell>
        </row>
        <row r="1121">
          <cell r="B1121">
            <v>41</v>
          </cell>
          <cell r="C1121">
            <v>10598.5</v>
          </cell>
          <cell r="D1121">
            <v>42</v>
          </cell>
          <cell r="E1121">
            <v>10419.4</v>
          </cell>
          <cell r="G1121">
            <v>1</v>
          </cell>
          <cell r="H1121" t="str">
            <v>ERAF</v>
          </cell>
          <cell r="L1121" t="str">
            <v>-</v>
          </cell>
          <cell r="N1121">
            <v>42</v>
          </cell>
          <cell r="P1121" t="str">
            <v>32</v>
          </cell>
        </row>
        <row r="1122">
          <cell r="B1122">
            <v>41</v>
          </cell>
          <cell r="C1122">
            <v>11649</v>
          </cell>
          <cell r="D1122">
            <v>42</v>
          </cell>
          <cell r="E1122">
            <v>11579</v>
          </cell>
          <cell r="G1122">
            <v>1</v>
          </cell>
          <cell r="H1122" t="str">
            <v>ERAF</v>
          </cell>
          <cell r="L1122" t="str">
            <v>-</v>
          </cell>
          <cell r="N1122">
            <v>42</v>
          </cell>
          <cell r="P1122" t="str">
            <v>32</v>
          </cell>
        </row>
        <row r="1123">
          <cell r="B1123">
            <v>41</v>
          </cell>
          <cell r="C1123">
            <v>10565</v>
          </cell>
          <cell r="D1123">
            <v>42</v>
          </cell>
          <cell r="E1123">
            <v>10512.1</v>
          </cell>
          <cell r="G1123">
            <v>1</v>
          </cell>
          <cell r="H1123" t="str">
            <v>ERAF</v>
          </cell>
          <cell r="L1123" t="str">
            <v>-</v>
          </cell>
          <cell r="N1123">
            <v>42</v>
          </cell>
          <cell r="P1123" t="str">
            <v>32</v>
          </cell>
        </row>
        <row r="1124">
          <cell r="B1124">
            <v>41</v>
          </cell>
          <cell r="C1124">
            <v>11101.05</v>
          </cell>
          <cell r="D1124">
            <v>42</v>
          </cell>
          <cell r="E1124">
            <v>11101.05</v>
          </cell>
          <cell r="G1124">
            <v>1</v>
          </cell>
          <cell r="H1124" t="str">
            <v>ERAF</v>
          </cell>
          <cell r="L1124" t="str">
            <v>-</v>
          </cell>
          <cell r="N1124">
            <v>42</v>
          </cell>
          <cell r="P1124" t="str">
            <v>32</v>
          </cell>
        </row>
        <row r="1125">
          <cell r="B1125">
            <v>41</v>
          </cell>
          <cell r="C1125">
            <v>6071</v>
          </cell>
          <cell r="D1125">
            <v>44</v>
          </cell>
          <cell r="E1125">
            <v>5919.9</v>
          </cell>
          <cell r="G1125">
            <v>1</v>
          </cell>
          <cell r="H1125" t="str">
            <v>ERAF</v>
          </cell>
          <cell r="L1125" t="str">
            <v>-</v>
          </cell>
          <cell r="N1125">
            <v>44</v>
          </cell>
          <cell r="P1125" t="str">
            <v>32</v>
          </cell>
        </row>
        <row r="1126">
          <cell r="B1126">
            <v>41</v>
          </cell>
          <cell r="C1126">
            <v>3341.9</v>
          </cell>
          <cell r="D1126">
            <v>42</v>
          </cell>
          <cell r="E1126">
            <v>1631.61</v>
          </cell>
          <cell r="G1126">
            <v>1</v>
          </cell>
          <cell r="H1126" t="str">
            <v>ERAF</v>
          </cell>
          <cell r="L1126" t="str">
            <v>-</v>
          </cell>
          <cell r="N1126">
            <v>42</v>
          </cell>
          <cell r="P1126" t="str">
            <v>32</v>
          </cell>
        </row>
        <row r="1127">
          <cell r="B1127">
            <v>42</v>
          </cell>
          <cell r="C1127">
            <v>2552.1999999999998</v>
          </cell>
          <cell r="D1127">
            <v>41</v>
          </cell>
          <cell r="E1127">
            <v>2494.6799999999998</v>
          </cell>
          <cell r="G1127">
            <v>1</v>
          </cell>
          <cell r="H1127" t="str">
            <v>ERAF</v>
          </cell>
          <cell r="L1127" t="str">
            <v>-</v>
          </cell>
          <cell r="N1127">
            <v>41</v>
          </cell>
          <cell r="P1127" t="str">
            <v>32</v>
          </cell>
        </row>
        <row r="1128">
          <cell r="B1128">
            <v>42</v>
          </cell>
          <cell r="C1128">
            <v>4783.2</v>
          </cell>
          <cell r="D1128">
            <v>42</v>
          </cell>
          <cell r="E1128">
            <v>3382.97</v>
          </cell>
          <cell r="G1128">
            <v>1</v>
          </cell>
          <cell r="H1128" t="str">
            <v>ERAF</v>
          </cell>
          <cell r="L1128" t="str">
            <v>-</v>
          </cell>
          <cell r="N1128">
            <v>42</v>
          </cell>
          <cell r="P1128" t="str">
            <v>32</v>
          </cell>
        </row>
        <row r="1129">
          <cell r="B1129">
            <v>40</v>
          </cell>
          <cell r="C1129">
            <v>15452.5</v>
          </cell>
          <cell r="D1129">
            <v>44</v>
          </cell>
          <cell r="E1129">
            <v>7129.29</v>
          </cell>
          <cell r="G1129">
            <v>1</v>
          </cell>
          <cell r="H1129" t="str">
            <v>ERAF</v>
          </cell>
          <cell r="L1129" t="str">
            <v>-</v>
          </cell>
          <cell r="N1129">
            <v>44</v>
          </cell>
          <cell r="P1129" t="str">
            <v>32</v>
          </cell>
        </row>
        <row r="1130">
          <cell r="B1130">
            <v>42</v>
          </cell>
          <cell r="C1130">
            <v>4624.8999999999996</v>
          </cell>
          <cell r="D1130">
            <v>43</v>
          </cell>
          <cell r="E1130">
            <v>0</v>
          </cell>
          <cell r="G1130">
            <v>1</v>
          </cell>
          <cell r="H1130" t="str">
            <v>ERAF</v>
          </cell>
          <cell r="L1130" t="str">
            <v>-</v>
          </cell>
          <cell r="N1130">
            <v>43</v>
          </cell>
          <cell r="P1130" t="str">
            <v>32</v>
          </cell>
        </row>
        <row r="1131">
          <cell r="B1131">
            <v>42</v>
          </cell>
          <cell r="C1131">
            <v>2145.4699999999998</v>
          </cell>
          <cell r="D1131">
            <v>42</v>
          </cell>
          <cell r="E1131">
            <v>1672.3</v>
          </cell>
          <cell r="G1131">
            <v>1</v>
          </cell>
          <cell r="H1131" t="str">
            <v>ERAF</v>
          </cell>
          <cell r="L1131" t="str">
            <v>-</v>
          </cell>
          <cell r="N1131">
            <v>42</v>
          </cell>
          <cell r="P1131" t="str">
            <v>32</v>
          </cell>
        </row>
        <row r="1132">
          <cell r="B1132">
            <v>42</v>
          </cell>
          <cell r="C1132">
            <v>13791.07</v>
          </cell>
          <cell r="D1132">
            <v>43</v>
          </cell>
          <cell r="E1132">
            <v>11789.63</v>
          </cell>
          <cell r="G1132">
            <v>1</v>
          </cell>
          <cell r="H1132" t="str">
            <v>ERAF</v>
          </cell>
          <cell r="L1132" t="str">
            <v>-</v>
          </cell>
          <cell r="N1132">
            <v>43</v>
          </cell>
          <cell r="P1132" t="str">
            <v>32</v>
          </cell>
        </row>
        <row r="1133">
          <cell r="B1133">
            <v>42</v>
          </cell>
          <cell r="C1133">
            <v>3771</v>
          </cell>
          <cell r="D1133">
            <v>43</v>
          </cell>
          <cell r="E1133">
            <v>2311.88</v>
          </cell>
          <cell r="G1133">
            <v>1</v>
          </cell>
          <cell r="H1133" t="str">
            <v>ERAF</v>
          </cell>
          <cell r="L1133" t="str">
            <v>-</v>
          </cell>
          <cell r="N1133">
            <v>43</v>
          </cell>
          <cell r="P1133" t="str">
            <v>32</v>
          </cell>
        </row>
        <row r="1134">
          <cell r="B1134">
            <v>41</v>
          </cell>
          <cell r="C1134">
            <v>4377</v>
          </cell>
          <cell r="D1134">
            <v>43</v>
          </cell>
          <cell r="E1134">
            <v>3559.59</v>
          </cell>
          <cell r="G1134">
            <v>1</v>
          </cell>
          <cell r="H1134" t="str">
            <v>ERAF</v>
          </cell>
          <cell r="L1134" t="str">
            <v>-</v>
          </cell>
          <cell r="N1134">
            <v>43</v>
          </cell>
          <cell r="P1134" t="str">
            <v>32</v>
          </cell>
        </row>
        <row r="1135">
          <cell r="B1135">
            <v>42</v>
          </cell>
          <cell r="C1135">
            <v>16440</v>
          </cell>
          <cell r="D1135">
            <v>44</v>
          </cell>
          <cell r="E1135">
            <v>9602.2000000000007</v>
          </cell>
          <cell r="G1135">
            <v>1</v>
          </cell>
          <cell r="H1135" t="str">
            <v>ERAF</v>
          </cell>
          <cell r="L1135" t="str">
            <v>-</v>
          </cell>
          <cell r="N1135">
            <v>44</v>
          </cell>
          <cell r="P1135" t="str">
            <v>32</v>
          </cell>
        </row>
        <row r="1136">
          <cell r="B1136">
            <v>41</v>
          </cell>
          <cell r="C1136">
            <v>4592</v>
          </cell>
          <cell r="D1136">
            <v>44</v>
          </cell>
          <cell r="E1136">
            <v>3194.64</v>
          </cell>
          <cell r="G1136">
            <v>1</v>
          </cell>
          <cell r="H1136" t="str">
            <v>ERAF</v>
          </cell>
          <cell r="L1136" t="str">
            <v>-</v>
          </cell>
          <cell r="N1136">
            <v>44</v>
          </cell>
          <cell r="P1136" t="str">
            <v>32</v>
          </cell>
        </row>
        <row r="1137">
          <cell r="B1137">
            <v>42</v>
          </cell>
          <cell r="C1137">
            <v>2310.98</v>
          </cell>
          <cell r="D1137">
            <v>42</v>
          </cell>
          <cell r="E1137">
            <v>1597.38</v>
          </cell>
          <cell r="G1137">
            <v>1</v>
          </cell>
          <cell r="H1137" t="str">
            <v>ERAF</v>
          </cell>
          <cell r="L1137" t="str">
            <v>-</v>
          </cell>
          <cell r="N1137">
            <v>42</v>
          </cell>
          <cell r="P1137" t="str">
            <v>32</v>
          </cell>
        </row>
        <row r="1138">
          <cell r="B1138">
            <v>41</v>
          </cell>
          <cell r="C1138">
            <v>3077.5</v>
          </cell>
          <cell r="D1138">
            <v>44</v>
          </cell>
          <cell r="E1138">
            <v>2635.4</v>
          </cell>
          <cell r="G1138">
            <v>1</v>
          </cell>
          <cell r="H1138" t="str">
            <v>ERAF</v>
          </cell>
          <cell r="L1138" t="str">
            <v>-</v>
          </cell>
          <cell r="N1138">
            <v>44</v>
          </cell>
          <cell r="P1138" t="str">
            <v>32</v>
          </cell>
        </row>
        <row r="1139">
          <cell r="B1139">
            <v>41</v>
          </cell>
          <cell r="C1139">
            <v>24387.68</v>
          </cell>
          <cell r="D1139">
            <v>44</v>
          </cell>
          <cell r="E1139">
            <v>15291.38</v>
          </cell>
          <cell r="G1139">
            <v>1</v>
          </cell>
          <cell r="H1139" t="str">
            <v>ERAF</v>
          </cell>
          <cell r="L1139" t="str">
            <v>-</v>
          </cell>
          <cell r="N1139">
            <v>44</v>
          </cell>
          <cell r="P1139" t="str">
            <v>32</v>
          </cell>
        </row>
        <row r="1140">
          <cell r="B1140">
            <v>42</v>
          </cell>
          <cell r="C1140">
            <v>8966.25</v>
          </cell>
          <cell r="D1140">
            <v>44</v>
          </cell>
          <cell r="E1140">
            <v>7169.52</v>
          </cell>
          <cell r="G1140">
            <v>1</v>
          </cell>
          <cell r="H1140" t="str">
            <v>ERAF</v>
          </cell>
          <cell r="L1140" t="str">
            <v>-</v>
          </cell>
          <cell r="N1140">
            <v>44</v>
          </cell>
          <cell r="P1140" t="str">
            <v>32</v>
          </cell>
        </row>
        <row r="1141">
          <cell r="B1141">
            <v>43</v>
          </cell>
          <cell r="C1141">
            <v>10836</v>
          </cell>
          <cell r="D1141">
            <v>43</v>
          </cell>
          <cell r="E1141">
            <v>10643.82</v>
          </cell>
          <cell r="G1141">
            <v>1</v>
          </cell>
          <cell r="H1141" t="str">
            <v>ERAF</v>
          </cell>
          <cell r="L1141" t="str">
            <v>-</v>
          </cell>
          <cell r="N1141">
            <v>43</v>
          </cell>
          <cell r="P1141" t="str">
            <v>32</v>
          </cell>
        </row>
        <row r="1142">
          <cell r="B1142">
            <v>41</v>
          </cell>
          <cell r="C1142">
            <v>3975</v>
          </cell>
          <cell r="D1142">
            <v>43</v>
          </cell>
          <cell r="E1142">
            <v>2979.42</v>
          </cell>
          <cell r="G1142">
            <v>1</v>
          </cell>
          <cell r="H1142" t="str">
            <v>ERAF</v>
          </cell>
          <cell r="L1142" t="str">
            <v>-</v>
          </cell>
          <cell r="N1142">
            <v>43</v>
          </cell>
          <cell r="P1142" t="str">
            <v>32</v>
          </cell>
        </row>
        <row r="1143">
          <cell r="B1143">
            <v>41</v>
          </cell>
          <cell r="C1143">
            <v>10427</v>
          </cell>
          <cell r="D1143">
            <v>41</v>
          </cell>
          <cell r="E1143">
            <v>9177</v>
          </cell>
          <cell r="G1143">
            <v>1</v>
          </cell>
          <cell r="H1143" t="str">
            <v>ERAF</v>
          </cell>
          <cell r="L1143" t="str">
            <v>-</v>
          </cell>
          <cell r="N1143">
            <v>41</v>
          </cell>
          <cell r="P1143" t="str">
            <v>32</v>
          </cell>
        </row>
        <row r="1144">
          <cell r="B1144">
            <v>41</v>
          </cell>
          <cell r="C1144">
            <v>10742.5</v>
          </cell>
          <cell r="D1144">
            <v>43</v>
          </cell>
          <cell r="E1144">
            <v>4381.7299999999996</v>
          </cell>
          <cell r="G1144">
            <v>1</v>
          </cell>
          <cell r="H1144" t="str">
            <v>ERAF</v>
          </cell>
          <cell r="L1144" t="str">
            <v>-</v>
          </cell>
          <cell r="N1144">
            <v>43</v>
          </cell>
          <cell r="P1144" t="str">
            <v>32</v>
          </cell>
        </row>
        <row r="1145">
          <cell r="B1145">
            <v>42</v>
          </cell>
          <cell r="C1145">
            <v>10429</v>
          </cell>
          <cell r="D1145">
            <v>42</v>
          </cell>
          <cell r="E1145">
            <v>7220.22</v>
          </cell>
          <cell r="G1145">
            <v>1</v>
          </cell>
          <cell r="H1145" t="str">
            <v>ERAF</v>
          </cell>
          <cell r="L1145" t="str">
            <v>-</v>
          </cell>
          <cell r="N1145">
            <v>42</v>
          </cell>
          <cell r="P1145" t="str">
            <v>32</v>
          </cell>
        </row>
        <row r="1146">
          <cell r="B1146">
            <v>41</v>
          </cell>
          <cell r="C1146">
            <v>3668.47</v>
          </cell>
          <cell r="D1146">
            <v>43</v>
          </cell>
          <cell r="E1146">
            <v>3551.23</v>
          </cell>
          <cell r="G1146">
            <v>1</v>
          </cell>
          <cell r="H1146" t="str">
            <v>ERAF</v>
          </cell>
          <cell r="L1146" t="str">
            <v>-</v>
          </cell>
          <cell r="N1146">
            <v>43</v>
          </cell>
          <cell r="P1146" t="str">
            <v>32</v>
          </cell>
        </row>
        <row r="1147">
          <cell r="B1147">
            <v>42</v>
          </cell>
          <cell r="C1147">
            <v>6998.5</v>
          </cell>
          <cell r="D1147">
            <v>44</v>
          </cell>
          <cell r="E1147">
            <v>4874.47</v>
          </cell>
          <cell r="G1147">
            <v>1</v>
          </cell>
          <cell r="H1147" t="str">
            <v>ERAF</v>
          </cell>
          <cell r="L1147" t="str">
            <v>-</v>
          </cell>
          <cell r="N1147">
            <v>44</v>
          </cell>
          <cell r="P1147" t="str">
            <v>32</v>
          </cell>
        </row>
        <row r="1148">
          <cell r="B1148">
            <v>41</v>
          </cell>
          <cell r="C1148">
            <v>8898</v>
          </cell>
          <cell r="D1148">
            <v>44</v>
          </cell>
          <cell r="E1148">
            <v>5123.6400000000003</v>
          </cell>
          <cell r="G1148">
            <v>1</v>
          </cell>
          <cell r="H1148" t="str">
            <v>ERAF</v>
          </cell>
          <cell r="L1148" t="str">
            <v>-</v>
          </cell>
          <cell r="N1148">
            <v>44</v>
          </cell>
          <cell r="P1148" t="str">
            <v>32</v>
          </cell>
        </row>
        <row r="1149">
          <cell r="B1149">
            <v>42</v>
          </cell>
          <cell r="C1149">
            <v>4365</v>
          </cell>
          <cell r="D1149">
            <v>44</v>
          </cell>
          <cell r="E1149">
            <v>3177.41</v>
          </cell>
          <cell r="G1149">
            <v>1</v>
          </cell>
          <cell r="H1149" t="str">
            <v>ERAF</v>
          </cell>
          <cell r="L1149" t="str">
            <v>-</v>
          </cell>
          <cell r="N1149">
            <v>44</v>
          </cell>
          <cell r="P1149" t="str">
            <v>32</v>
          </cell>
        </row>
        <row r="1150">
          <cell r="B1150">
            <v>41</v>
          </cell>
          <cell r="C1150">
            <v>3381</v>
          </cell>
          <cell r="D1150">
            <v>43</v>
          </cell>
          <cell r="E1150">
            <v>0</v>
          </cell>
          <cell r="G1150">
            <v>1</v>
          </cell>
          <cell r="H1150" t="str">
            <v>ERAF</v>
          </cell>
          <cell r="L1150" t="str">
            <v>-</v>
          </cell>
          <cell r="N1150">
            <v>43</v>
          </cell>
          <cell r="P1150" t="str">
            <v>32</v>
          </cell>
        </row>
        <row r="1151">
          <cell r="B1151">
            <v>41</v>
          </cell>
          <cell r="C1151">
            <v>5360</v>
          </cell>
          <cell r="D1151">
            <v>42</v>
          </cell>
          <cell r="E1151">
            <v>4882.12</v>
          </cell>
          <cell r="G1151">
            <v>1</v>
          </cell>
          <cell r="H1151" t="str">
            <v>ERAF</v>
          </cell>
          <cell r="L1151" t="str">
            <v>-</v>
          </cell>
          <cell r="N1151">
            <v>42</v>
          </cell>
          <cell r="P1151" t="str">
            <v>32</v>
          </cell>
        </row>
        <row r="1152">
          <cell r="B1152">
            <v>41</v>
          </cell>
          <cell r="C1152">
            <v>10695</v>
          </cell>
          <cell r="D1152">
            <v>42</v>
          </cell>
          <cell r="E1152">
            <v>6975.35</v>
          </cell>
          <cell r="G1152">
            <v>1</v>
          </cell>
          <cell r="H1152" t="str">
            <v>ERAF</v>
          </cell>
          <cell r="L1152" t="str">
            <v>-</v>
          </cell>
          <cell r="N1152">
            <v>42</v>
          </cell>
          <cell r="P1152" t="str">
            <v>32</v>
          </cell>
        </row>
        <row r="1153">
          <cell r="B1153">
            <v>41</v>
          </cell>
          <cell r="C1153">
            <v>10695</v>
          </cell>
          <cell r="D1153">
            <v>44</v>
          </cell>
          <cell r="E1153">
            <v>262.14</v>
          </cell>
          <cell r="G1153">
            <v>1</v>
          </cell>
          <cell r="H1153" t="str">
            <v>ERAF</v>
          </cell>
          <cell r="L1153" t="str">
            <v>-</v>
          </cell>
          <cell r="N1153">
            <v>44</v>
          </cell>
          <cell r="P1153" t="str">
            <v>32</v>
          </cell>
        </row>
        <row r="1154">
          <cell r="B1154">
            <v>41</v>
          </cell>
          <cell r="C1154">
            <v>14800</v>
          </cell>
          <cell r="D1154">
            <v>43</v>
          </cell>
          <cell r="E1154">
            <v>11469.39</v>
          </cell>
          <cell r="G1154">
            <v>1</v>
          </cell>
          <cell r="H1154" t="str">
            <v>ERAF</v>
          </cell>
          <cell r="L1154" t="str">
            <v>-</v>
          </cell>
          <cell r="N1154">
            <v>43</v>
          </cell>
          <cell r="P1154" t="str">
            <v>32</v>
          </cell>
        </row>
        <row r="1155">
          <cell r="B1155">
            <v>41</v>
          </cell>
          <cell r="C1155">
            <v>7109.22</v>
          </cell>
          <cell r="D1155">
            <v>44</v>
          </cell>
          <cell r="E1155">
            <v>6839.22</v>
          </cell>
          <cell r="G1155">
            <v>1</v>
          </cell>
          <cell r="H1155" t="str">
            <v>ERAF</v>
          </cell>
          <cell r="L1155" t="str">
            <v>-</v>
          </cell>
          <cell r="N1155">
            <v>44</v>
          </cell>
          <cell r="P1155" t="str">
            <v>32</v>
          </cell>
        </row>
        <row r="1156">
          <cell r="B1156">
            <v>41</v>
          </cell>
          <cell r="C1156">
            <v>14025</v>
          </cell>
          <cell r="D1156">
            <v>44</v>
          </cell>
          <cell r="E1156">
            <v>4159.05</v>
          </cell>
          <cell r="G1156">
            <v>1</v>
          </cell>
          <cell r="H1156" t="str">
            <v>ERAF</v>
          </cell>
          <cell r="L1156" t="str">
            <v>-</v>
          </cell>
          <cell r="N1156">
            <v>44</v>
          </cell>
          <cell r="P1156" t="str">
            <v>32</v>
          </cell>
        </row>
        <row r="1157">
          <cell r="B1157">
            <v>42</v>
          </cell>
          <cell r="C1157">
            <v>11694.13</v>
          </cell>
          <cell r="D1157">
            <v>43</v>
          </cell>
          <cell r="E1157">
            <v>8365.52</v>
          </cell>
          <cell r="G1157">
            <v>1</v>
          </cell>
          <cell r="H1157" t="str">
            <v>ERAF</v>
          </cell>
          <cell r="L1157" t="str">
            <v>-</v>
          </cell>
          <cell r="N1157">
            <v>43</v>
          </cell>
          <cell r="P1157" t="str">
            <v>32</v>
          </cell>
        </row>
        <row r="1158">
          <cell r="B1158">
            <v>41</v>
          </cell>
          <cell r="C1158">
            <v>3324</v>
          </cell>
          <cell r="D1158">
            <v>43</v>
          </cell>
          <cell r="E1158">
            <v>0</v>
          </cell>
          <cell r="G1158">
            <v>1</v>
          </cell>
          <cell r="H1158" t="str">
            <v>ERAF</v>
          </cell>
          <cell r="L1158" t="str">
            <v>-</v>
          </cell>
          <cell r="N1158">
            <v>43</v>
          </cell>
          <cell r="P1158" t="str">
            <v>32</v>
          </cell>
        </row>
        <row r="1159">
          <cell r="B1159">
            <v>42</v>
          </cell>
          <cell r="C1159">
            <v>7386</v>
          </cell>
          <cell r="D1159">
            <v>41</v>
          </cell>
          <cell r="E1159">
            <v>0</v>
          </cell>
          <cell r="G1159">
            <v>1</v>
          </cell>
          <cell r="H1159" t="str">
            <v>ERAF</v>
          </cell>
          <cell r="N1159">
            <v>41</v>
          </cell>
          <cell r="P1159" t="str">
            <v>32</v>
          </cell>
        </row>
        <row r="1160">
          <cell r="B1160">
            <v>41</v>
          </cell>
          <cell r="C1160">
            <v>454</v>
          </cell>
          <cell r="D1160">
            <v>44</v>
          </cell>
          <cell r="E1160">
            <v>454</v>
          </cell>
          <cell r="G1160">
            <v>1</v>
          </cell>
          <cell r="H1160" t="str">
            <v>ERAF</v>
          </cell>
          <cell r="L1160" t="str">
            <v>-</v>
          </cell>
          <cell r="N1160">
            <v>44</v>
          </cell>
          <cell r="P1160" t="str">
            <v>32</v>
          </cell>
        </row>
        <row r="1161">
          <cell r="B1161">
            <v>42</v>
          </cell>
          <cell r="C1161">
            <v>4225</v>
          </cell>
          <cell r="D1161">
            <v>42</v>
          </cell>
          <cell r="E1161">
            <v>1529.1</v>
          </cell>
          <cell r="G1161">
            <v>1</v>
          </cell>
          <cell r="H1161" t="str">
            <v>ERAF</v>
          </cell>
          <cell r="L1161" t="str">
            <v>-</v>
          </cell>
          <cell r="N1161">
            <v>42</v>
          </cell>
          <cell r="P1161" t="str">
            <v>32</v>
          </cell>
        </row>
        <row r="1162">
          <cell r="B1162">
            <v>41</v>
          </cell>
          <cell r="C1162">
            <v>4700</v>
          </cell>
          <cell r="D1162">
            <v>43</v>
          </cell>
          <cell r="E1162">
            <v>3369.91</v>
          </cell>
          <cell r="G1162">
            <v>1</v>
          </cell>
          <cell r="H1162" t="str">
            <v>ERAF</v>
          </cell>
          <cell r="L1162" t="str">
            <v>-</v>
          </cell>
          <cell r="N1162">
            <v>43</v>
          </cell>
          <cell r="P1162" t="str">
            <v>32</v>
          </cell>
        </row>
        <row r="1163">
          <cell r="B1163">
            <v>42</v>
          </cell>
          <cell r="C1163">
            <v>30478.18</v>
          </cell>
          <cell r="D1163">
            <v>44</v>
          </cell>
          <cell r="E1163">
            <v>20562.98</v>
          </cell>
          <cell r="G1163">
            <v>1</v>
          </cell>
          <cell r="H1163" t="str">
            <v>ERAF</v>
          </cell>
          <cell r="L1163" t="str">
            <v>-</v>
          </cell>
          <cell r="N1163">
            <v>44</v>
          </cell>
          <cell r="P1163" t="str">
            <v>32</v>
          </cell>
        </row>
        <row r="1164">
          <cell r="B1164">
            <v>41</v>
          </cell>
          <cell r="C1164">
            <v>4685</v>
          </cell>
          <cell r="D1164">
            <v>43</v>
          </cell>
          <cell r="E1164">
            <v>0</v>
          </cell>
          <cell r="G1164">
            <v>1</v>
          </cell>
          <cell r="H1164" t="str">
            <v>ERAF</v>
          </cell>
          <cell r="L1164" t="str">
            <v>-</v>
          </cell>
          <cell r="N1164">
            <v>43</v>
          </cell>
          <cell r="P1164" t="str">
            <v>32</v>
          </cell>
        </row>
        <row r="1165">
          <cell r="B1165">
            <v>42</v>
          </cell>
          <cell r="C1165">
            <v>5450</v>
          </cell>
          <cell r="D1165">
            <v>43</v>
          </cell>
          <cell r="E1165">
            <v>0</v>
          </cell>
          <cell r="G1165">
            <v>1</v>
          </cell>
          <cell r="H1165" t="str">
            <v>ERAF</v>
          </cell>
          <cell r="L1165" t="str">
            <v>-</v>
          </cell>
          <cell r="N1165">
            <v>43</v>
          </cell>
          <cell r="P1165" t="str">
            <v>32</v>
          </cell>
        </row>
        <row r="1166">
          <cell r="B1166">
            <v>41</v>
          </cell>
          <cell r="C1166">
            <v>27446</v>
          </cell>
          <cell r="D1166">
            <v>43</v>
          </cell>
          <cell r="E1166">
            <v>14445.07</v>
          </cell>
          <cell r="G1166">
            <v>1</v>
          </cell>
          <cell r="H1166" t="str">
            <v>ERAF</v>
          </cell>
          <cell r="L1166" t="str">
            <v>-</v>
          </cell>
          <cell r="N1166">
            <v>43</v>
          </cell>
          <cell r="P1166" t="str">
            <v>32</v>
          </cell>
        </row>
        <row r="1167">
          <cell r="B1167">
            <v>42</v>
          </cell>
          <cell r="C1167">
            <v>3875</v>
          </cell>
          <cell r="D1167">
            <v>43</v>
          </cell>
          <cell r="E1167">
            <v>0</v>
          </cell>
          <cell r="G1167">
            <v>1</v>
          </cell>
          <cell r="H1167" t="str">
            <v>ERAF</v>
          </cell>
          <cell r="L1167" t="str">
            <v>-</v>
          </cell>
          <cell r="N1167">
            <v>43</v>
          </cell>
          <cell r="P1167" t="str">
            <v>32</v>
          </cell>
        </row>
        <row r="1168">
          <cell r="B1168">
            <v>42</v>
          </cell>
          <cell r="C1168">
            <v>3238</v>
          </cell>
          <cell r="D1168">
            <v>43</v>
          </cell>
          <cell r="E1168">
            <v>0</v>
          </cell>
          <cell r="G1168">
            <v>1</v>
          </cell>
          <cell r="H1168" t="str">
            <v>ERAF</v>
          </cell>
          <cell r="L1168" t="str">
            <v>-</v>
          </cell>
          <cell r="N1168">
            <v>43</v>
          </cell>
          <cell r="P1168" t="str">
            <v>32</v>
          </cell>
        </row>
        <row r="1169">
          <cell r="B1169">
            <v>42</v>
          </cell>
          <cell r="C1169">
            <v>6990.5</v>
          </cell>
          <cell r="D1169">
            <v>44</v>
          </cell>
          <cell r="E1169">
            <v>4781.8100000000004</v>
          </cell>
          <cell r="G1169">
            <v>1</v>
          </cell>
          <cell r="H1169" t="str">
            <v>ERAF</v>
          </cell>
          <cell r="L1169" t="str">
            <v>-</v>
          </cell>
          <cell r="N1169">
            <v>44</v>
          </cell>
          <cell r="P1169" t="str">
            <v>32</v>
          </cell>
        </row>
        <row r="1170">
          <cell r="B1170">
            <v>41</v>
          </cell>
          <cell r="C1170">
            <v>21371.7</v>
          </cell>
          <cell r="D1170">
            <v>44</v>
          </cell>
          <cell r="E1170">
            <v>9970.31</v>
          </cell>
          <cell r="G1170">
            <v>1</v>
          </cell>
          <cell r="H1170" t="str">
            <v>ERAF</v>
          </cell>
          <cell r="L1170" t="str">
            <v>-</v>
          </cell>
          <cell r="N1170">
            <v>44</v>
          </cell>
          <cell r="P1170" t="str">
            <v>32</v>
          </cell>
        </row>
        <row r="1171">
          <cell r="B1171">
            <v>42</v>
          </cell>
          <cell r="C1171">
            <v>6000</v>
          </cell>
          <cell r="D1171">
            <v>44</v>
          </cell>
          <cell r="E1171">
            <v>4855.8599999999997</v>
          </cell>
          <cell r="G1171">
            <v>1</v>
          </cell>
          <cell r="H1171" t="str">
            <v>ERAF</v>
          </cell>
          <cell r="L1171" t="str">
            <v>-</v>
          </cell>
          <cell r="N1171">
            <v>44</v>
          </cell>
          <cell r="P1171" t="str">
            <v>32</v>
          </cell>
        </row>
        <row r="1172">
          <cell r="B1172">
            <v>41</v>
          </cell>
          <cell r="C1172">
            <v>2626.5</v>
          </cell>
          <cell r="D1172">
            <v>44</v>
          </cell>
          <cell r="E1172">
            <v>1277.25</v>
          </cell>
          <cell r="G1172">
            <v>1</v>
          </cell>
          <cell r="H1172" t="str">
            <v>ERAF</v>
          </cell>
          <cell r="L1172" t="str">
            <v>-</v>
          </cell>
          <cell r="N1172">
            <v>44</v>
          </cell>
          <cell r="P1172" t="str">
            <v>32</v>
          </cell>
        </row>
        <row r="1173">
          <cell r="B1173">
            <v>41</v>
          </cell>
          <cell r="C1173">
            <v>4864</v>
          </cell>
          <cell r="D1173">
            <v>42</v>
          </cell>
          <cell r="E1173">
            <v>2882</v>
          </cell>
          <cell r="G1173">
            <v>1</v>
          </cell>
          <cell r="H1173" t="str">
            <v>ERAF</v>
          </cell>
          <cell r="L1173" t="str">
            <v>-</v>
          </cell>
          <cell r="N1173">
            <v>42</v>
          </cell>
          <cell r="P1173" t="str">
            <v>32</v>
          </cell>
        </row>
        <row r="1174">
          <cell r="B1174">
            <v>42</v>
          </cell>
          <cell r="C1174">
            <v>5279</v>
          </cell>
          <cell r="D1174">
            <v>44</v>
          </cell>
          <cell r="E1174">
            <v>4555.66</v>
          </cell>
          <cell r="G1174">
            <v>1</v>
          </cell>
          <cell r="H1174" t="str">
            <v>ERAF</v>
          </cell>
          <cell r="L1174" t="str">
            <v>-</v>
          </cell>
          <cell r="N1174">
            <v>44</v>
          </cell>
          <cell r="P1174" t="str">
            <v>32</v>
          </cell>
        </row>
        <row r="1175">
          <cell r="B1175">
            <v>42</v>
          </cell>
          <cell r="C1175">
            <v>5803.18</v>
          </cell>
          <cell r="D1175">
            <v>43</v>
          </cell>
          <cell r="E1175">
            <v>3284.5</v>
          </cell>
          <cell r="G1175">
            <v>1</v>
          </cell>
          <cell r="H1175" t="str">
            <v>ERAF</v>
          </cell>
          <cell r="L1175" t="str">
            <v>-</v>
          </cell>
          <cell r="N1175">
            <v>43</v>
          </cell>
          <cell r="P1175" t="str">
            <v>32</v>
          </cell>
        </row>
        <row r="1176">
          <cell r="B1176">
            <v>42</v>
          </cell>
          <cell r="C1176">
            <v>20807.68</v>
          </cell>
          <cell r="D1176">
            <v>44</v>
          </cell>
          <cell r="E1176">
            <v>13542.12</v>
          </cell>
          <cell r="G1176">
            <v>1</v>
          </cell>
          <cell r="H1176" t="str">
            <v>ERAF</v>
          </cell>
          <cell r="L1176" t="str">
            <v>-</v>
          </cell>
          <cell r="N1176">
            <v>44</v>
          </cell>
          <cell r="P1176" t="str">
            <v>32</v>
          </cell>
        </row>
        <row r="1177">
          <cell r="B1177">
            <v>42</v>
          </cell>
          <cell r="C1177">
            <v>12123.63</v>
          </cell>
          <cell r="D1177">
            <v>44</v>
          </cell>
          <cell r="E1177">
            <v>9799.25</v>
          </cell>
          <cell r="G1177">
            <v>1</v>
          </cell>
          <cell r="H1177" t="str">
            <v>ERAF</v>
          </cell>
          <cell r="L1177" t="str">
            <v>-</v>
          </cell>
          <cell r="N1177">
            <v>44</v>
          </cell>
          <cell r="P1177" t="str">
            <v>32</v>
          </cell>
        </row>
        <row r="1178">
          <cell r="B1178">
            <v>42</v>
          </cell>
          <cell r="C1178">
            <v>5413.89</v>
          </cell>
          <cell r="D1178">
            <v>43</v>
          </cell>
          <cell r="E1178">
            <v>2712.73</v>
          </cell>
          <cell r="G1178">
            <v>1</v>
          </cell>
          <cell r="H1178" t="str">
            <v>ERAF</v>
          </cell>
          <cell r="L1178" t="str">
            <v>-</v>
          </cell>
          <cell r="N1178">
            <v>43</v>
          </cell>
          <cell r="P1178" t="str">
            <v>32</v>
          </cell>
        </row>
        <row r="1179">
          <cell r="B1179">
            <v>41</v>
          </cell>
          <cell r="C1179">
            <v>3952.05</v>
          </cell>
          <cell r="D1179">
            <v>44</v>
          </cell>
          <cell r="E1179">
            <v>1379.01</v>
          </cell>
          <cell r="G1179">
            <v>1</v>
          </cell>
          <cell r="H1179" t="str">
            <v>ERAF</v>
          </cell>
          <cell r="L1179" t="str">
            <v>-</v>
          </cell>
          <cell r="N1179">
            <v>44</v>
          </cell>
          <cell r="P1179" t="str">
            <v>32</v>
          </cell>
        </row>
        <row r="1180">
          <cell r="B1180">
            <v>42</v>
          </cell>
          <cell r="C1180">
            <v>9048.18</v>
          </cell>
          <cell r="D1180">
            <v>43</v>
          </cell>
          <cell r="E1180">
            <v>7817.32</v>
          </cell>
          <cell r="G1180">
            <v>1</v>
          </cell>
          <cell r="H1180" t="str">
            <v>ERAF</v>
          </cell>
          <cell r="L1180" t="str">
            <v>-</v>
          </cell>
          <cell r="N1180">
            <v>43</v>
          </cell>
          <cell r="P1180" t="str">
            <v>32</v>
          </cell>
        </row>
        <row r="1181">
          <cell r="B1181">
            <v>42</v>
          </cell>
          <cell r="C1181">
            <v>4212.84</v>
          </cell>
          <cell r="D1181">
            <v>42</v>
          </cell>
          <cell r="E1181">
            <v>3541.08</v>
          </cell>
          <cell r="G1181">
            <v>1</v>
          </cell>
          <cell r="H1181" t="str">
            <v>ERAF</v>
          </cell>
          <cell r="L1181" t="str">
            <v>-</v>
          </cell>
          <cell r="N1181">
            <v>42</v>
          </cell>
          <cell r="P1181" t="str">
            <v>32</v>
          </cell>
        </row>
        <row r="1182">
          <cell r="B1182">
            <v>42</v>
          </cell>
          <cell r="C1182">
            <v>9678</v>
          </cell>
          <cell r="D1182">
            <v>42</v>
          </cell>
          <cell r="E1182">
            <v>5440.11</v>
          </cell>
          <cell r="G1182">
            <v>1</v>
          </cell>
          <cell r="H1182" t="str">
            <v>ERAF</v>
          </cell>
          <cell r="L1182" t="str">
            <v>-</v>
          </cell>
          <cell r="N1182">
            <v>42</v>
          </cell>
          <cell r="P1182" t="str">
            <v>32</v>
          </cell>
        </row>
        <row r="1183">
          <cell r="B1183">
            <v>42</v>
          </cell>
          <cell r="C1183">
            <v>8297.5</v>
          </cell>
          <cell r="D1183">
            <v>44</v>
          </cell>
          <cell r="E1183">
            <v>0</v>
          </cell>
          <cell r="G1183">
            <v>1</v>
          </cell>
          <cell r="H1183" t="str">
            <v>ERAF</v>
          </cell>
          <cell r="L1183" t="str">
            <v>-</v>
          </cell>
          <cell r="N1183">
            <v>44</v>
          </cell>
          <cell r="P1183" t="str">
            <v>32</v>
          </cell>
        </row>
        <row r="1184">
          <cell r="B1184">
            <v>41</v>
          </cell>
          <cell r="C1184">
            <v>9605</v>
          </cell>
          <cell r="D1184">
            <v>44</v>
          </cell>
          <cell r="E1184">
            <v>4399.5600000000004</v>
          </cell>
          <cell r="G1184">
            <v>1</v>
          </cell>
          <cell r="H1184" t="str">
            <v>ERAF</v>
          </cell>
          <cell r="L1184" t="str">
            <v>-</v>
          </cell>
          <cell r="N1184">
            <v>44</v>
          </cell>
          <cell r="P1184" t="str">
            <v>32</v>
          </cell>
        </row>
        <row r="1185">
          <cell r="B1185">
            <v>41</v>
          </cell>
          <cell r="C1185">
            <v>5645</v>
          </cell>
          <cell r="D1185">
            <v>44</v>
          </cell>
          <cell r="E1185">
            <v>3148.94</v>
          </cell>
          <cell r="G1185">
            <v>1</v>
          </cell>
          <cell r="H1185" t="str">
            <v>ERAF</v>
          </cell>
          <cell r="L1185" t="str">
            <v>-</v>
          </cell>
          <cell r="N1185">
            <v>44</v>
          </cell>
          <cell r="P1185" t="str">
            <v>32</v>
          </cell>
        </row>
        <row r="1186">
          <cell r="B1186">
            <v>41</v>
          </cell>
          <cell r="C1186">
            <v>9508.5</v>
          </cell>
          <cell r="D1186">
            <v>44</v>
          </cell>
          <cell r="E1186">
            <v>7755.74</v>
          </cell>
          <cell r="G1186">
            <v>1</v>
          </cell>
          <cell r="H1186" t="str">
            <v>ERAF</v>
          </cell>
          <cell r="L1186" t="str">
            <v>-</v>
          </cell>
          <cell r="N1186">
            <v>44</v>
          </cell>
          <cell r="P1186" t="str">
            <v>32</v>
          </cell>
        </row>
        <row r="1187">
          <cell r="B1187">
            <v>42</v>
          </cell>
          <cell r="C1187">
            <v>7902.75</v>
          </cell>
          <cell r="D1187">
            <v>43</v>
          </cell>
          <cell r="E1187">
            <v>4320.92</v>
          </cell>
          <cell r="G1187">
            <v>1</v>
          </cell>
          <cell r="H1187" t="str">
            <v>ERAF</v>
          </cell>
          <cell r="L1187" t="str">
            <v>-</v>
          </cell>
          <cell r="N1187">
            <v>43</v>
          </cell>
          <cell r="P1187" t="str">
            <v>32</v>
          </cell>
        </row>
        <row r="1188">
          <cell r="B1188">
            <v>41</v>
          </cell>
          <cell r="C1188">
            <v>750</v>
          </cell>
          <cell r="D1188">
            <v>43</v>
          </cell>
          <cell r="E1188">
            <v>512.55999999999995</v>
          </cell>
          <cell r="G1188">
            <v>1</v>
          </cell>
          <cell r="H1188" t="str">
            <v>ERAF</v>
          </cell>
          <cell r="L1188" t="str">
            <v>-</v>
          </cell>
          <cell r="N1188">
            <v>43</v>
          </cell>
          <cell r="P1188" t="str">
            <v>32</v>
          </cell>
        </row>
        <row r="1189">
          <cell r="B1189">
            <v>42</v>
          </cell>
          <cell r="C1189">
            <v>8377.5</v>
          </cell>
          <cell r="D1189">
            <v>41</v>
          </cell>
          <cell r="E1189">
            <v>0</v>
          </cell>
          <cell r="G1189">
            <v>1</v>
          </cell>
          <cell r="H1189" t="str">
            <v>ERAF</v>
          </cell>
          <cell r="N1189">
            <v>41</v>
          </cell>
          <cell r="P1189" t="str">
            <v>32</v>
          </cell>
        </row>
        <row r="1190">
          <cell r="B1190">
            <v>42</v>
          </cell>
          <cell r="C1190">
            <v>2095</v>
          </cell>
          <cell r="D1190">
            <v>43</v>
          </cell>
          <cell r="E1190">
            <v>0</v>
          </cell>
          <cell r="G1190">
            <v>1</v>
          </cell>
          <cell r="H1190" t="str">
            <v>ERAF</v>
          </cell>
          <cell r="L1190" t="str">
            <v>-</v>
          </cell>
          <cell r="N1190">
            <v>43</v>
          </cell>
          <cell r="P1190" t="str">
            <v>32</v>
          </cell>
        </row>
        <row r="1191">
          <cell r="B1191">
            <v>41</v>
          </cell>
          <cell r="C1191">
            <v>4627.3500000000004</v>
          </cell>
          <cell r="D1191">
            <v>44</v>
          </cell>
          <cell r="E1191">
            <v>4577.24</v>
          </cell>
          <cell r="G1191">
            <v>1</v>
          </cell>
          <cell r="H1191" t="str">
            <v>ERAF</v>
          </cell>
          <cell r="L1191" t="str">
            <v>-</v>
          </cell>
          <cell r="N1191">
            <v>44</v>
          </cell>
          <cell r="P1191" t="str">
            <v>32</v>
          </cell>
        </row>
        <row r="1192">
          <cell r="B1192">
            <v>41</v>
          </cell>
          <cell r="C1192">
            <v>9157.5</v>
          </cell>
          <cell r="D1192">
            <v>44</v>
          </cell>
          <cell r="E1192">
            <v>8401.9599999999991</v>
          </cell>
          <cell r="G1192">
            <v>1</v>
          </cell>
          <cell r="H1192" t="str">
            <v>ERAF</v>
          </cell>
          <cell r="L1192" t="str">
            <v>-</v>
          </cell>
          <cell r="N1192">
            <v>44</v>
          </cell>
          <cell r="P1192" t="str">
            <v>32</v>
          </cell>
        </row>
        <row r="1193">
          <cell r="B1193">
            <v>41</v>
          </cell>
          <cell r="C1193">
            <v>4577.5</v>
          </cell>
          <cell r="D1193">
            <v>43</v>
          </cell>
          <cell r="E1193">
            <v>3937.5</v>
          </cell>
          <cell r="G1193">
            <v>1</v>
          </cell>
          <cell r="H1193" t="str">
            <v>ERAF</v>
          </cell>
          <cell r="L1193" t="str">
            <v>-</v>
          </cell>
          <cell r="N1193">
            <v>43</v>
          </cell>
          <cell r="P1193" t="str">
            <v>32</v>
          </cell>
        </row>
        <row r="1194">
          <cell r="B1194">
            <v>41</v>
          </cell>
          <cell r="C1194">
            <v>8205.51</v>
          </cell>
          <cell r="D1194">
            <v>41</v>
          </cell>
          <cell r="E1194">
            <v>8057.06</v>
          </cell>
          <cell r="G1194">
            <v>1</v>
          </cell>
          <cell r="H1194" t="str">
            <v>ERAF</v>
          </cell>
          <cell r="L1194" t="str">
            <v>-</v>
          </cell>
          <cell r="N1194">
            <v>41</v>
          </cell>
          <cell r="P1194" t="str">
            <v>32</v>
          </cell>
        </row>
        <row r="1195">
          <cell r="B1195">
            <v>41</v>
          </cell>
          <cell r="C1195">
            <v>3041.69</v>
          </cell>
          <cell r="D1195">
            <v>43</v>
          </cell>
          <cell r="E1195">
            <v>2872.26</v>
          </cell>
          <cell r="G1195">
            <v>1</v>
          </cell>
          <cell r="H1195" t="str">
            <v>ERAF</v>
          </cell>
          <cell r="L1195" t="str">
            <v>-</v>
          </cell>
          <cell r="N1195" t="str">
            <v>-</v>
          </cell>
          <cell r="P1195" t="str">
            <v>32</v>
          </cell>
        </row>
        <row r="1196">
          <cell r="B1196">
            <v>41</v>
          </cell>
          <cell r="C1196">
            <v>2154.09</v>
          </cell>
          <cell r="D1196">
            <v>42</v>
          </cell>
          <cell r="E1196">
            <v>1945.09</v>
          </cell>
          <cell r="G1196">
            <v>1</v>
          </cell>
          <cell r="H1196" t="str">
            <v>ERAF</v>
          </cell>
          <cell r="L1196" t="str">
            <v>-</v>
          </cell>
          <cell r="N1196">
            <v>42</v>
          </cell>
          <cell r="P1196" t="str">
            <v>32</v>
          </cell>
        </row>
        <row r="1197">
          <cell r="B1197">
            <v>41</v>
          </cell>
          <cell r="C1197">
            <v>2608.84</v>
          </cell>
          <cell r="D1197">
            <v>43</v>
          </cell>
          <cell r="E1197">
            <v>971.62</v>
          </cell>
          <cell r="G1197">
            <v>1</v>
          </cell>
          <cell r="H1197" t="str">
            <v>ERAF</v>
          </cell>
          <cell r="L1197" t="str">
            <v>-</v>
          </cell>
          <cell r="N1197">
            <v>43</v>
          </cell>
          <cell r="P1197" t="str">
            <v>32</v>
          </cell>
        </row>
        <row r="1198">
          <cell r="B1198">
            <v>41</v>
          </cell>
          <cell r="C1198">
            <v>1260.6199999999999</v>
          </cell>
          <cell r="D1198">
            <v>44</v>
          </cell>
          <cell r="E1198">
            <v>858.59</v>
          </cell>
          <cell r="G1198">
            <v>1</v>
          </cell>
          <cell r="H1198" t="str">
            <v>ERAF</v>
          </cell>
          <cell r="L1198" t="str">
            <v>-</v>
          </cell>
          <cell r="N1198">
            <v>44</v>
          </cell>
          <cell r="P1198" t="str">
            <v>32</v>
          </cell>
        </row>
        <row r="1199">
          <cell r="B1199">
            <v>42</v>
          </cell>
          <cell r="C1199">
            <v>3900</v>
          </cell>
          <cell r="D1199">
            <v>43</v>
          </cell>
          <cell r="E1199">
            <v>2101.08</v>
          </cell>
          <cell r="G1199">
            <v>1</v>
          </cell>
          <cell r="H1199" t="str">
            <v>ERAF</v>
          </cell>
          <cell r="L1199" t="str">
            <v>-</v>
          </cell>
          <cell r="N1199">
            <v>43</v>
          </cell>
          <cell r="P1199" t="str">
            <v>32</v>
          </cell>
        </row>
        <row r="1200">
          <cell r="B1200">
            <v>41</v>
          </cell>
          <cell r="C1200">
            <v>4180.1099999999997</v>
          </cell>
          <cell r="D1200">
            <v>43</v>
          </cell>
          <cell r="E1200">
            <v>0</v>
          </cell>
          <cell r="G1200">
            <v>1</v>
          </cell>
          <cell r="H1200" t="str">
            <v>ERAF</v>
          </cell>
          <cell r="L1200" t="str">
            <v>-</v>
          </cell>
          <cell r="N1200">
            <v>43</v>
          </cell>
          <cell r="P1200" t="str">
            <v>32</v>
          </cell>
        </row>
        <row r="1201">
          <cell r="B1201">
            <v>41</v>
          </cell>
          <cell r="C1201">
            <v>5530.41</v>
          </cell>
          <cell r="D1201">
            <v>43</v>
          </cell>
          <cell r="E1201">
            <v>804.86</v>
          </cell>
          <cell r="G1201">
            <v>1</v>
          </cell>
          <cell r="H1201" t="str">
            <v>ERAF</v>
          </cell>
          <cell r="L1201" t="str">
            <v>-</v>
          </cell>
          <cell r="N1201">
            <v>43</v>
          </cell>
          <cell r="P1201" t="str">
            <v>32</v>
          </cell>
        </row>
        <row r="1202">
          <cell r="B1202">
            <v>41</v>
          </cell>
          <cell r="C1202">
            <v>6455.59</v>
          </cell>
          <cell r="D1202">
            <v>43</v>
          </cell>
          <cell r="E1202">
            <v>6228.67</v>
          </cell>
          <cell r="G1202">
            <v>1</v>
          </cell>
          <cell r="H1202" t="str">
            <v>ERAF</v>
          </cell>
          <cell r="L1202" t="str">
            <v>-</v>
          </cell>
          <cell r="N1202">
            <v>43</v>
          </cell>
          <cell r="P1202" t="str">
            <v>32</v>
          </cell>
        </row>
        <row r="1203">
          <cell r="B1203">
            <v>42</v>
          </cell>
          <cell r="C1203">
            <v>3490.06</v>
          </cell>
          <cell r="D1203">
            <v>44</v>
          </cell>
          <cell r="E1203">
            <v>3270.29</v>
          </cell>
          <cell r="G1203">
            <v>1</v>
          </cell>
          <cell r="H1203" t="str">
            <v>ERAF</v>
          </cell>
          <cell r="L1203" t="str">
            <v>-</v>
          </cell>
          <cell r="N1203">
            <v>44</v>
          </cell>
          <cell r="P1203" t="str">
            <v>32</v>
          </cell>
        </row>
        <row r="1204">
          <cell r="B1204">
            <v>42</v>
          </cell>
          <cell r="C1204">
            <v>10191</v>
          </cell>
          <cell r="D1204">
            <v>44</v>
          </cell>
          <cell r="E1204">
            <v>6843.89</v>
          </cell>
          <cell r="G1204">
            <v>1</v>
          </cell>
          <cell r="H1204" t="str">
            <v>ERAF</v>
          </cell>
          <cell r="L1204" t="str">
            <v>-</v>
          </cell>
          <cell r="N1204">
            <v>44</v>
          </cell>
          <cell r="P1204" t="str">
            <v>32</v>
          </cell>
        </row>
        <row r="1205">
          <cell r="B1205">
            <v>42</v>
          </cell>
          <cell r="C1205">
            <v>10356</v>
          </cell>
          <cell r="D1205">
            <v>44</v>
          </cell>
          <cell r="E1205">
            <v>7518.45</v>
          </cell>
          <cell r="G1205">
            <v>1</v>
          </cell>
          <cell r="H1205" t="str">
            <v>ERAF</v>
          </cell>
          <cell r="L1205" t="str">
            <v>-</v>
          </cell>
          <cell r="N1205">
            <v>44</v>
          </cell>
          <cell r="P1205" t="str">
            <v>32</v>
          </cell>
        </row>
        <row r="1206">
          <cell r="B1206">
            <v>42</v>
          </cell>
          <cell r="C1206">
            <v>9540</v>
          </cell>
          <cell r="D1206">
            <v>44</v>
          </cell>
          <cell r="E1206">
            <v>4260.25</v>
          </cell>
          <cell r="G1206">
            <v>1</v>
          </cell>
          <cell r="H1206" t="str">
            <v>ERAF</v>
          </cell>
          <cell r="L1206" t="str">
            <v>-</v>
          </cell>
          <cell r="N1206">
            <v>44</v>
          </cell>
          <cell r="P1206" t="str">
            <v>32</v>
          </cell>
        </row>
        <row r="1207">
          <cell r="B1207">
            <v>43</v>
          </cell>
          <cell r="C1207">
            <v>22400</v>
          </cell>
          <cell r="D1207">
            <v>42</v>
          </cell>
          <cell r="E1207">
            <v>0</v>
          </cell>
          <cell r="G1207">
            <v>1</v>
          </cell>
          <cell r="H1207" t="str">
            <v>ERAF</v>
          </cell>
          <cell r="N1207">
            <v>42</v>
          </cell>
          <cell r="P1207" t="str">
            <v>32</v>
          </cell>
        </row>
        <row r="1208">
          <cell r="B1208">
            <v>41</v>
          </cell>
          <cell r="C1208">
            <v>19030</v>
          </cell>
          <cell r="D1208">
            <v>42</v>
          </cell>
          <cell r="E1208">
            <v>0</v>
          </cell>
          <cell r="G1208">
            <v>1</v>
          </cell>
          <cell r="H1208" t="str">
            <v>ERAF</v>
          </cell>
          <cell r="N1208">
            <v>42</v>
          </cell>
          <cell r="P1208" t="str">
            <v>32</v>
          </cell>
        </row>
        <row r="1209">
          <cell r="B1209">
            <v>42</v>
          </cell>
          <cell r="C1209">
            <v>8500.3799999999992</v>
          </cell>
          <cell r="D1209">
            <v>43</v>
          </cell>
          <cell r="E1209">
            <v>7542.34</v>
          </cell>
          <cell r="G1209">
            <v>1</v>
          </cell>
          <cell r="H1209" t="str">
            <v>ERAF</v>
          </cell>
          <cell r="L1209" t="str">
            <v>-</v>
          </cell>
          <cell r="N1209">
            <v>43</v>
          </cell>
          <cell r="P1209" t="str">
            <v>32</v>
          </cell>
        </row>
        <row r="1210">
          <cell r="B1210">
            <v>42</v>
          </cell>
          <cell r="C1210">
            <v>5185.5</v>
          </cell>
          <cell r="D1210">
            <v>43</v>
          </cell>
          <cell r="E1210">
            <v>5055.37</v>
          </cell>
          <cell r="G1210">
            <v>1</v>
          </cell>
          <cell r="H1210" t="str">
            <v>ERAF</v>
          </cell>
          <cell r="L1210" t="str">
            <v>-</v>
          </cell>
          <cell r="N1210">
            <v>43</v>
          </cell>
          <cell r="P1210" t="str">
            <v>32</v>
          </cell>
        </row>
        <row r="1211">
          <cell r="B1211">
            <v>42</v>
          </cell>
          <cell r="C1211">
            <v>6285.5</v>
          </cell>
          <cell r="D1211">
            <v>44</v>
          </cell>
          <cell r="E1211">
            <v>5204.59</v>
          </cell>
          <cell r="G1211">
            <v>1</v>
          </cell>
          <cell r="H1211" t="str">
            <v>ERAF</v>
          </cell>
          <cell r="L1211" t="str">
            <v>-</v>
          </cell>
          <cell r="N1211">
            <v>44</v>
          </cell>
          <cell r="P1211" t="str">
            <v>32</v>
          </cell>
        </row>
        <row r="1212">
          <cell r="B1212">
            <v>42</v>
          </cell>
          <cell r="C1212">
            <v>5280.5</v>
          </cell>
          <cell r="D1212">
            <v>43</v>
          </cell>
          <cell r="E1212">
            <v>5082.67</v>
          </cell>
          <cell r="G1212">
            <v>1</v>
          </cell>
          <cell r="H1212" t="str">
            <v>ERAF</v>
          </cell>
          <cell r="L1212" t="str">
            <v>-</v>
          </cell>
          <cell r="N1212">
            <v>43</v>
          </cell>
          <cell r="P1212" t="str">
            <v>32</v>
          </cell>
        </row>
        <row r="1213">
          <cell r="B1213">
            <v>42</v>
          </cell>
          <cell r="C1213">
            <v>2635</v>
          </cell>
          <cell r="D1213">
            <v>42</v>
          </cell>
          <cell r="E1213">
            <v>2634.5</v>
          </cell>
          <cell r="G1213">
            <v>1</v>
          </cell>
          <cell r="H1213" t="str">
            <v>ERAF</v>
          </cell>
          <cell r="L1213" t="str">
            <v>-</v>
          </cell>
          <cell r="N1213">
            <v>42</v>
          </cell>
          <cell r="P1213" t="str">
            <v>32</v>
          </cell>
        </row>
        <row r="1214">
          <cell r="B1214">
            <v>42</v>
          </cell>
          <cell r="C1214">
            <v>10290</v>
          </cell>
          <cell r="D1214">
            <v>43</v>
          </cell>
          <cell r="E1214">
            <v>0</v>
          </cell>
          <cell r="G1214">
            <v>1</v>
          </cell>
          <cell r="H1214" t="str">
            <v>ERAF</v>
          </cell>
          <cell r="L1214" t="str">
            <v>-</v>
          </cell>
          <cell r="N1214">
            <v>43</v>
          </cell>
          <cell r="P1214" t="str">
            <v>32</v>
          </cell>
        </row>
        <row r="1215">
          <cell r="B1215">
            <v>42</v>
          </cell>
          <cell r="C1215">
            <v>16164</v>
          </cell>
          <cell r="D1215">
            <v>43</v>
          </cell>
          <cell r="E1215">
            <v>13056.76</v>
          </cell>
          <cell r="G1215">
            <v>1</v>
          </cell>
          <cell r="H1215" t="str">
            <v>ERAF</v>
          </cell>
          <cell r="L1215" t="str">
            <v>-</v>
          </cell>
          <cell r="N1215">
            <v>43</v>
          </cell>
          <cell r="P1215" t="str">
            <v>32</v>
          </cell>
        </row>
        <row r="1216">
          <cell r="B1216">
            <v>42</v>
          </cell>
          <cell r="C1216">
            <v>3846.45</v>
          </cell>
          <cell r="D1216">
            <v>44</v>
          </cell>
          <cell r="E1216">
            <v>3097.57</v>
          </cell>
          <cell r="G1216">
            <v>1</v>
          </cell>
          <cell r="H1216" t="str">
            <v>ERAF</v>
          </cell>
          <cell r="L1216" t="str">
            <v>-</v>
          </cell>
          <cell r="N1216">
            <v>44</v>
          </cell>
          <cell r="P1216" t="str">
            <v>32</v>
          </cell>
        </row>
        <row r="1217">
          <cell r="B1217">
            <v>42</v>
          </cell>
          <cell r="C1217">
            <v>5183.47</v>
          </cell>
          <cell r="D1217">
            <v>42</v>
          </cell>
          <cell r="E1217">
            <v>3234.14</v>
          </cell>
          <cell r="G1217">
            <v>1</v>
          </cell>
          <cell r="H1217" t="str">
            <v>ERAF</v>
          </cell>
          <cell r="L1217" t="str">
            <v>-</v>
          </cell>
          <cell r="N1217">
            <v>42</v>
          </cell>
          <cell r="P1217" t="str">
            <v>32</v>
          </cell>
        </row>
        <row r="1218">
          <cell r="B1218">
            <v>42</v>
          </cell>
          <cell r="C1218">
            <v>6380.5</v>
          </cell>
          <cell r="D1218">
            <v>43</v>
          </cell>
          <cell r="E1218">
            <v>5692.43</v>
          </cell>
          <cell r="G1218">
            <v>1</v>
          </cell>
          <cell r="H1218" t="str">
            <v>ERAF</v>
          </cell>
          <cell r="L1218" t="str">
            <v>-</v>
          </cell>
          <cell r="N1218">
            <v>43</v>
          </cell>
          <cell r="P1218" t="str">
            <v>32</v>
          </cell>
        </row>
        <row r="1219">
          <cell r="B1219">
            <v>42</v>
          </cell>
          <cell r="C1219">
            <v>9472.18</v>
          </cell>
          <cell r="D1219">
            <v>44</v>
          </cell>
          <cell r="E1219">
            <v>9369.5499999999993</v>
          </cell>
          <cell r="G1219">
            <v>1</v>
          </cell>
          <cell r="H1219" t="str">
            <v>ERAF</v>
          </cell>
          <cell r="L1219" t="str">
            <v>-</v>
          </cell>
          <cell r="N1219">
            <v>44</v>
          </cell>
          <cell r="P1219" t="str">
            <v>32</v>
          </cell>
        </row>
        <row r="1220">
          <cell r="B1220">
            <v>42</v>
          </cell>
          <cell r="C1220">
            <v>16241.58</v>
          </cell>
          <cell r="D1220">
            <v>43</v>
          </cell>
          <cell r="E1220">
            <v>14362.91</v>
          </cell>
          <cell r="G1220">
            <v>1</v>
          </cell>
          <cell r="H1220" t="str">
            <v>ERAF</v>
          </cell>
          <cell r="L1220" t="str">
            <v>-</v>
          </cell>
          <cell r="N1220">
            <v>43</v>
          </cell>
          <cell r="P1220" t="str">
            <v>32</v>
          </cell>
        </row>
        <row r="1221">
          <cell r="B1221">
            <v>42</v>
          </cell>
          <cell r="C1221">
            <v>3872.27</v>
          </cell>
          <cell r="D1221">
            <v>43</v>
          </cell>
          <cell r="E1221">
            <v>3513.43</v>
          </cell>
          <cell r="G1221">
            <v>1</v>
          </cell>
          <cell r="H1221" t="str">
            <v>ERAF</v>
          </cell>
          <cell r="L1221" t="str">
            <v>-</v>
          </cell>
          <cell r="N1221">
            <v>43</v>
          </cell>
          <cell r="P1221" t="str">
            <v>32</v>
          </cell>
        </row>
        <row r="1222">
          <cell r="B1222">
            <v>42</v>
          </cell>
          <cell r="C1222">
            <v>16376.65</v>
          </cell>
          <cell r="D1222">
            <v>44</v>
          </cell>
          <cell r="E1222">
            <v>13496.37</v>
          </cell>
          <cell r="G1222">
            <v>1</v>
          </cell>
          <cell r="H1222" t="str">
            <v>ERAF</v>
          </cell>
          <cell r="L1222" t="str">
            <v>-</v>
          </cell>
          <cell r="N1222">
            <v>44</v>
          </cell>
          <cell r="P1222" t="str">
            <v>32</v>
          </cell>
        </row>
        <row r="1223">
          <cell r="B1223">
            <v>42</v>
          </cell>
          <cell r="C1223">
            <v>1991.87</v>
          </cell>
          <cell r="D1223">
            <v>44</v>
          </cell>
          <cell r="E1223">
            <v>1478.55</v>
          </cell>
          <cell r="G1223">
            <v>1</v>
          </cell>
          <cell r="H1223" t="str">
            <v>ERAF</v>
          </cell>
          <cell r="L1223" t="str">
            <v>-</v>
          </cell>
          <cell r="N1223">
            <v>44</v>
          </cell>
          <cell r="P1223" t="str">
            <v>32</v>
          </cell>
        </row>
        <row r="1224">
          <cell r="B1224">
            <v>42</v>
          </cell>
          <cell r="C1224">
            <v>6967</v>
          </cell>
          <cell r="D1224">
            <v>45</v>
          </cell>
          <cell r="E1224">
            <v>0</v>
          </cell>
          <cell r="G1224">
            <v>1</v>
          </cell>
          <cell r="H1224" t="str">
            <v>ERAF</v>
          </cell>
          <cell r="L1224" t="str">
            <v>-</v>
          </cell>
          <cell r="N1224">
            <v>45</v>
          </cell>
          <cell r="P1224" t="str">
            <v>32</v>
          </cell>
        </row>
        <row r="1225">
          <cell r="B1225">
            <v>42</v>
          </cell>
          <cell r="C1225">
            <v>8795</v>
          </cell>
          <cell r="D1225">
            <v>43</v>
          </cell>
          <cell r="E1225">
            <v>7219.2</v>
          </cell>
          <cell r="G1225">
            <v>1</v>
          </cell>
          <cell r="H1225" t="str">
            <v>ERAF</v>
          </cell>
          <cell r="L1225" t="str">
            <v>-</v>
          </cell>
          <cell r="N1225">
            <v>43</v>
          </cell>
          <cell r="P1225" t="str">
            <v>32</v>
          </cell>
        </row>
        <row r="1226">
          <cell r="B1226">
            <v>42</v>
          </cell>
          <cell r="C1226">
            <v>2430</v>
          </cell>
          <cell r="D1226">
            <v>44</v>
          </cell>
          <cell r="E1226">
            <v>791.84</v>
          </cell>
          <cell r="G1226">
            <v>1</v>
          </cell>
          <cell r="H1226" t="str">
            <v>ERAF</v>
          </cell>
          <cell r="L1226" t="str">
            <v>-</v>
          </cell>
          <cell r="N1226">
            <v>44</v>
          </cell>
          <cell r="P1226" t="str">
            <v>32</v>
          </cell>
        </row>
        <row r="1227">
          <cell r="B1227">
            <v>42</v>
          </cell>
          <cell r="C1227">
            <v>14024.78</v>
          </cell>
          <cell r="D1227">
            <v>44</v>
          </cell>
          <cell r="E1227">
            <v>8765.94</v>
          </cell>
          <cell r="G1227">
            <v>1</v>
          </cell>
          <cell r="H1227" t="str">
            <v>ERAF</v>
          </cell>
          <cell r="L1227" t="str">
            <v>-</v>
          </cell>
          <cell r="N1227">
            <v>44</v>
          </cell>
          <cell r="P1227" t="str">
            <v>32</v>
          </cell>
        </row>
        <row r="1228">
          <cell r="B1228">
            <v>42</v>
          </cell>
          <cell r="C1228">
            <v>3159.38</v>
          </cell>
          <cell r="D1228">
            <v>44</v>
          </cell>
          <cell r="E1228">
            <v>2030.29</v>
          </cell>
          <cell r="G1228">
            <v>1</v>
          </cell>
          <cell r="H1228" t="str">
            <v>ERAF</v>
          </cell>
          <cell r="L1228" t="str">
            <v>-</v>
          </cell>
          <cell r="N1228">
            <v>44</v>
          </cell>
          <cell r="P1228" t="str">
            <v>32</v>
          </cell>
        </row>
        <row r="1229">
          <cell r="B1229">
            <v>42</v>
          </cell>
          <cell r="C1229">
            <v>8250</v>
          </cell>
          <cell r="D1229">
            <v>42</v>
          </cell>
          <cell r="E1229">
            <v>1571.85</v>
          </cell>
          <cell r="G1229">
            <v>1</v>
          </cell>
          <cell r="H1229" t="str">
            <v>ERAF</v>
          </cell>
          <cell r="L1229" t="str">
            <v>-</v>
          </cell>
          <cell r="N1229">
            <v>42</v>
          </cell>
          <cell r="P1229" t="str">
            <v>32</v>
          </cell>
        </row>
        <row r="1230">
          <cell r="B1230">
            <v>42</v>
          </cell>
          <cell r="C1230">
            <v>14000</v>
          </cell>
          <cell r="D1230">
            <v>43</v>
          </cell>
          <cell r="E1230">
            <v>4237.54</v>
          </cell>
          <cell r="G1230">
            <v>1</v>
          </cell>
          <cell r="H1230" t="str">
            <v>ERAF</v>
          </cell>
          <cell r="L1230" t="str">
            <v>-</v>
          </cell>
          <cell r="N1230">
            <v>43</v>
          </cell>
          <cell r="P1230" t="str">
            <v>32</v>
          </cell>
        </row>
        <row r="1231">
          <cell r="B1231">
            <v>42</v>
          </cell>
          <cell r="C1231">
            <v>5550</v>
          </cell>
          <cell r="D1231">
            <v>44</v>
          </cell>
          <cell r="E1231">
            <v>1732.52</v>
          </cell>
          <cell r="G1231">
            <v>1</v>
          </cell>
          <cell r="H1231" t="str">
            <v>ERAF</v>
          </cell>
          <cell r="L1231" t="str">
            <v>-</v>
          </cell>
          <cell r="N1231">
            <v>44</v>
          </cell>
          <cell r="P1231" t="str">
            <v>32</v>
          </cell>
        </row>
        <row r="1232">
          <cell r="B1232">
            <v>42</v>
          </cell>
          <cell r="C1232">
            <v>9186</v>
          </cell>
          <cell r="D1232">
            <v>44</v>
          </cell>
          <cell r="E1232">
            <v>7762.5</v>
          </cell>
          <cell r="G1232">
            <v>1</v>
          </cell>
          <cell r="H1232" t="str">
            <v>ERAF</v>
          </cell>
          <cell r="L1232" t="str">
            <v>-</v>
          </cell>
          <cell r="N1232">
            <v>44</v>
          </cell>
          <cell r="P1232" t="str">
            <v>32</v>
          </cell>
        </row>
        <row r="1233">
          <cell r="B1233">
            <v>42</v>
          </cell>
          <cell r="C1233">
            <v>40485</v>
          </cell>
          <cell r="D1233">
            <v>42</v>
          </cell>
          <cell r="E1233">
            <v>0</v>
          </cell>
          <cell r="G1233">
            <v>1</v>
          </cell>
          <cell r="H1233" t="str">
            <v>ERAF</v>
          </cell>
          <cell r="N1233">
            <v>42</v>
          </cell>
          <cell r="P1233" t="str">
            <v>32</v>
          </cell>
        </row>
        <row r="1234">
          <cell r="B1234">
            <v>42</v>
          </cell>
          <cell r="C1234">
            <v>6325.5</v>
          </cell>
          <cell r="D1234">
            <v>44</v>
          </cell>
          <cell r="E1234">
            <v>4409.5</v>
          </cell>
          <cell r="G1234">
            <v>1</v>
          </cell>
          <cell r="H1234" t="str">
            <v>ERAF</v>
          </cell>
          <cell r="L1234" t="str">
            <v>-</v>
          </cell>
          <cell r="N1234">
            <v>44</v>
          </cell>
          <cell r="P1234" t="str">
            <v>32</v>
          </cell>
        </row>
        <row r="1235">
          <cell r="B1235">
            <v>42</v>
          </cell>
          <cell r="C1235">
            <v>9255</v>
          </cell>
          <cell r="D1235">
            <v>44</v>
          </cell>
          <cell r="E1235">
            <v>920.5</v>
          </cell>
          <cell r="G1235">
            <v>1</v>
          </cell>
          <cell r="H1235" t="str">
            <v>ERAF</v>
          </cell>
          <cell r="L1235" t="str">
            <v>-</v>
          </cell>
          <cell r="N1235">
            <v>44</v>
          </cell>
          <cell r="P1235" t="str">
            <v>32</v>
          </cell>
        </row>
        <row r="1236">
          <cell r="B1236">
            <v>42</v>
          </cell>
          <cell r="C1236">
            <v>8145</v>
          </cell>
          <cell r="D1236">
            <v>44</v>
          </cell>
          <cell r="E1236">
            <v>915.5</v>
          </cell>
          <cell r="G1236">
            <v>1</v>
          </cell>
          <cell r="H1236" t="str">
            <v>ERAF</v>
          </cell>
          <cell r="L1236" t="str">
            <v>-</v>
          </cell>
          <cell r="N1236">
            <v>44</v>
          </cell>
          <cell r="P1236" t="str">
            <v>32</v>
          </cell>
        </row>
        <row r="1237">
          <cell r="B1237">
            <v>42</v>
          </cell>
          <cell r="C1237">
            <v>6920</v>
          </cell>
          <cell r="D1237">
            <v>44</v>
          </cell>
          <cell r="E1237">
            <v>6918.65</v>
          </cell>
          <cell r="G1237">
            <v>1</v>
          </cell>
          <cell r="H1237" t="str">
            <v>ERAF</v>
          </cell>
          <cell r="L1237" t="str">
            <v>-</v>
          </cell>
          <cell r="N1237">
            <v>44</v>
          </cell>
          <cell r="P1237" t="str">
            <v>32</v>
          </cell>
        </row>
        <row r="1238">
          <cell r="B1238">
            <v>42</v>
          </cell>
          <cell r="C1238">
            <v>5947.5</v>
          </cell>
          <cell r="D1238">
            <v>43</v>
          </cell>
          <cell r="E1238">
            <v>0</v>
          </cell>
          <cell r="G1238">
            <v>1</v>
          </cell>
          <cell r="H1238" t="str">
            <v>ERAF</v>
          </cell>
          <cell r="L1238" t="str">
            <v>-</v>
          </cell>
          <cell r="N1238">
            <v>43</v>
          </cell>
          <cell r="P1238" t="str">
            <v>32</v>
          </cell>
        </row>
        <row r="1239">
          <cell r="B1239">
            <v>42</v>
          </cell>
          <cell r="C1239">
            <v>8685</v>
          </cell>
          <cell r="D1239">
            <v>44</v>
          </cell>
          <cell r="E1239">
            <v>3828.84</v>
          </cell>
          <cell r="G1239">
            <v>1</v>
          </cell>
          <cell r="H1239" t="str">
            <v>ERAF</v>
          </cell>
          <cell r="L1239" t="str">
            <v>-</v>
          </cell>
          <cell r="N1239">
            <v>44</v>
          </cell>
          <cell r="P1239" t="str">
            <v>32</v>
          </cell>
        </row>
        <row r="1240">
          <cell r="B1240">
            <v>42</v>
          </cell>
          <cell r="C1240">
            <v>1453.5</v>
          </cell>
          <cell r="D1240">
            <v>44</v>
          </cell>
          <cell r="E1240">
            <v>723.17</v>
          </cell>
          <cell r="G1240">
            <v>1</v>
          </cell>
          <cell r="H1240" t="str">
            <v>ERAF</v>
          </cell>
          <cell r="L1240" t="str">
            <v>-</v>
          </cell>
          <cell r="N1240">
            <v>44</v>
          </cell>
          <cell r="P1240" t="str">
            <v>32</v>
          </cell>
        </row>
        <row r="1241">
          <cell r="B1241">
            <v>42</v>
          </cell>
          <cell r="C1241">
            <v>6565</v>
          </cell>
          <cell r="D1241">
            <v>44</v>
          </cell>
          <cell r="E1241">
            <v>6563.75</v>
          </cell>
          <cell r="G1241">
            <v>1</v>
          </cell>
          <cell r="H1241" t="str">
            <v>ERAF</v>
          </cell>
          <cell r="L1241" t="str">
            <v>-</v>
          </cell>
          <cell r="N1241">
            <v>44</v>
          </cell>
          <cell r="P1241" t="str">
            <v>32</v>
          </cell>
        </row>
        <row r="1242">
          <cell r="B1242">
            <v>42</v>
          </cell>
          <cell r="C1242">
            <v>6685</v>
          </cell>
          <cell r="D1242">
            <v>43</v>
          </cell>
          <cell r="E1242">
            <v>0</v>
          </cell>
          <cell r="G1242">
            <v>1</v>
          </cell>
          <cell r="H1242" t="str">
            <v>ERAF</v>
          </cell>
          <cell r="L1242" t="str">
            <v>-</v>
          </cell>
          <cell r="N1242">
            <v>43</v>
          </cell>
          <cell r="P1242" t="str">
            <v>32</v>
          </cell>
        </row>
        <row r="1243">
          <cell r="B1243">
            <v>42</v>
          </cell>
          <cell r="C1243">
            <v>5328</v>
          </cell>
          <cell r="D1243">
            <v>43</v>
          </cell>
          <cell r="E1243">
            <v>5035.2299999999996</v>
          </cell>
          <cell r="G1243">
            <v>1</v>
          </cell>
          <cell r="H1243" t="str">
            <v>ERAF</v>
          </cell>
          <cell r="L1243" t="str">
            <v>-</v>
          </cell>
          <cell r="N1243">
            <v>43</v>
          </cell>
          <cell r="P1243" t="str">
            <v>32</v>
          </cell>
        </row>
        <row r="1244">
          <cell r="B1244">
            <v>42</v>
          </cell>
          <cell r="C1244">
            <v>2485.87</v>
          </cell>
          <cell r="D1244">
            <v>44</v>
          </cell>
          <cell r="E1244">
            <v>1969.38</v>
          </cell>
          <cell r="G1244">
            <v>1</v>
          </cell>
          <cell r="H1244" t="str">
            <v>ERAF</v>
          </cell>
          <cell r="L1244" t="str">
            <v>-</v>
          </cell>
          <cell r="N1244">
            <v>44</v>
          </cell>
          <cell r="P1244" t="str">
            <v>32</v>
          </cell>
        </row>
        <row r="1245">
          <cell r="B1245">
            <v>42</v>
          </cell>
          <cell r="C1245">
            <v>4315</v>
          </cell>
          <cell r="D1245">
            <v>44</v>
          </cell>
          <cell r="E1245">
            <v>3321.09</v>
          </cell>
          <cell r="G1245">
            <v>1</v>
          </cell>
          <cell r="H1245" t="str">
            <v>ERAF</v>
          </cell>
          <cell r="L1245" t="str">
            <v>-</v>
          </cell>
          <cell r="N1245">
            <v>44</v>
          </cell>
          <cell r="P1245" t="str">
            <v>32</v>
          </cell>
        </row>
        <row r="1246">
          <cell r="B1246">
            <v>42</v>
          </cell>
          <cell r="C1246">
            <v>2050</v>
          </cell>
          <cell r="D1246">
            <v>43</v>
          </cell>
          <cell r="E1246">
            <v>1219.8399999999999</v>
          </cell>
          <cell r="G1246">
            <v>1</v>
          </cell>
          <cell r="H1246" t="str">
            <v>ERAF</v>
          </cell>
          <cell r="L1246" t="str">
            <v>-</v>
          </cell>
          <cell r="N1246">
            <v>43</v>
          </cell>
          <cell r="P1246" t="str">
            <v>32</v>
          </cell>
        </row>
        <row r="1247">
          <cell r="B1247">
            <v>42</v>
          </cell>
          <cell r="C1247">
            <v>4642.5</v>
          </cell>
          <cell r="D1247">
            <v>43</v>
          </cell>
          <cell r="E1247">
            <v>3369.97</v>
          </cell>
          <cell r="G1247">
            <v>1</v>
          </cell>
          <cell r="H1247" t="str">
            <v>ERAF</v>
          </cell>
          <cell r="L1247" t="str">
            <v>-</v>
          </cell>
          <cell r="N1247">
            <v>43</v>
          </cell>
          <cell r="P1247" t="str">
            <v>32</v>
          </cell>
        </row>
        <row r="1248">
          <cell r="B1248">
            <v>42</v>
          </cell>
          <cell r="C1248">
            <v>6508.38</v>
          </cell>
          <cell r="D1248">
            <v>44</v>
          </cell>
          <cell r="E1248">
            <v>5197.17</v>
          </cell>
          <cell r="G1248">
            <v>1</v>
          </cell>
          <cell r="H1248" t="str">
            <v>ERAF</v>
          </cell>
          <cell r="L1248" t="str">
            <v>-</v>
          </cell>
          <cell r="N1248">
            <v>44</v>
          </cell>
          <cell r="P1248" t="str">
            <v>32</v>
          </cell>
        </row>
        <row r="1249">
          <cell r="B1249">
            <v>42</v>
          </cell>
          <cell r="C1249">
            <v>9350</v>
          </cell>
          <cell r="D1249">
            <v>44</v>
          </cell>
          <cell r="E1249">
            <v>2514.85</v>
          </cell>
          <cell r="G1249">
            <v>1</v>
          </cell>
          <cell r="H1249" t="str">
            <v>ERAF</v>
          </cell>
          <cell r="L1249" t="str">
            <v>-</v>
          </cell>
          <cell r="N1249">
            <v>44</v>
          </cell>
          <cell r="P1249" t="str">
            <v>32</v>
          </cell>
        </row>
        <row r="1250">
          <cell r="H1250" t="str">
            <v/>
          </cell>
          <cell r="P125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X56"/>
  <sheetViews>
    <sheetView tabSelected="1" view="pageBreakPreview" zoomScaleNormal="100" zoomScaleSheetLayoutView="100" workbookViewId="0">
      <pane xSplit="3" ySplit="6" topLeftCell="Q22" activePane="bottomRight" state="frozen"/>
      <selection pane="topRight" activeCell="F1" sqref="F1"/>
      <selection pane="bottomLeft" activeCell="A7" sqref="A7"/>
      <selection pane="bottomRight" activeCell="U1" sqref="U1"/>
    </sheetView>
  </sheetViews>
  <sheetFormatPr defaultRowHeight="15.75"/>
  <cols>
    <col min="1" max="1" width="5" style="13" bestFit="1" customWidth="1"/>
    <col min="2" max="2" width="5.875" style="13" bestFit="1" customWidth="1"/>
    <col min="3" max="3" width="29.75" style="13" customWidth="1"/>
    <col min="4" max="5" width="11.25" style="13" customWidth="1"/>
    <col min="6" max="6" width="11.75" style="13" customWidth="1"/>
    <col min="7" max="7" width="8.75" style="13" customWidth="1"/>
    <col min="8" max="8" width="20.25" style="13" customWidth="1"/>
    <col min="9" max="11" width="11.25" style="13" customWidth="1"/>
    <col min="12" max="12" width="10.5" style="13" customWidth="1"/>
    <col min="13" max="13" width="12.375" style="13" customWidth="1"/>
    <col min="14" max="17" width="11.25" style="13" customWidth="1"/>
    <col min="18" max="18" width="11.25" style="18" customWidth="1"/>
    <col min="19" max="19" width="11.25" style="13" customWidth="1"/>
    <col min="20" max="22" width="11.25" style="15" customWidth="1"/>
    <col min="23" max="23" width="38.375" style="13" customWidth="1"/>
    <col min="24" max="24" width="0" style="13" hidden="1" customWidth="1"/>
    <col min="25" max="16384" width="9" style="13"/>
  </cols>
  <sheetData>
    <row r="1" spans="1:24" ht="110.25">
      <c r="W1" s="73" t="s">
        <v>119</v>
      </c>
    </row>
    <row r="2" spans="1:24" ht="15.75" customHeight="1">
      <c r="A2" s="70" t="s">
        <v>85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44"/>
      <c r="U2" s="44"/>
      <c r="V2" s="44"/>
    </row>
    <row r="3" spans="1:24">
      <c r="L3" s="31"/>
      <c r="M3" s="72"/>
      <c r="N3" s="72"/>
      <c r="O3" s="72"/>
      <c r="P3" s="72"/>
      <c r="Q3" s="41"/>
      <c r="R3" s="43"/>
    </row>
    <row r="4" spans="1:24" s="19" customFormat="1" ht="35.25" customHeight="1">
      <c r="A4" s="61" t="s">
        <v>0</v>
      </c>
      <c r="B4" s="61" t="s">
        <v>1</v>
      </c>
      <c r="C4" s="61" t="s">
        <v>2</v>
      </c>
      <c r="D4" s="59" t="s">
        <v>90</v>
      </c>
      <c r="E4" s="59"/>
      <c r="F4" s="59"/>
      <c r="G4" s="59" t="s">
        <v>91</v>
      </c>
      <c r="H4" s="59" t="s">
        <v>3</v>
      </c>
      <c r="I4" s="67" t="s">
        <v>87</v>
      </c>
      <c r="J4" s="68"/>
      <c r="K4" s="69"/>
      <c r="L4" s="53" t="s">
        <v>111</v>
      </c>
      <c r="M4" s="59" t="s">
        <v>115</v>
      </c>
      <c r="N4" s="59"/>
      <c r="O4" s="59"/>
      <c r="P4" s="59"/>
      <c r="Q4" s="56" t="s">
        <v>110</v>
      </c>
      <c r="R4" s="64" t="s">
        <v>114</v>
      </c>
      <c r="S4" s="53" t="s">
        <v>116</v>
      </c>
      <c r="T4" s="53" t="s">
        <v>117</v>
      </c>
      <c r="U4" s="53" t="s">
        <v>118</v>
      </c>
      <c r="V4" s="53" t="s">
        <v>113</v>
      </c>
      <c r="W4" s="61" t="s">
        <v>104</v>
      </c>
    </row>
    <row r="5" spans="1:24" s="19" customFormat="1" ht="51" customHeight="1">
      <c r="A5" s="63"/>
      <c r="B5" s="61"/>
      <c r="C5" s="63"/>
      <c r="D5" s="61" t="s">
        <v>94</v>
      </c>
      <c r="E5" s="53" t="s">
        <v>93</v>
      </c>
      <c r="F5" s="61" t="s">
        <v>4</v>
      </c>
      <c r="G5" s="59"/>
      <c r="H5" s="59"/>
      <c r="I5" s="53" t="s">
        <v>88</v>
      </c>
      <c r="J5" s="53" t="s">
        <v>89</v>
      </c>
      <c r="K5" s="61" t="s">
        <v>4</v>
      </c>
      <c r="L5" s="54"/>
      <c r="M5" s="61" t="s">
        <v>112</v>
      </c>
      <c r="N5" s="61" t="s">
        <v>5</v>
      </c>
      <c r="O5" s="61" t="s">
        <v>4</v>
      </c>
      <c r="P5" s="61" t="s">
        <v>5</v>
      </c>
      <c r="Q5" s="57"/>
      <c r="R5" s="65"/>
      <c r="S5" s="54"/>
      <c r="T5" s="54"/>
      <c r="U5" s="54"/>
      <c r="V5" s="54"/>
      <c r="W5" s="61"/>
    </row>
    <row r="6" spans="1:24" s="19" customFormat="1" ht="176.25" customHeight="1">
      <c r="A6" s="63"/>
      <c r="B6" s="71"/>
      <c r="C6" s="63"/>
      <c r="D6" s="62"/>
      <c r="E6" s="55"/>
      <c r="F6" s="62"/>
      <c r="G6" s="60"/>
      <c r="H6" s="60"/>
      <c r="I6" s="55"/>
      <c r="J6" s="55"/>
      <c r="K6" s="62"/>
      <c r="L6" s="55"/>
      <c r="M6" s="62"/>
      <c r="N6" s="62"/>
      <c r="O6" s="62"/>
      <c r="P6" s="71"/>
      <c r="Q6" s="58"/>
      <c r="R6" s="66"/>
      <c r="S6" s="55"/>
      <c r="T6" s="55"/>
      <c r="U6" s="55"/>
      <c r="V6" s="55"/>
      <c r="W6" s="63"/>
    </row>
    <row r="7" spans="1:24">
      <c r="A7" s="20"/>
      <c r="B7" s="26"/>
      <c r="C7" s="27" t="s">
        <v>8</v>
      </c>
      <c r="D7" s="29">
        <f>SUM(D10:D46)</f>
        <v>590089975.46981192</v>
      </c>
      <c r="E7" s="29">
        <f>SUM(E10:E46)</f>
        <v>552638265.94512796</v>
      </c>
      <c r="F7" s="29">
        <f>SUM(F10:F46)</f>
        <v>507852855.89816403</v>
      </c>
      <c r="G7" s="28">
        <f>SUM(G10:G46)</f>
        <v>681</v>
      </c>
      <c r="H7" s="28" t="s">
        <v>9</v>
      </c>
      <c r="I7" s="29">
        <f>SUM(I10:I46)</f>
        <v>443437720.46999997</v>
      </c>
      <c r="J7" s="29">
        <f>SUM(J10:J46)</f>
        <v>437107599.92000002</v>
      </c>
      <c r="K7" s="29">
        <f>SUM(K10:K46)</f>
        <v>382510370.92000002</v>
      </c>
      <c r="L7" s="29">
        <f>SUM(L10:L46)</f>
        <v>144374108.08999997</v>
      </c>
      <c r="M7" s="29">
        <f>SUM(M10:M46)</f>
        <v>127621532.25999999</v>
      </c>
      <c r="N7" s="8">
        <f>M7/D7</f>
        <v>0.21627469973268323</v>
      </c>
      <c r="O7" s="29">
        <f>SUM(O10:O46)</f>
        <v>115579458.09999999</v>
      </c>
      <c r="P7" s="8">
        <f>O7/F7</f>
        <v>0.22758453902083853</v>
      </c>
      <c r="Q7" s="29">
        <f>SUM(Q10:Q46)</f>
        <v>131310839</v>
      </c>
      <c r="R7" s="29">
        <f>SUM(R10:R46)</f>
        <v>9061565.9900000002</v>
      </c>
      <c r="S7" s="29">
        <f>SUM(S10:S46)</f>
        <v>99859972.410000011</v>
      </c>
      <c r="T7" s="29">
        <f>SUM(T10:T46)</f>
        <v>5708958.1100000003</v>
      </c>
      <c r="U7" s="29">
        <f>SUM(U10:U46)</f>
        <v>12895227.59</v>
      </c>
      <c r="V7" s="47">
        <f>T7/S7</f>
        <v>5.7169634361207811E-2</v>
      </c>
      <c r="W7" s="28"/>
    </row>
    <row r="8" spans="1:24">
      <c r="A8" s="20"/>
      <c r="B8" s="26"/>
      <c r="C8" s="27" t="s">
        <v>10</v>
      </c>
      <c r="D8" s="29">
        <f>SUM(D10:D33)</f>
        <v>188834928.52468401</v>
      </c>
      <c r="E8" s="29">
        <f>SUM(E10:E33)</f>
        <v>188738293</v>
      </c>
      <c r="F8" s="29">
        <f>SUM(F10:F33)</f>
        <v>166495473.00814</v>
      </c>
      <c r="G8" s="28">
        <f>SUM(G10:G33)</f>
        <v>141</v>
      </c>
      <c r="H8" s="28" t="s">
        <v>9</v>
      </c>
      <c r="I8" s="29">
        <f>SUM(I10:I33)</f>
        <v>173322080</v>
      </c>
      <c r="J8" s="29">
        <f>SUM(J10:J33)</f>
        <v>172750739</v>
      </c>
      <c r="K8" s="29">
        <f>SUM(K10:K33)</f>
        <v>151307145</v>
      </c>
      <c r="L8" s="29">
        <f>SUM(L10:L33)</f>
        <v>76192826.030000001</v>
      </c>
      <c r="M8" s="29">
        <f>SUM(M10:M33)</f>
        <v>62590288.29999999</v>
      </c>
      <c r="N8" s="8">
        <f>M8/D8</f>
        <v>0.33145503741813503</v>
      </c>
      <c r="O8" s="29">
        <f>SUM(O10:O33)</f>
        <v>54692439.119999997</v>
      </c>
      <c r="P8" s="8">
        <f>O8/F8</f>
        <v>0.32849204925425252</v>
      </c>
      <c r="Q8" s="29">
        <f>SUM(Q10:Q33)</f>
        <v>51684379</v>
      </c>
      <c r="R8" s="29">
        <f>SUM(R10:R33)</f>
        <v>5574986.8000000007</v>
      </c>
      <c r="S8" s="29">
        <f>SUM(S10:S33)</f>
        <v>41965262.249999993</v>
      </c>
      <c r="T8" s="29">
        <f>SUM(T10:T33)</f>
        <v>3210022.8600000003</v>
      </c>
      <c r="U8" s="29">
        <f>SUM(U10:U33)</f>
        <v>7560752.6600000001</v>
      </c>
      <c r="V8" s="47">
        <f>T8/S8</f>
        <v>7.6492381743664684E-2</v>
      </c>
      <c r="W8" s="28"/>
    </row>
    <row r="9" spans="1:24">
      <c r="A9" s="20"/>
      <c r="B9" s="26"/>
      <c r="C9" s="27" t="s">
        <v>11</v>
      </c>
      <c r="D9" s="29">
        <f>SUM(D34:D46)</f>
        <v>401255046.94512802</v>
      </c>
      <c r="E9" s="29">
        <f>SUM(E34:E46)</f>
        <v>363899972.94512802</v>
      </c>
      <c r="F9" s="29">
        <f>SUM(F34:F46)</f>
        <v>341357382.89002401</v>
      </c>
      <c r="G9" s="28">
        <f>SUM(G34:G46)</f>
        <v>540</v>
      </c>
      <c r="H9" s="28" t="s">
        <v>9</v>
      </c>
      <c r="I9" s="29">
        <f>SUM(I34:I46)</f>
        <v>270115640.46999997</v>
      </c>
      <c r="J9" s="29">
        <f>SUM(J34:J46)</f>
        <v>264356860.91999999</v>
      </c>
      <c r="K9" s="29">
        <f>SUM(K34:K46)</f>
        <v>231203225.91999999</v>
      </c>
      <c r="L9" s="29">
        <f>SUM(L34:L46)</f>
        <v>68181282.060000002</v>
      </c>
      <c r="M9" s="29">
        <f>SUM(M34:M46)</f>
        <v>65031243.960000001</v>
      </c>
      <c r="N9" s="8">
        <f>M9/D9</f>
        <v>0.16206959751684588</v>
      </c>
      <c r="O9" s="29">
        <f>SUM(O34:O46)</f>
        <v>60887018.979999997</v>
      </c>
      <c r="P9" s="8">
        <f>O9/F9</f>
        <v>0.17836737106581382</v>
      </c>
      <c r="Q9" s="29">
        <f>SUM(Q34:Q46)</f>
        <v>79626460</v>
      </c>
      <c r="R9" s="29">
        <f>SUM(R34:R46)</f>
        <v>3486579.19</v>
      </c>
      <c r="S9" s="29">
        <f>SUM(S34:S46)</f>
        <v>57894710.160000004</v>
      </c>
      <c r="T9" s="29">
        <f>SUM(T34:T46)</f>
        <v>2498935.25</v>
      </c>
      <c r="U9" s="29">
        <f>SUM(U34:U46)</f>
        <v>5334474.93</v>
      </c>
      <c r="V9" s="47">
        <f>T9/S9</f>
        <v>4.3163446938310049E-2</v>
      </c>
      <c r="W9" s="28"/>
    </row>
    <row r="10" spans="1:24" ht="38.25">
      <c r="A10" s="1">
        <v>1</v>
      </c>
      <c r="B10" s="2" t="s">
        <v>6</v>
      </c>
      <c r="C10" s="49" t="s">
        <v>12</v>
      </c>
      <c r="D10" s="3">
        <v>0</v>
      </c>
      <c r="E10" s="3">
        <v>0</v>
      </c>
      <c r="F10" s="3">
        <v>0</v>
      </c>
      <c r="G10" s="2" t="s">
        <v>9</v>
      </c>
      <c r="H10" s="2" t="s">
        <v>13</v>
      </c>
      <c r="I10" s="3">
        <v>0</v>
      </c>
      <c r="J10" s="3">
        <v>0</v>
      </c>
      <c r="K10" s="3">
        <v>0</v>
      </c>
      <c r="L10" s="6">
        <v>0</v>
      </c>
      <c r="M10" s="6">
        <v>0</v>
      </c>
      <c r="N10" s="8">
        <v>0</v>
      </c>
      <c r="O10" s="4">
        <v>0</v>
      </c>
      <c r="P10" s="6">
        <v>0</v>
      </c>
      <c r="Q10" s="3">
        <v>0</v>
      </c>
      <c r="R10" s="6">
        <v>0</v>
      </c>
      <c r="S10" s="51">
        <v>0</v>
      </c>
      <c r="T10" s="46">
        <v>0</v>
      </c>
      <c r="U10" s="46">
        <v>0</v>
      </c>
      <c r="V10" s="47">
        <v>0</v>
      </c>
      <c r="W10" s="5" t="s">
        <v>66</v>
      </c>
      <c r="X10" s="18" t="e">
        <f>D10-#REF!</f>
        <v>#REF!</v>
      </c>
    </row>
    <row r="11" spans="1:24" ht="51">
      <c r="A11" s="1">
        <v>2</v>
      </c>
      <c r="B11" s="2" t="s">
        <v>6</v>
      </c>
      <c r="C11" s="49" t="s">
        <v>14</v>
      </c>
      <c r="D11" s="3">
        <v>40266534.524683997</v>
      </c>
      <c r="E11" s="3">
        <v>40240180</v>
      </c>
      <c r="F11" s="3">
        <v>34226555</v>
      </c>
      <c r="G11" s="2">
        <v>35</v>
      </c>
      <c r="H11" s="2" t="s">
        <v>86</v>
      </c>
      <c r="I11" s="3">
        <v>39535469</v>
      </c>
      <c r="J11" s="3">
        <v>39320191</v>
      </c>
      <c r="K11" s="3">
        <v>33422290</v>
      </c>
      <c r="L11" s="33">
        <v>15936833.07</v>
      </c>
      <c r="M11" s="14">
        <v>15936833.07</v>
      </c>
      <c r="N11" s="8">
        <v>0.39578357706026279</v>
      </c>
      <c r="O11" s="4">
        <v>13373536.32</v>
      </c>
      <c r="P11" s="8">
        <v>0.39073568227944649</v>
      </c>
      <c r="Q11" s="32">
        <v>13528928</v>
      </c>
      <c r="R11" s="3">
        <v>1397943.2</v>
      </c>
      <c r="S11" s="51">
        <v>12802467.459999999</v>
      </c>
      <c r="T11" s="46">
        <v>1184051.81</v>
      </c>
      <c r="U11" s="46">
        <v>2649971.83</v>
      </c>
      <c r="V11" s="47">
        <f>U11/S11</f>
        <v>0.2069891478560337</v>
      </c>
      <c r="W11" s="24" t="s">
        <v>105</v>
      </c>
      <c r="X11" s="18" t="e">
        <f>D11-#REF!</f>
        <v>#REF!</v>
      </c>
    </row>
    <row r="12" spans="1:24" ht="25.5">
      <c r="A12" s="1">
        <v>3</v>
      </c>
      <c r="B12" s="2" t="s">
        <v>6</v>
      </c>
      <c r="C12" s="49" t="s">
        <v>15</v>
      </c>
      <c r="D12" s="3">
        <v>0</v>
      </c>
      <c r="E12" s="3">
        <v>0</v>
      </c>
      <c r="F12" s="3">
        <v>0</v>
      </c>
      <c r="G12" s="2" t="s">
        <v>9</v>
      </c>
      <c r="H12" s="2" t="s">
        <v>16</v>
      </c>
      <c r="I12" s="3">
        <v>0</v>
      </c>
      <c r="J12" s="3">
        <v>0</v>
      </c>
      <c r="K12" s="3">
        <v>0</v>
      </c>
      <c r="L12" s="33">
        <v>0</v>
      </c>
      <c r="M12" s="6">
        <v>0</v>
      </c>
      <c r="N12" s="8">
        <v>0</v>
      </c>
      <c r="O12" s="4">
        <v>0</v>
      </c>
      <c r="P12" s="8">
        <v>0</v>
      </c>
      <c r="Q12" s="3">
        <v>0</v>
      </c>
      <c r="R12" s="40">
        <v>0</v>
      </c>
      <c r="S12" s="51">
        <v>0</v>
      </c>
      <c r="T12" s="46">
        <v>0</v>
      </c>
      <c r="U12" s="46">
        <v>0</v>
      </c>
      <c r="V12" s="47">
        <v>0</v>
      </c>
      <c r="W12" s="24" t="s">
        <v>66</v>
      </c>
      <c r="X12" s="18" t="e">
        <f>D12-#REF!</f>
        <v>#REF!</v>
      </c>
    </row>
    <row r="13" spans="1:24" ht="38.25">
      <c r="A13" s="1">
        <v>4</v>
      </c>
      <c r="B13" s="2" t="s">
        <v>6</v>
      </c>
      <c r="C13" s="50" t="s">
        <v>17</v>
      </c>
      <c r="D13" s="3">
        <v>8717031</v>
      </c>
      <c r="E13" s="3">
        <v>8717031</v>
      </c>
      <c r="F13" s="3">
        <v>7804604</v>
      </c>
      <c r="G13" s="2">
        <v>13</v>
      </c>
      <c r="H13" s="2" t="s">
        <v>57</v>
      </c>
      <c r="I13" s="3">
        <v>6082785</v>
      </c>
      <c r="J13" s="3">
        <v>6082785</v>
      </c>
      <c r="K13" s="3">
        <v>5445910</v>
      </c>
      <c r="L13" s="33">
        <v>3194357.48</v>
      </c>
      <c r="M13" s="6">
        <v>3194357.48</v>
      </c>
      <c r="N13" s="8">
        <v>0.36645016864113483</v>
      </c>
      <c r="O13" s="6">
        <v>2859906.61</v>
      </c>
      <c r="P13" s="8">
        <v>0.35839524593432287</v>
      </c>
      <c r="Q13" s="3">
        <v>1547489</v>
      </c>
      <c r="R13" s="45">
        <v>138756</v>
      </c>
      <c r="S13" s="51">
        <v>1487295.91</v>
      </c>
      <c r="T13" s="46">
        <v>192099.20000000001</v>
      </c>
      <c r="U13" s="46">
        <f>583891.92+22793</f>
        <v>606684.92000000004</v>
      </c>
      <c r="V13" s="47">
        <f>U13/S13</f>
        <v>0.40791137521517157</v>
      </c>
      <c r="W13" s="24" t="s">
        <v>106</v>
      </c>
      <c r="X13" s="18" t="e">
        <f>D13-#REF!</f>
        <v>#REF!</v>
      </c>
    </row>
    <row r="14" spans="1:24" ht="38.25">
      <c r="A14" s="1">
        <v>5</v>
      </c>
      <c r="B14" s="2" t="s">
        <v>6</v>
      </c>
      <c r="C14" s="50" t="s">
        <v>18</v>
      </c>
      <c r="D14" s="7">
        <v>36813056</v>
      </c>
      <c r="E14" s="7">
        <v>36813056</v>
      </c>
      <c r="F14" s="7">
        <v>34363636</v>
      </c>
      <c r="G14" s="2">
        <v>18</v>
      </c>
      <c r="H14" s="2" t="s">
        <v>58</v>
      </c>
      <c r="I14" s="7">
        <v>35075546</v>
      </c>
      <c r="J14" s="7">
        <v>35075546</v>
      </c>
      <c r="K14" s="7">
        <v>32743004</v>
      </c>
      <c r="L14" s="42">
        <v>15623510.800000001</v>
      </c>
      <c r="M14" s="6">
        <f>15620770.27+2740.53</f>
        <v>15623510.799999999</v>
      </c>
      <c r="N14" s="8">
        <v>0.4243269091813513</v>
      </c>
      <c r="O14" s="6">
        <v>14584543.23</v>
      </c>
      <c r="P14" s="8">
        <v>0.42441792917373472</v>
      </c>
      <c r="Q14" s="7">
        <v>9607121</v>
      </c>
      <c r="R14" s="45">
        <v>1137513.42</v>
      </c>
      <c r="S14" s="51">
        <v>9975606.25</v>
      </c>
      <c r="T14" s="46">
        <v>1062930.18</v>
      </c>
      <c r="U14" s="46">
        <v>3154404.92</v>
      </c>
      <c r="V14" s="47">
        <f>U14/S14</f>
        <v>0.31621185128472767</v>
      </c>
      <c r="W14" s="24" t="s">
        <v>69</v>
      </c>
      <c r="X14" s="18" t="e">
        <f>D14-#REF!</f>
        <v>#REF!</v>
      </c>
    </row>
    <row r="15" spans="1:24" ht="38.25">
      <c r="A15" s="1">
        <v>6</v>
      </c>
      <c r="B15" s="2" t="s">
        <v>6</v>
      </c>
      <c r="C15" s="50" t="s">
        <v>19</v>
      </c>
      <c r="D15" s="7">
        <v>5614671</v>
      </c>
      <c r="E15" s="7">
        <v>5614671</v>
      </c>
      <c r="F15" s="7">
        <v>5614670.9354280001</v>
      </c>
      <c r="G15" s="2" t="s">
        <v>9</v>
      </c>
      <c r="H15" s="2" t="s">
        <v>59</v>
      </c>
      <c r="I15" s="7">
        <v>0</v>
      </c>
      <c r="J15" s="7">
        <v>0</v>
      </c>
      <c r="K15" s="7">
        <v>0</v>
      </c>
      <c r="L15" s="33">
        <v>0</v>
      </c>
      <c r="M15" s="6">
        <v>0</v>
      </c>
      <c r="N15" s="8">
        <v>0</v>
      </c>
      <c r="O15" s="4">
        <v>0</v>
      </c>
      <c r="P15" s="8">
        <v>0</v>
      </c>
      <c r="Q15" s="7">
        <v>1855460</v>
      </c>
      <c r="R15" s="40">
        <v>0</v>
      </c>
      <c r="S15" s="51">
        <v>35050</v>
      </c>
      <c r="T15" s="46">
        <v>0</v>
      </c>
      <c r="U15" s="46">
        <v>0</v>
      </c>
      <c r="V15" s="47">
        <f t="shared" ref="V15:V44" si="0">U15/S15</f>
        <v>0</v>
      </c>
      <c r="W15" s="24" t="s">
        <v>64</v>
      </c>
      <c r="X15" s="18" t="e">
        <f>D15-#REF!</f>
        <v>#REF!</v>
      </c>
    </row>
    <row r="16" spans="1:24" ht="38.25">
      <c r="A16" s="1">
        <v>7</v>
      </c>
      <c r="B16" s="2" t="s">
        <v>6</v>
      </c>
      <c r="C16" s="50" t="s">
        <v>20</v>
      </c>
      <c r="D16" s="7">
        <v>0</v>
      </c>
      <c r="E16" s="7">
        <v>0</v>
      </c>
      <c r="F16" s="7">
        <v>0</v>
      </c>
      <c r="G16" s="2" t="s">
        <v>9</v>
      </c>
      <c r="H16" s="2" t="s">
        <v>21</v>
      </c>
      <c r="I16" s="7">
        <v>0</v>
      </c>
      <c r="J16" s="7">
        <v>0</v>
      </c>
      <c r="K16" s="7">
        <v>0</v>
      </c>
      <c r="L16" s="33">
        <v>0</v>
      </c>
      <c r="M16" s="6">
        <v>0</v>
      </c>
      <c r="N16" s="8">
        <v>0</v>
      </c>
      <c r="O16" s="6">
        <v>0</v>
      </c>
      <c r="P16" s="8">
        <v>0</v>
      </c>
      <c r="Q16" s="7">
        <v>0</v>
      </c>
      <c r="R16" s="40">
        <v>0</v>
      </c>
      <c r="S16" s="51">
        <v>0</v>
      </c>
      <c r="T16" s="46">
        <v>0</v>
      </c>
      <c r="U16" s="46">
        <v>0</v>
      </c>
      <c r="V16" s="47">
        <v>0</v>
      </c>
      <c r="W16" s="48" t="s">
        <v>65</v>
      </c>
      <c r="X16" s="18" t="e">
        <f>D16-#REF!</f>
        <v>#REF!</v>
      </c>
    </row>
    <row r="17" spans="1:24" ht="51">
      <c r="A17" s="1">
        <v>8</v>
      </c>
      <c r="B17" s="2" t="s">
        <v>6</v>
      </c>
      <c r="C17" s="50" t="s">
        <v>22</v>
      </c>
      <c r="D17" s="3">
        <v>2550000</v>
      </c>
      <c r="E17" s="3">
        <v>2550000</v>
      </c>
      <c r="F17" s="3">
        <v>2549999.917692</v>
      </c>
      <c r="G17" s="2">
        <v>1</v>
      </c>
      <c r="H17" s="2" t="s">
        <v>76</v>
      </c>
      <c r="I17" s="3">
        <v>2550000</v>
      </c>
      <c r="J17" s="3">
        <v>2550000</v>
      </c>
      <c r="K17" s="3">
        <v>2550000</v>
      </c>
      <c r="L17" s="33">
        <v>40000</v>
      </c>
      <c r="M17" s="6">
        <v>0</v>
      </c>
      <c r="N17" s="8">
        <v>0</v>
      </c>
      <c r="O17" s="4">
        <v>0</v>
      </c>
      <c r="P17" s="8">
        <v>0</v>
      </c>
      <c r="Q17" s="3">
        <v>469953</v>
      </c>
      <c r="R17" s="40">
        <v>2550.7399999999998</v>
      </c>
      <c r="S17" s="51">
        <v>622270</v>
      </c>
      <c r="T17" s="46">
        <v>0</v>
      </c>
      <c r="U17" s="46">
        <v>0</v>
      </c>
      <c r="V17" s="47">
        <f t="shared" si="0"/>
        <v>0</v>
      </c>
      <c r="W17" s="24" t="s">
        <v>67</v>
      </c>
      <c r="X17" s="18" t="e">
        <f>D17-#REF!</f>
        <v>#REF!</v>
      </c>
    </row>
    <row r="18" spans="1:24" ht="38.25">
      <c r="A18" s="1">
        <v>9</v>
      </c>
      <c r="B18" s="2" t="s">
        <v>6</v>
      </c>
      <c r="C18" s="50" t="s">
        <v>23</v>
      </c>
      <c r="D18" s="3">
        <v>7441454</v>
      </c>
      <c r="E18" s="3">
        <v>7441454</v>
      </c>
      <c r="F18" s="3">
        <v>6325236</v>
      </c>
      <c r="G18" s="2">
        <v>6</v>
      </c>
      <c r="H18" s="2" t="s">
        <v>60</v>
      </c>
      <c r="I18" s="3">
        <v>6369674</v>
      </c>
      <c r="J18" s="3">
        <v>6369674</v>
      </c>
      <c r="K18" s="3">
        <v>5414217</v>
      </c>
      <c r="L18" s="33">
        <f>375200.8+1147816.38</f>
        <v>1523017.18</v>
      </c>
      <c r="M18" s="6">
        <v>779432.11</v>
      </c>
      <c r="N18" s="8">
        <v>0.1047419106534825</v>
      </c>
      <c r="O18" s="4">
        <v>662516.15</v>
      </c>
      <c r="P18" s="8">
        <v>0.10474172821377732</v>
      </c>
      <c r="Q18" s="3">
        <f>1182334+701321+(602780)</f>
        <v>2486435</v>
      </c>
      <c r="R18" s="45">
        <f>56362.71+(103890.37+36059)</f>
        <v>196312.08</v>
      </c>
      <c r="S18" s="51">
        <v>1901061.4699999997</v>
      </c>
      <c r="T18" s="46">
        <v>47908.29</v>
      </c>
      <c r="U18" s="46">
        <v>63853.07</v>
      </c>
      <c r="V18" s="47">
        <f t="shared" si="0"/>
        <v>3.3588114328570347E-2</v>
      </c>
      <c r="W18" s="24" t="s">
        <v>70</v>
      </c>
      <c r="X18" s="18" t="e">
        <f>D18-#REF!</f>
        <v>#REF!</v>
      </c>
    </row>
    <row r="19" spans="1:24" ht="51">
      <c r="A19" s="1">
        <v>10</v>
      </c>
      <c r="B19" s="2" t="s">
        <v>6</v>
      </c>
      <c r="C19" s="50" t="s">
        <v>24</v>
      </c>
      <c r="D19" s="3">
        <v>9533326</v>
      </c>
      <c r="E19" s="3">
        <v>9463045</v>
      </c>
      <c r="F19" s="3">
        <v>8345584</v>
      </c>
      <c r="G19" s="2">
        <v>27</v>
      </c>
      <c r="H19" s="2" t="s">
        <v>79</v>
      </c>
      <c r="I19" s="3">
        <v>9474866</v>
      </c>
      <c r="J19" s="3">
        <v>9474866</v>
      </c>
      <c r="K19" s="3">
        <v>8345584</v>
      </c>
      <c r="L19" s="33">
        <f>14655+1278354.98</f>
        <v>1293009.98</v>
      </c>
      <c r="M19" s="6">
        <v>193267.05</v>
      </c>
      <c r="N19" s="8">
        <v>2.0397866312832285E-2</v>
      </c>
      <c r="O19" s="4">
        <v>187816.03</v>
      </c>
      <c r="P19" s="8">
        <v>2.250483968527547E-2</v>
      </c>
      <c r="Q19" s="3">
        <f>(1925494+1271747+351942)+89502+108510</f>
        <v>3747195</v>
      </c>
      <c r="R19" s="40">
        <f>8561.17+4497.59+(175939.78+3203.47)+102577.35</f>
        <v>294779.36</v>
      </c>
      <c r="S19" s="51">
        <v>1863828.0899999999</v>
      </c>
      <c r="T19" s="46">
        <v>8130.72</v>
      </c>
      <c r="U19" s="46">
        <v>29251.42</v>
      </c>
      <c r="V19" s="47">
        <f t="shared" si="0"/>
        <v>1.5694269314290677E-2</v>
      </c>
      <c r="W19" s="24" t="s">
        <v>107</v>
      </c>
      <c r="X19" s="18" t="e">
        <f>D19-#REF!</f>
        <v>#REF!</v>
      </c>
    </row>
    <row r="20" spans="1:24" ht="51">
      <c r="A20" s="1">
        <v>11</v>
      </c>
      <c r="B20" s="2" t="s">
        <v>6</v>
      </c>
      <c r="C20" s="50" t="s">
        <v>25</v>
      </c>
      <c r="D20" s="3">
        <v>25850718</v>
      </c>
      <c r="E20" s="3">
        <v>25850718</v>
      </c>
      <c r="F20" s="3">
        <v>21973111</v>
      </c>
      <c r="G20" s="2">
        <v>1</v>
      </c>
      <c r="H20" s="2" t="s">
        <v>61</v>
      </c>
      <c r="I20" s="3">
        <v>25573211</v>
      </c>
      <c r="J20" s="3">
        <v>25500718</v>
      </c>
      <c r="K20" s="3">
        <v>21675610</v>
      </c>
      <c r="L20" s="33">
        <f>(3096003-3224)-7902.92+6877626.67</f>
        <v>9962502.75</v>
      </c>
      <c r="M20" s="9">
        <v>8679282.7200000007</v>
      </c>
      <c r="N20" s="8">
        <v>0.33574629223064523</v>
      </c>
      <c r="O20" s="4">
        <v>7377390.2999999998</v>
      </c>
      <c r="P20" s="8">
        <v>0.33574628098861375</v>
      </c>
      <c r="Q20" s="3">
        <v>6256498</v>
      </c>
      <c r="R20" s="40">
        <v>812176.92</v>
      </c>
      <c r="S20" s="51">
        <v>2660403.35</v>
      </c>
      <c r="T20" s="46">
        <v>0</v>
      </c>
      <c r="U20" s="46">
        <v>0</v>
      </c>
      <c r="V20" s="47">
        <f t="shared" si="0"/>
        <v>0</v>
      </c>
      <c r="W20" s="24" t="s">
        <v>71</v>
      </c>
      <c r="X20" s="18" t="e">
        <f>D20-#REF!</f>
        <v>#REF!</v>
      </c>
    </row>
    <row r="21" spans="1:24" ht="76.5">
      <c r="A21" s="1">
        <v>12</v>
      </c>
      <c r="B21" s="2" t="s">
        <v>6</v>
      </c>
      <c r="C21" s="50" t="s">
        <v>26</v>
      </c>
      <c r="D21" s="3">
        <v>5014020</v>
      </c>
      <c r="E21" s="3">
        <v>5014020</v>
      </c>
      <c r="F21" s="3">
        <v>4261917.3102479996</v>
      </c>
      <c r="G21" s="2">
        <v>2</v>
      </c>
      <c r="H21" s="2" t="s">
        <v>62</v>
      </c>
      <c r="I21" s="3">
        <v>5189721</v>
      </c>
      <c r="J21" s="3">
        <v>4957835</v>
      </c>
      <c r="K21" s="3">
        <v>4214159</v>
      </c>
      <c r="L21" s="33">
        <f>1232170.04+1995568</f>
        <v>3227738.04</v>
      </c>
      <c r="M21" s="9">
        <v>1312897.4099999999</v>
      </c>
      <c r="N21" s="8">
        <v>0.26184526786889561</v>
      </c>
      <c r="O21" s="4">
        <v>1115962.79</v>
      </c>
      <c r="P21" s="8">
        <v>0.26184524681335558</v>
      </c>
      <c r="Q21" s="3">
        <v>1856238</v>
      </c>
      <c r="R21" s="40">
        <v>251182</v>
      </c>
      <c r="S21" s="51">
        <v>1497839.2199999997</v>
      </c>
      <c r="T21" s="46">
        <v>586210.53</v>
      </c>
      <c r="U21" s="46">
        <v>586210.53</v>
      </c>
      <c r="V21" s="47">
        <f t="shared" si="0"/>
        <v>0.39137079746115883</v>
      </c>
      <c r="W21" s="24" t="s">
        <v>72</v>
      </c>
      <c r="X21" s="18" t="e">
        <f>D21-#REF!</f>
        <v>#REF!</v>
      </c>
    </row>
    <row r="22" spans="1:24" ht="51">
      <c r="A22" s="1">
        <v>13</v>
      </c>
      <c r="B22" s="2" t="s">
        <v>6</v>
      </c>
      <c r="C22" s="50" t="s">
        <v>27</v>
      </c>
      <c r="D22" s="3">
        <v>11244864</v>
      </c>
      <c r="E22" s="3">
        <v>11244864</v>
      </c>
      <c r="F22" s="3">
        <v>9558134.4000000004</v>
      </c>
      <c r="G22" s="2">
        <v>1</v>
      </c>
      <c r="H22" s="2" t="s">
        <v>80</v>
      </c>
      <c r="I22" s="3">
        <v>11244864</v>
      </c>
      <c r="J22" s="3">
        <v>11244864</v>
      </c>
      <c r="K22" s="3">
        <v>9558133</v>
      </c>
      <c r="L22" s="33">
        <f>1949313-272932.16-5088.05+3845799.31+3578316.75</f>
        <v>9095408.8499999996</v>
      </c>
      <c r="M22" s="9">
        <v>8693359.6799999997</v>
      </c>
      <c r="N22" s="8">
        <v>0.77309602677275602</v>
      </c>
      <c r="O22" s="4">
        <v>7389355.7199999997</v>
      </c>
      <c r="P22" s="8">
        <v>0.77309602593577254</v>
      </c>
      <c r="Q22" s="3">
        <v>1843288</v>
      </c>
      <c r="R22" s="40">
        <v>518372.39</v>
      </c>
      <c r="S22" s="51">
        <v>1124824.8500000001</v>
      </c>
      <c r="T22" s="46">
        <v>0</v>
      </c>
      <c r="U22" s="46">
        <v>0</v>
      </c>
      <c r="V22" s="47">
        <f t="shared" si="0"/>
        <v>0</v>
      </c>
      <c r="W22" s="24" t="s">
        <v>73</v>
      </c>
      <c r="X22" s="18" t="e">
        <f>D22-#REF!</f>
        <v>#REF!</v>
      </c>
    </row>
    <row r="23" spans="1:24" ht="38.25">
      <c r="A23" s="1">
        <v>14</v>
      </c>
      <c r="B23" s="2" t="s">
        <v>6</v>
      </c>
      <c r="C23" s="50" t="s">
        <v>28</v>
      </c>
      <c r="D23" s="3">
        <v>4564706</v>
      </c>
      <c r="E23" s="3">
        <v>4564706</v>
      </c>
      <c r="F23" s="3">
        <v>3880000</v>
      </c>
      <c r="G23" s="2">
        <v>3</v>
      </c>
      <c r="H23" s="2" t="s">
        <v>63</v>
      </c>
      <c r="I23" s="3">
        <v>4075000</v>
      </c>
      <c r="J23" s="3">
        <v>4075000</v>
      </c>
      <c r="K23" s="3">
        <v>3463750</v>
      </c>
      <c r="L23" s="33">
        <v>582760.4</v>
      </c>
      <c r="M23" s="6">
        <v>369733.18</v>
      </c>
      <c r="N23" s="8">
        <v>8.0998246108292621E-2</v>
      </c>
      <c r="O23" s="4">
        <v>314273.19</v>
      </c>
      <c r="P23" s="8">
        <v>8.099824484536082E-2</v>
      </c>
      <c r="Q23" s="3">
        <f>257439+1181877</f>
        <v>1439316</v>
      </c>
      <c r="R23" s="40">
        <v>105974.24</v>
      </c>
      <c r="S23" s="51">
        <v>762476.61</v>
      </c>
      <c r="T23" s="46">
        <v>1037.8499999999999</v>
      </c>
      <c r="U23" s="46">
        <v>1037.8499999999999</v>
      </c>
      <c r="V23" s="47">
        <f t="shared" si="0"/>
        <v>1.3611565081320985E-3</v>
      </c>
      <c r="W23" s="24" t="s">
        <v>68</v>
      </c>
      <c r="X23" s="18" t="e">
        <f>D23-#REF!</f>
        <v>#REF!</v>
      </c>
    </row>
    <row r="24" spans="1:24" ht="51">
      <c r="A24" s="1">
        <v>15</v>
      </c>
      <c r="B24" s="2" t="s">
        <v>6</v>
      </c>
      <c r="C24" s="50" t="s">
        <v>29</v>
      </c>
      <c r="D24" s="3">
        <v>0</v>
      </c>
      <c r="E24" s="3">
        <v>0</v>
      </c>
      <c r="F24" s="3">
        <v>0</v>
      </c>
      <c r="G24" s="2" t="s">
        <v>9</v>
      </c>
      <c r="H24" s="2" t="s">
        <v>30</v>
      </c>
      <c r="I24" s="3">
        <v>0</v>
      </c>
      <c r="J24" s="3">
        <v>0</v>
      </c>
      <c r="K24" s="3">
        <v>0</v>
      </c>
      <c r="L24" s="33">
        <v>0</v>
      </c>
      <c r="M24" s="6">
        <v>0</v>
      </c>
      <c r="N24" s="8">
        <v>0</v>
      </c>
      <c r="O24" s="6">
        <v>0</v>
      </c>
      <c r="P24" s="8">
        <v>0</v>
      </c>
      <c r="Q24" s="3">
        <v>0</v>
      </c>
      <c r="R24" s="40">
        <v>0</v>
      </c>
      <c r="S24" s="51">
        <v>0</v>
      </c>
      <c r="T24" s="46">
        <v>0</v>
      </c>
      <c r="U24" s="46">
        <v>0</v>
      </c>
      <c r="V24" s="47">
        <v>0</v>
      </c>
      <c r="W24" s="48" t="s">
        <v>66</v>
      </c>
      <c r="X24" s="18" t="e">
        <f>D24-#REF!</f>
        <v>#REF!</v>
      </c>
    </row>
    <row r="25" spans="1:24" ht="25.5">
      <c r="A25" s="1">
        <v>16</v>
      </c>
      <c r="B25" s="2" t="s">
        <v>6</v>
      </c>
      <c r="C25" s="50" t="s">
        <v>31</v>
      </c>
      <c r="D25" s="7">
        <v>0</v>
      </c>
      <c r="E25" s="7">
        <v>0</v>
      </c>
      <c r="F25" s="7">
        <v>0</v>
      </c>
      <c r="G25" s="2" t="s">
        <v>9</v>
      </c>
      <c r="H25" s="2" t="s">
        <v>30</v>
      </c>
      <c r="I25" s="7">
        <v>0</v>
      </c>
      <c r="J25" s="7">
        <v>0</v>
      </c>
      <c r="K25" s="7">
        <v>0</v>
      </c>
      <c r="L25" s="33">
        <v>0</v>
      </c>
      <c r="M25" s="6">
        <v>0</v>
      </c>
      <c r="N25" s="8">
        <v>0</v>
      </c>
      <c r="O25" s="4">
        <v>0</v>
      </c>
      <c r="P25" s="8">
        <v>0</v>
      </c>
      <c r="Q25" s="7">
        <v>0</v>
      </c>
      <c r="R25" s="40">
        <v>0</v>
      </c>
      <c r="S25" s="51">
        <v>0</v>
      </c>
      <c r="T25" s="46">
        <v>0</v>
      </c>
      <c r="U25" s="46">
        <v>0</v>
      </c>
      <c r="V25" s="47">
        <v>0</v>
      </c>
      <c r="W25" s="24" t="s">
        <v>66</v>
      </c>
      <c r="X25" s="18" t="e">
        <f>D25-#REF!</f>
        <v>#REF!</v>
      </c>
    </row>
    <row r="26" spans="1:24" ht="25.5">
      <c r="A26" s="1">
        <v>17</v>
      </c>
      <c r="B26" s="2" t="s">
        <v>6</v>
      </c>
      <c r="C26" s="50" t="s">
        <v>32</v>
      </c>
      <c r="D26" s="7">
        <v>0</v>
      </c>
      <c r="E26" s="7">
        <v>0</v>
      </c>
      <c r="F26" s="7">
        <v>0</v>
      </c>
      <c r="G26" s="2" t="s">
        <v>9</v>
      </c>
      <c r="H26" s="2" t="s">
        <v>30</v>
      </c>
      <c r="I26" s="7">
        <v>0</v>
      </c>
      <c r="J26" s="7">
        <v>0</v>
      </c>
      <c r="K26" s="7">
        <v>0</v>
      </c>
      <c r="L26" s="33">
        <v>0</v>
      </c>
      <c r="M26" s="6">
        <v>0</v>
      </c>
      <c r="N26" s="8">
        <v>0</v>
      </c>
      <c r="O26" s="6">
        <v>0</v>
      </c>
      <c r="P26" s="8">
        <v>0</v>
      </c>
      <c r="Q26" s="7">
        <v>0</v>
      </c>
      <c r="R26" s="40">
        <v>0</v>
      </c>
      <c r="S26" s="51">
        <v>0</v>
      </c>
      <c r="T26" s="46">
        <v>0</v>
      </c>
      <c r="U26" s="46">
        <v>0</v>
      </c>
      <c r="V26" s="47">
        <v>0</v>
      </c>
      <c r="W26" s="48" t="s">
        <v>66</v>
      </c>
      <c r="X26" s="18" t="e">
        <f>D26-#REF!</f>
        <v>#REF!</v>
      </c>
    </row>
    <row r="27" spans="1:24" ht="51">
      <c r="A27" s="1">
        <v>18</v>
      </c>
      <c r="B27" s="2" t="s">
        <v>6</v>
      </c>
      <c r="C27" s="50" t="s">
        <v>33</v>
      </c>
      <c r="D27" s="3">
        <v>20000000</v>
      </c>
      <c r="E27" s="3">
        <v>20000000</v>
      </c>
      <c r="F27" s="3">
        <v>17000000</v>
      </c>
      <c r="G27" s="2">
        <v>1</v>
      </c>
      <c r="H27" s="2" t="s">
        <v>61</v>
      </c>
      <c r="I27" s="3">
        <v>20000000</v>
      </c>
      <c r="J27" s="3">
        <v>19948316</v>
      </c>
      <c r="K27" s="3">
        <v>16956068</v>
      </c>
      <c r="L27" s="33">
        <f>1997491-14372+12115929</f>
        <v>14099048</v>
      </c>
      <c r="M27" s="6">
        <v>6397412.2999999998</v>
      </c>
      <c r="N27" s="8">
        <v>0.31987061499999997</v>
      </c>
      <c r="O27" s="4">
        <v>5437800.4500000002</v>
      </c>
      <c r="P27" s="8">
        <v>0.31987061470588235</v>
      </c>
      <c r="Q27" s="3">
        <v>3837056</v>
      </c>
      <c r="R27" s="40">
        <v>537095.71</v>
      </c>
      <c r="S27" s="51">
        <v>4515227.6900000004</v>
      </c>
      <c r="T27" s="46">
        <v>0</v>
      </c>
      <c r="U27" s="46">
        <v>0</v>
      </c>
      <c r="V27" s="47">
        <v>0</v>
      </c>
      <c r="W27" s="24" t="s">
        <v>74</v>
      </c>
      <c r="X27" s="18" t="e">
        <f>D27-#REF!</f>
        <v>#REF!</v>
      </c>
    </row>
    <row r="28" spans="1:24" ht="25.5">
      <c r="A28" s="1">
        <v>19</v>
      </c>
      <c r="B28" s="2" t="s">
        <v>6</v>
      </c>
      <c r="C28" s="50" t="s">
        <v>34</v>
      </c>
      <c r="D28" s="3">
        <v>0</v>
      </c>
      <c r="E28" s="3">
        <v>0</v>
      </c>
      <c r="F28" s="3">
        <v>0</v>
      </c>
      <c r="G28" s="2" t="s">
        <v>9</v>
      </c>
      <c r="H28" s="2" t="s">
        <v>30</v>
      </c>
      <c r="I28" s="3">
        <v>0</v>
      </c>
      <c r="J28" s="3">
        <v>0</v>
      </c>
      <c r="K28" s="3">
        <v>0</v>
      </c>
      <c r="L28" s="33">
        <v>0</v>
      </c>
      <c r="M28" s="6">
        <v>0</v>
      </c>
      <c r="N28" s="8">
        <v>0</v>
      </c>
      <c r="O28" s="6">
        <v>0</v>
      </c>
      <c r="P28" s="8">
        <v>0</v>
      </c>
      <c r="Q28" s="3">
        <v>0</v>
      </c>
      <c r="R28" s="40">
        <v>0</v>
      </c>
      <c r="S28" s="51">
        <v>0</v>
      </c>
      <c r="T28" s="46">
        <v>0</v>
      </c>
      <c r="U28" s="46">
        <v>0</v>
      </c>
      <c r="V28" s="47">
        <v>0</v>
      </c>
      <c r="W28" s="48" t="s">
        <v>66</v>
      </c>
      <c r="X28" s="18" t="e">
        <f>D28-#REF!</f>
        <v>#REF!</v>
      </c>
    </row>
    <row r="29" spans="1:24" ht="51">
      <c r="A29" s="1">
        <v>20</v>
      </c>
      <c r="B29" s="2" t="s">
        <v>6</v>
      </c>
      <c r="C29" s="50" t="s">
        <v>35</v>
      </c>
      <c r="D29" s="3">
        <v>0</v>
      </c>
      <c r="E29" s="3">
        <v>0</v>
      </c>
      <c r="F29" s="7">
        <v>0</v>
      </c>
      <c r="G29" s="2" t="s">
        <v>9</v>
      </c>
      <c r="H29" s="2" t="s">
        <v>30</v>
      </c>
      <c r="I29" s="7">
        <v>0</v>
      </c>
      <c r="J29" s="7">
        <v>0</v>
      </c>
      <c r="K29" s="7">
        <v>0</v>
      </c>
      <c r="L29" s="33">
        <v>0</v>
      </c>
      <c r="M29" s="6">
        <v>0</v>
      </c>
      <c r="N29" s="8">
        <v>0</v>
      </c>
      <c r="O29" s="6">
        <v>0</v>
      </c>
      <c r="P29" s="8">
        <v>0</v>
      </c>
      <c r="Q29" s="7">
        <v>0</v>
      </c>
      <c r="R29" s="40">
        <v>0</v>
      </c>
      <c r="S29" s="51">
        <v>0</v>
      </c>
      <c r="T29" s="46">
        <v>0</v>
      </c>
      <c r="U29" s="46">
        <v>0</v>
      </c>
      <c r="V29" s="47">
        <v>0</v>
      </c>
      <c r="W29" s="48" t="s">
        <v>66</v>
      </c>
      <c r="X29" s="18" t="e">
        <f>D29-#REF!</f>
        <v>#REF!</v>
      </c>
    </row>
    <row r="30" spans="1:24" ht="38.25">
      <c r="A30" s="1">
        <v>21</v>
      </c>
      <c r="B30" s="2" t="s">
        <v>6</v>
      </c>
      <c r="C30" s="50" t="s">
        <v>36</v>
      </c>
      <c r="D30" s="3">
        <v>0</v>
      </c>
      <c r="E30" s="3">
        <v>0</v>
      </c>
      <c r="F30" s="7">
        <v>0</v>
      </c>
      <c r="G30" s="2" t="s">
        <v>9</v>
      </c>
      <c r="H30" s="2" t="s">
        <v>30</v>
      </c>
      <c r="I30" s="7">
        <v>0</v>
      </c>
      <c r="J30" s="7">
        <v>0</v>
      </c>
      <c r="K30" s="7">
        <v>0</v>
      </c>
      <c r="L30" s="33">
        <v>0</v>
      </c>
      <c r="M30" s="6">
        <v>0</v>
      </c>
      <c r="N30" s="8">
        <v>0</v>
      </c>
      <c r="O30" s="6">
        <v>0</v>
      </c>
      <c r="P30" s="8">
        <v>0</v>
      </c>
      <c r="Q30" s="7">
        <v>0</v>
      </c>
      <c r="R30" s="40">
        <v>0</v>
      </c>
      <c r="S30" s="51">
        <v>0</v>
      </c>
      <c r="T30" s="46">
        <v>0</v>
      </c>
      <c r="U30" s="46">
        <v>0</v>
      </c>
      <c r="V30" s="47">
        <v>0</v>
      </c>
      <c r="W30" s="48" t="s">
        <v>66</v>
      </c>
      <c r="X30" s="18" t="e">
        <f>D30-#REF!</f>
        <v>#REF!</v>
      </c>
    </row>
    <row r="31" spans="1:24" ht="38.25">
      <c r="A31" s="1">
        <v>22</v>
      </c>
      <c r="B31" s="2" t="s">
        <v>6</v>
      </c>
      <c r="C31" s="50" t="s">
        <v>37</v>
      </c>
      <c r="D31" s="3">
        <v>998750</v>
      </c>
      <c r="E31" s="3">
        <v>998750</v>
      </c>
      <c r="F31" s="3">
        <v>998749.84477199998</v>
      </c>
      <c r="G31" s="2">
        <v>1</v>
      </c>
      <c r="H31" s="2" t="s">
        <v>95</v>
      </c>
      <c r="I31" s="3">
        <v>0</v>
      </c>
      <c r="J31" s="3">
        <v>0</v>
      </c>
      <c r="K31" s="3">
        <v>0</v>
      </c>
      <c r="L31" s="33">
        <v>0</v>
      </c>
      <c r="M31" s="6">
        <v>0</v>
      </c>
      <c r="N31" s="8">
        <v>0</v>
      </c>
      <c r="O31" s="4">
        <v>0</v>
      </c>
      <c r="P31" s="8">
        <v>0</v>
      </c>
      <c r="Q31" s="3">
        <v>0</v>
      </c>
      <c r="R31" s="40">
        <v>0</v>
      </c>
      <c r="S31" s="51">
        <v>73564</v>
      </c>
      <c r="T31" s="46">
        <v>0</v>
      </c>
      <c r="U31" s="46">
        <v>0</v>
      </c>
      <c r="V31" s="47">
        <f t="shared" si="0"/>
        <v>0</v>
      </c>
      <c r="W31" s="24" t="s">
        <v>9</v>
      </c>
      <c r="X31" s="18" t="e">
        <f>D31-#REF!</f>
        <v>#REF!</v>
      </c>
    </row>
    <row r="32" spans="1:24" ht="63.75">
      <c r="A32" s="1">
        <v>23</v>
      </c>
      <c r="B32" s="2" t="s">
        <v>6</v>
      </c>
      <c r="C32" s="50" t="s">
        <v>38</v>
      </c>
      <c r="D32" s="7">
        <v>4216824</v>
      </c>
      <c r="E32" s="7">
        <v>4216824</v>
      </c>
      <c r="F32" s="7">
        <v>3584300.4</v>
      </c>
      <c r="G32" s="2">
        <v>3</v>
      </c>
      <c r="H32" s="2" t="s">
        <v>81</v>
      </c>
      <c r="I32" s="7">
        <v>4216824</v>
      </c>
      <c r="J32" s="7">
        <v>4216824</v>
      </c>
      <c r="K32" s="7">
        <v>3584300</v>
      </c>
      <c r="L32" s="33">
        <v>130240</v>
      </c>
      <c r="M32" s="6">
        <v>130240</v>
      </c>
      <c r="N32" s="8">
        <v>3.0885804102803435E-2</v>
      </c>
      <c r="O32" s="4">
        <v>110704</v>
      </c>
      <c r="P32" s="8">
        <v>3.0885804102803439E-2</v>
      </c>
      <c r="Q32" s="7">
        <f>(211018+885506)+229585</f>
        <v>1326109</v>
      </c>
      <c r="R32" s="40">
        <v>0</v>
      </c>
      <c r="S32" s="51">
        <v>603662.35</v>
      </c>
      <c r="T32" s="46">
        <v>0</v>
      </c>
      <c r="U32" s="46">
        <v>0</v>
      </c>
      <c r="V32" s="47">
        <f t="shared" si="0"/>
        <v>0</v>
      </c>
      <c r="W32" s="24" t="s">
        <v>68</v>
      </c>
      <c r="X32" s="18" t="e">
        <f>D32-#REF!</f>
        <v>#REF!</v>
      </c>
    </row>
    <row r="33" spans="1:24" ht="63.75">
      <c r="A33" s="1">
        <v>24</v>
      </c>
      <c r="B33" s="2" t="s">
        <v>6</v>
      </c>
      <c r="C33" s="50" t="s">
        <v>39</v>
      </c>
      <c r="D33" s="7">
        <v>6008974</v>
      </c>
      <c r="E33" s="7">
        <v>6008974</v>
      </c>
      <c r="F33" s="7">
        <v>6008974.2000000002</v>
      </c>
      <c r="G33" s="2">
        <v>29</v>
      </c>
      <c r="H33" s="2" t="s">
        <v>82</v>
      </c>
      <c r="I33" s="7">
        <v>3934120</v>
      </c>
      <c r="J33" s="7">
        <v>3934120</v>
      </c>
      <c r="K33" s="7">
        <v>3934120</v>
      </c>
      <c r="L33" s="33">
        <f>509530.14+974869.34</f>
        <v>1484399.48</v>
      </c>
      <c r="M33" s="6">
        <v>1279962.5</v>
      </c>
      <c r="N33" s="8">
        <v>0.19405508660879545</v>
      </c>
      <c r="O33" s="4">
        <v>1278634.33</v>
      </c>
      <c r="P33" s="8">
        <v>0.21278745546952091</v>
      </c>
      <c r="Q33" s="7">
        <f>(252580+1472713)+88000+70000</f>
        <v>1883293</v>
      </c>
      <c r="R33" s="40">
        <f>41936.98+(133745.83)+6647.93</f>
        <v>182330.74</v>
      </c>
      <c r="S33" s="52">
        <v>2039685</v>
      </c>
      <c r="T33" s="46">
        <v>127654.28</v>
      </c>
      <c r="U33" s="46">
        <f>468009.95+1328.17</f>
        <v>469338.12</v>
      </c>
      <c r="V33" s="47">
        <f t="shared" si="0"/>
        <v>0.23010323652916995</v>
      </c>
      <c r="W33" s="24" t="s">
        <v>75</v>
      </c>
      <c r="X33" s="18" t="e">
        <f>D33-#REF!</f>
        <v>#REF!</v>
      </c>
    </row>
    <row r="34" spans="1:24" ht="76.5">
      <c r="A34" s="1">
        <v>25</v>
      </c>
      <c r="B34" s="2" t="s">
        <v>7</v>
      </c>
      <c r="C34" s="50" t="s">
        <v>40</v>
      </c>
      <c r="D34" s="7">
        <v>38747603</v>
      </c>
      <c r="E34" s="7">
        <v>36843004</v>
      </c>
      <c r="F34" s="7">
        <v>35843004</v>
      </c>
      <c r="G34" s="2">
        <f>113+10</f>
        <v>123</v>
      </c>
      <c r="H34" s="2" t="s">
        <v>97</v>
      </c>
      <c r="I34" s="7">
        <f>2468119+35875363</f>
        <v>38343482</v>
      </c>
      <c r="J34" s="7">
        <f>2468119+35465390</f>
        <v>37933509</v>
      </c>
      <c r="K34" s="7">
        <f>2163372+31819588</f>
        <v>33982960</v>
      </c>
      <c r="L34" s="33">
        <v>6630580.5899999999</v>
      </c>
      <c r="M34" s="6">
        <v>6630579.5899999999</v>
      </c>
      <c r="N34" s="8">
        <f t="shared" ref="N34:N46" si="1">M34/D34</f>
        <v>0.17112231665014219</v>
      </c>
      <c r="O34" s="4">
        <v>6630580</v>
      </c>
      <c r="P34" s="8">
        <f t="shared" ref="P34:P46" si="2">O34/F34</f>
        <v>0.18498951706168379</v>
      </c>
      <c r="Q34" s="7">
        <v>8219043</v>
      </c>
      <c r="R34" s="40">
        <v>175183.66</v>
      </c>
      <c r="S34" s="51">
        <v>9949999.5700000003</v>
      </c>
      <c r="T34" s="46">
        <v>133432.28</v>
      </c>
      <c r="U34" s="46">
        <v>133432.28</v>
      </c>
      <c r="V34" s="47">
        <f t="shared" si="0"/>
        <v>1.3410279976524662E-2</v>
      </c>
      <c r="W34" s="24" t="s">
        <v>9</v>
      </c>
      <c r="X34" s="18" t="e">
        <f>D34-#REF!</f>
        <v>#REF!</v>
      </c>
    </row>
    <row r="35" spans="1:24" ht="63.75">
      <c r="A35" s="1">
        <v>26</v>
      </c>
      <c r="B35" s="2" t="s">
        <v>7</v>
      </c>
      <c r="C35" s="50" t="s">
        <v>41</v>
      </c>
      <c r="D35" s="7">
        <v>4919628</v>
      </c>
      <c r="E35" s="7">
        <v>4919628</v>
      </c>
      <c r="F35" s="7">
        <v>4919628</v>
      </c>
      <c r="G35" s="2">
        <v>20</v>
      </c>
      <c r="H35" s="2" t="s">
        <v>83</v>
      </c>
      <c r="I35" s="7">
        <v>4915912</v>
      </c>
      <c r="J35" s="7">
        <v>4491362</v>
      </c>
      <c r="K35" s="7">
        <v>4491362</v>
      </c>
      <c r="L35" s="33">
        <v>969081.83</v>
      </c>
      <c r="M35" s="6">
        <v>969081.83</v>
      </c>
      <c r="N35" s="8">
        <f t="shared" si="1"/>
        <v>0.19698274544335465</v>
      </c>
      <c r="O35" s="4">
        <v>969081.83</v>
      </c>
      <c r="P35" s="8">
        <f t="shared" si="2"/>
        <v>0.19698274544335465</v>
      </c>
      <c r="Q35" s="7">
        <v>1569686</v>
      </c>
      <c r="R35" s="40">
        <v>12509.12</v>
      </c>
      <c r="S35" s="51">
        <v>1132048</v>
      </c>
      <c r="T35" s="46">
        <v>12509.12</v>
      </c>
      <c r="U35" s="46">
        <v>116359.37</v>
      </c>
      <c r="V35" s="47">
        <f t="shared" si="0"/>
        <v>0.10278660445493477</v>
      </c>
      <c r="W35" s="24" t="s">
        <v>9</v>
      </c>
      <c r="X35" s="18" t="e">
        <f>D35-#REF!</f>
        <v>#REF!</v>
      </c>
    </row>
    <row r="36" spans="1:24" ht="25.5">
      <c r="A36" s="1">
        <v>27</v>
      </c>
      <c r="B36" s="2" t="s">
        <v>7</v>
      </c>
      <c r="C36" s="50" t="s">
        <v>56</v>
      </c>
      <c r="D36" s="7">
        <v>131464291</v>
      </c>
      <c r="E36" s="7">
        <v>103736044</v>
      </c>
      <c r="F36" s="7">
        <v>102696235.112712</v>
      </c>
      <c r="G36" s="2" t="s">
        <v>9</v>
      </c>
      <c r="H36" s="2" t="s">
        <v>59</v>
      </c>
      <c r="I36" s="7">
        <v>0</v>
      </c>
      <c r="J36" s="7">
        <v>0</v>
      </c>
      <c r="K36" s="7">
        <v>0</v>
      </c>
      <c r="L36" s="33">
        <v>0</v>
      </c>
      <c r="M36" s="6">
        <v>0</v>
      </c>
      <c r="N36" s="8">
        <f t="shared" si="1"/>
        <v>0</v>
      </c>
      <c r="O36" s="4">
        <v>0</v>
      </c>
      <c r="P36" s="8">
        <f t="shared" si="2"/>
        <v>0</v>
      </c>
      <c r="Q36" s="7">
        <v>0</v>
      </c>
      <c r="R36" s="40">
        <v>0</v>
      </c>
      <c r="S36" s="51">
        <v>0</v>
      </c>
      <c r="T36" s="46">
        <v>0</v>
      </c>
      <c r="U36" s="46">
        <v>0</v>
      </c>
      <c r="V36" s="47">
        <v>0</v>
      </c>
      <c r="W36" s="24" t="s">
        <v>9</v>
      </c>
      <c r="X36" s="18" t="e">
        <f>D36-#REF!</f>
        <v>#REF!</v>
      </c>
    </row>
    <row r="37" spans="1:24" ht="38.25">
      <c r="A37" s="1">
        <v>28</v>
      </c>
      <c r="B37" s="2" t="s">
        <v>7</v>
      </c>
      <c r="C37" s="50" t="s">
        <v>42</v>
      </c>
      <c r="D37" s="7">
        <v>10514363</v>
      </c>
      <c r="E37" s="7">
        <v>10514363</v>
      </c>
      <c r="F37" s="7">
        <v>10514363.197163999</v>
      </c>
      <c r="G37" s="2">
        <v>1</v>
      </c>
      <c r="H37" s="2" t="s">
        <v>77</v>
      </c>
      <c r="I37" s="7">
        <v>10614363</v>
      </c>
      <c r="J37" s="7">
        <v>10514363</v>
      </c>
      <c r="K37" s="7">
        <v>10514363</v>
      </c>
      <c r="L37" s="33">
        <v>1023.74</v>
      </c>
      <c r="M37" s="6">
        <v>0</v>
      </c>
      <c r="N37" s="8">
        <f t="shared" si="1"/>
        <v>0</v>
      </c>
      <c r="O37" s="4">
        <v>0</v>
      </c>
      <c r="P37" s="8">
        <f t="shared" si="2"/>
        <v>0</v>
      </c>
      <c r="Q37" s="7">
        <v>3327228</v>
      </c>
      <c r="R37" s="40">
        <v>1228.49</v>
      </c>
      <c r="S37" s="51">
        <v>492800</v>
      </c>
      <c r="T37" s="46">
        <v>0</v>
      </c>
      <c r="U37" s="46">
        <v>0</v>
      </c>
      <c r="V37" s="47">
        <f t="shared" si="0"/>
        <v>0</v>
      </c>
      <c r="W37" s="24" t="s">
        <v>9</v>
      </c>
      <c r="X37" s="18" t="e">
        <f>D37-#REF!</f>
        <v>#REF!</v>
      </c>
    </row>
    <row r="38" spans="1:24" ht="63.75">
      <c r="A38" s="1">
        <v>29</v>
      </c>
      <c r="B38" s="2" t="s">
        <v>7</v>
      </c>
      <c r="C38" s="50" t="s">
        <v>43</v>
      </c>
      <c r="D38" s="10">
        <v>65734045</v>
      </c>
      <c r="E38" s="10">
        <v>65734045</v>
      </c>
      <c r="F38" s="10">
        <v>56773939</v>
      </c>
      <c r="G38" s="2">
        <v>57</v>
      </c>
      <c r="H38" s="2" t="s">
        <v>98</v>
      </c>
      <c r="I38" s="10">
        <f>1321986+63954794</f>
        <v>65276780</v>
      </c>
      <c r="J38" s="10">
        <f>1321986+63954794</f>
        <v>65276780</v>
      </c>
      <c r="K38" s="10">
        <f>1136906+55001082</f>
        <v>56137988</v>
      </c>
      <c r="L38" s="33">
        <f>4043796.21+327879</f>
        <v>4371675.21</v>
      </c>
      <c r="M38" s="6">
        <v>1954857</v>
      </c>
      <c r="N38" s="8">
        <f t="shared" si="1"/>
        <v>2.9738881883809219E-2</v>
      </c>
      <c r="O38" s="4">
        <v>1895395</v>
      </c>
      <c r="P38" s="8">
        <f t="shared" si="2"/>
        <v>3.3384947977627553E-2</v>
      </c>
      <c r="Q38" s="10">
        <f>(28546290+2354954)+211580+379078+937918</f>
        <v>32429820</v>
      </c>
      <c r="R38" s="40">
        <f>674966.03+137745.05+34514.07</f>
        <v>847225.15</v>
      </c>
      <c r="S38" s="51">
        <v>19110990.920000002</v>
      </c>
      <c r="T38" s="46">
        <v>35931.589999999997</v>
      </c>
      <c r="U38" s="46">
        <v>316646.8</v>
      </c>
      <c r="V38" s="47">
        <f t="shared" si="0"/>
        <v>1.6568832109517845E-2</v>
      </c>
      <c r="W38" s="24" t="s">
        <v>108</v>
      </c>
      <c r="X38" s="18" t="e">
        <f>D38-#REF!</f>
        <v>#REF!</v>
      </c>
    </row>
    <row r="39" spans="1:24" ht="51">
      <c r="A39" s="1">
        <v>30</v>
      </c>
      <c r="B39" s="2" t="s">
        <v>7</v>
      </c>
      <c r="C39" s="50" t="s">
        <v>44</v>
      </c>
      <c r="D39" s="7">
        <v>2315330</v>
      </c>
      <c r="E39" s="7">
        <v>2315330</v>
      </c>
      <c r="F39" s="7">
        <f>2800255*0.702804</f>
        <v>1968030.41502</v>
      </c>
      <c r="G39" s="2">
        <v>1</v>
      </c>
      <c r="H39" s="2" t="s">
        <v>52</v>
      </c>
      <c r="I39" s="7">
        <v>2315330</v>
      </c>
      <c r="J39" s="7">
        <v>2315330</v>
      </c>
      <c r="K39" s="7">
        <v>1968030</v>
      </c>
      <c r="L39" s="33">
        <v>34352.080000000002</v>
      </c>
      <c r="M39" s="6">
        <v>6701</v>
      </c>
      <c r="N39" s="8">
        <f t="shared" si="1"/>
        <v>2.8941878695477536E-3</v>
      </c>
      <c r="O39" s="4">
        <v>5696</v>
      </c>
      <c r="P39" s="8">
        <f t="shared" si="2"/>
        <v>2.8942642128536996E-3</v>
      </c>
      <c r="Q39" s="7">
        <v>2039330</v>
      </c>
      <c r="R39" s="40">
        <v>956</v>
      </c>
      <c r="S39" s="51">
        <v>1959024.2</v>
      </c>
      <c r="T39" s="46">
        <v>0</v>
      </c>
      <c r="U39" s="46">
        <v>23503.53</v>
      </c>
      <c r="V39" s="47">
        <f t="shared" si="0"/>
        <v>1.1997570014704259E-2</v>
      </c>
      <c r="W39" s="24" t="s">
        <v>108</v>
      </c>
      <c r="X39" s="18" t="e">
        <f>D39-#REF!</f>
        <v>#REF!</v>
      </c>
    </row>
    <row r="40" spans="1:24" ht="76.5">
      <c r="A40" s="1">
        <v>31</v>
      </c>
      <c r="B40" s="2" t="s">
        <v>7</v>
      </c>
      <c r="C40" s="50" t="s">
        <v>45</v>
      </c>
      <c r="D40" s="7">
        <v>100646752</v>
      </c>
      <c r="E40" s="7">
        <v>92924524</v>
      </c>
      <c r="F40" s="7">
        <v>85549738.980000004</v>
      </c>
      <c r="G40" s="2">
        <v>31</v>
      </c>
      <c r="H40" s="2" t="s">
        <v>99</v>
      </c>
      <c r="I40" s="7">
        <f>173292+145527+100608472</f>
        <v>100927291</v>
      </c>
      <c r="J40" s="7">
        <f>173292+145527+100128903</f>
        <v>100447722</v>
      </c>
      <c r="K40" s="7">
        <f>147298+123697+85109551</f>
        <v>85380546</v>
      </c>
      <c r="L40" s="33">
        <v>30513397.030000001</v>
      </c>
      <c r="M40" s="6">
        <v>28772009.390000001</v>
      </c>
      <c r="N40" s="8">
        <f t="shared" si="1"/>
        <v>0.28587121609249744</v>
      </c>
      <c r="O40" s="4">
        <v>26532358</v>
      </c>
      <c r="P40" s="8">
        <f t="shared" si="2"/>
        <v>0.310139555261563</v>
      </c>
      <c r="Q40" s="7">
        <f>16450734+531202</f>
        <v>16981936</v>
      </c>
      <c r="R40" s="40">
        <f>1739830+139658.23</f>
        <v>1879488.23</v>
      </c>
      <c r="S40" s="51">
        <v>16682334.65</v>
      </c>
      <c r="T40" s="46">
        <f>1780735.23</f>
        <v>1780735.23</v>
      </c>
      <c r="U40" s="46">
        <f>1213943.62+1624841.83</f>
        <v>2838785.45</v>
      </c>
      <c r="V40" s="47">
        <f t="shared" si="0"/>
        <v>0.17016715642975069</v>
      </c>
      <c r="W40" s="24" t="s">
        <v>108</v>
      </c>
      <c r="X40" s="18" t="e">
        <f>D40-#REF!</f>
        <v>#REF!</v>
      </c>
    </row>
    <row r="41" spans="1:24" ht="63.75">
      <c r="A41" s="1">
        <v>32</v>
      </c>
      <c r="B41" s="2" t="s">
        <v>7</v>
      </c>
      <c r="C41" s="50" t="s">
        <v>46</v>
      </c>
      <c r="D41" s="7">
        <f>2418882*0.702804</f>
        <v>1699999.9451279999</v>
      </c>
      <c r="E41" s="7">
        <f>2418882*0.702804</f>
        <v>1699999.9451279999</v>
      </c>
      <c r="F41" s="7">
        <f>2418882*0.702804</f>
        <v>1699999.9451279999</v>
      </c>
      <c r="G41" s="2">
        <v>0</v>
      </c>
      <c r="H41" s="2" t="s">
        <v>100</v>
      </c>
      <c r="I41" s="7">
        <v>0</v>
      </c>
      <c r="J41" s="7">
        <v>0</v>
      </c>
      <c r="K41" s="7">
        <v>0</v>
      </c>
      <c r="L41" s="33">
        <v>0</v>
      </c>
      <c r="M41" s="6">
        <v>0</v>
      </c>
      <c r="N41" s="8">
        <f t="shared" si="1"/>
        <v>0</v>
      </c>
      <c r="O41" s="4">
        <v>0</v>
      </c>
      <c r="P41" s="8">
        <f t="shared" si="2"/>
        <v>0</v>
      </c>
      <c r="Q41" s="7">
        <v>5920227</v>
      </c>
      <c r="R41" s="40">
        <v>0</v>
      </c>
      <c r="S41" s="51">
        <v>153000</v>
      </c>
      <c r="T41" s="46">
        <v>0</v>
      </c>
      <c r="U41" s="46">
        <v>0</v>
      </c>
      <c r="V41" s="47">
        <f t="shared" si="0"/>
        <v>0</v>
      </c>
      <c r="W41" s="24" t="s">
        <v>9</v>
      </c>
      <c r="X41" s="18" t="e">
        <f>D41-#REF!</f>
        <v>#REF!</v>
      </c>
    </row>
    <row r="42" spans="1:24" ht="51">
      <c r="A42" s="1">
        <v>33</v>
      </c>
      <c r="B42" s="2" t="s">
        <v>7</v>
      </c>
      <c r="C42" s="50" t="s">
        <v>47</v>
      </c>
      <c r="D42" s="7">
        <v>21700268</v>
      </c>
      <c r="E42" s="7">
        <v>21700268</v>
      </c>
      <c r="F42" s="7">
        <v>18445227</v>
      </c>
      <c r="G42" s="2">
        <v>114</v>
      </c>
      <c r="H42" s="2" t="s">
        <v>101</v>
      </c>
      <c r="I42" s="7">
        <f>2161854+22926701.2</f>
        <v>25088555.199999999</v>
      </c>
      <c r="J42" s="7">
        <f>1671430+19929037</f>
        <v>21600467</v>
      </c>
      <c r="K42" s="7">
        <f>1420714+16939655</f>
        <v>18360369</v>
      </c>
      <c r="L42" s="33">
        <v>12352325.359999999</v>
      </c>
      <c r="M42" s="6">
        <v>13098319</v>
      </c>
      <c r="N42" s="8">
        <f t="shared" si="1"/>
        <v>0.60360171588664246</v>
      </c>
      <c r="O42" s="4">
        <v>11653197</v>
      </c>
      <c r="P42" s="8">
        <f t="shared" si="2"/>
        <v>0.63177303266584905</v>
      </c>
      <c r="Q42" s="7">
        <v>1952890</v>
      </c>
      <c r="R42" s="40">
        <v>303331</v>
      </c>
      <c r="S42" s="51">
        <v>5549171.5999999996</v>
      </c>
      <c r="T42" s="46">
        <f>294271.86</f>
        <v>294271.86</v>
      </c>
      <c r="U42" s="46">
        <f>16726.6+658380.62</f>
        <v>675107.22</v>
      </c>
      <c r="V42" s="47">
        <f t="shared" si="0"/>
        <v>0.12165909953118048</v>
      </c>
      <c r="W42" s="24" t="s">
        <v>107</v>
      </c>
      <c r="X42" s="18" t="e">
        <f>D42-#REF!</f>
        <v>#REF!</v>
      </c>
    </row>
    <row r="43" spans="1:24" ht="51">
      <c r="A43" s="1">
        <v>34</v>
      </c>
      <c r="B43" s="2" t="s">
        <v>7</v>
      </c>
      <c r="C43" s="50" t="s">
        <v>48</v>
      </c>
      <c r="D43" s="7">
        <v>2229232</v>
      </c>
      <c r="E43" s="7">
        <v>2229232</v>
      </c>
      <c r="F43" s="7">
        <v>2229232</v>
      </c>
      <c r="G43" s="2">
        <v>4</v>
      </c>
      <c r="H43" s="2" t="s">
        <v>84</v>
      </c>
      <c r="I43" s="7">
        <v>2226540</v>
      </c>
      <c r="J43" s="7">
        <v>2226540</v>
      </c>
      <c r="K43" s="7">
        <v>2226540</v>
      </c>
      <c r="L43" s="33">
        <v>578549.68000000005</v>
      </c>
      <c r="M43" s="6">
        <v>578550</v>
      </c>
      <c r="N43" s="8">
        <f t="shared" si="1"/>
        <v>0.25952884222010092</v>
      </c>
      <c r="O43" s="4">
        <v>578550</v>
      </c>
      <c r="P43" s="8">
        <f t="shared" si="2"/>
        <v>0.25952884222010092</v>
      </c>
      <c r="Q43" s="7">
        <v>733071</v>
      </c>
      <c r="R43" s="40">
        <v>0</v>
      </c>
      <c r="S43" s="51">
        <v>754108</v>
      </c>
      <c r="T43" s="46">
        <v>0</v>
      </c>
      <c r="U43" s="46">
        <v>0</v>
      </c>
      <c r="V43" s="47">
        <f t="shared" si="0"/>
        <v>0</v>
      </c>
      <c r="W43" s="24" t="s">
        <v>109</v>
      </c>
      <c r="X43" s="18" t="e">
        <f>D43-#REF!</f>
        <v>#REF!</v>
      </c>
    </row>
    <row r="44" spans="1:24" ht="63.75">
      <c r="A44" s="1">
        <v>35</v>
      </c>
      <c r="B44" s="2" t="s">
        <v>7</v>
      </c>
      <c r="C44" s="50" t="s">
        <v>49</v>
      </c>
      <c r="D44" s="7">
        <v>5313198</v>
      </c>
      <c r="E44" s="7">
        <v>5313198</v>
      </c>
      <c r="F44" s="7">
        <v>5313198</v>
      </c>
      <c r="G44" s="2">
        <f>40+4</f>
        <v>44</v>
      </c>
      <c r="H44" s="2" t="s">
        <v>102</v>
      </c>
      <c r="I44" s="7">
        <f>528304+5763624.89</f>
        <v>6291928.8899999997</v>
      </c>
      <c r="J44" s="7">
        <f>491626+5423995</f>
        <v>5915621</v>
      </c>
      <c r="K44" s="7">
        <f>417882+4610385</f>
        <v>5028267</v>
      </c>
      <c r="L44" s="33">
        <f>250775.4+1567132-0.79+31349.19</f>
        <v>1849255.7999999998</v>
      </c>
      <c r="M44" s="6">
        <v>2011225</v>
      </c>
      <c r="N44" s="8">
        <f t="shared" si="1"/>
        <v>0.37853379452450292</v>
      </c>
      <c r="O44" s="4">
        <v>1840335</v>
      </c>
      <c r="P44" s="8">
        <f t="shared" si="2"/>
        <v>0.34637049099243056</v>
      </c>
      <c r="Q44" s="7">
        <v>2805288</v>
      </c>
      <c r="R44" s="40">
        <v>126158.54</v>
      </c>
      <c r="S44" s="51">
        <v>1849303.93</v>
      </c>
      <c r="T44" s="46">
        <v>71640.89</v>
      </c>
      <c r="U44" s="46">
        <v>722131.6</v>
      </c>
      <c r="V44" s="47">
        <f t="shared" si="0"/>
        <v>0.39048832822195972</v>
      </c>
      <c r="W44" s="24" t="s">
        <v>54</v>
      </c>
      <c r="X44" s="18" t="e">
        <f>D44-#REF!</f>
        <v>#REF!</v>
      </c>
    </row>
    <row r="45" spans="1:24" ht="63.75">
      <c r="A45" s="1">
        <v>36</v>
      </c>
      <c r="B45" s="2" t="s">
        <v>7</v>
      </c>
      <c r="C45" s="50" t="s">
        <v>50</v>
      </c>
      <c r="D45" s="7">
        <v>3770336</v>
      </c>
      <c r="E45" s="7">
        <v>3770336</v>
      </c>
      <c r="F45" s="7">
        <f>4560000*0.702804</f>
        <v>3204786.2399999998</v>
      </c>
      <c r="G45" s="2">
        <f>31</f>
        <v>31</v>
      </c>
      <c r="H45" s="2" t="s">
        <v>103</v>
      </c>
      <c r="I45" s="7">
        <f>1813317+2027675</f>
        <v>3840992</v>
      </c>
      <c r="J45" s="7">
        <f>1751765+1730623</f>
        <v>3482388</v>
      </c>
      <c r="K45" s="7">
        <f>1488996+1471026</f>
        <v>2960022</v>
      </c>
      <c r="L45" s="33">
        <f>438813.57+116360.8+9045.3+1011321</f>
        <v>1575540.67</v>
      </c>
      <c r="M45" s="6">
        <v>1717308</v>
      </c>
      <c r="N45" s="8">
        <f t="shared" si="1"/>
        <v>0.45547876900095907</v>
      </c>
      <c r="O45" s="4">
        <v>1489213</v>
      </c>
      <c r="P45" s="8">
        <f t="shared" si="2"/>
        <v>0.46468403458946456</v>
      </c>
      <c r="Q45" s="7">
        <v>1170060</v>
      </c>
      <c r="R45" s="40">
        <v>136463.06</v>
      </c>
      <c r="S45" s="51">
        <v>261929.29000000004</v>
      </c>
      <c r="T45" s="46">
        <v>170414.28</v>
      </c>
      <c r="U45" s="46">
        <v>508508.68</v>
      </c>
      <c r="V45" s="47">
        <f>U45/S45</f>
        <v>1.9413967792605398</v>
      </c>
      <c r="W45" s="24" t="s">
        <v>55</v>
      </c>
      <c r="X45" s="18" t="e">
        <f>D45-#REF!</f>
        <v>#REF!</v>
      </c>
    </row>
    <row r="46" spans="1:24" ht="51">
      <c r="A46" s="1">
        <v>37</v>
      </c>
      <c r="B46" s="2" t="s">
        <v>7</v>
      </c>
      <c r="C46" s="50" t="s">
        <v>51</v>
      </c>
      <c r="D46" s="7">
        <v>12200001</v>
      </c>
      <c r="E46" s="7">
        <v>12200001</v>
      </c>
      <c r="F46" s="7">
        <v>12200001</v>
      </c>
      <c r="G46" s="1">
        <v>114</v>
      </c>
      <c r="H46" s="2" t="s">
        <v>78</v>
      </c>
      <c r="I46" s="7">
        <v>10274466.380000001</v>
      </c>
      <c r="J46" s="7">
        <v>10152778.92</v>
      </c>
      <c r="K46" s="7">
        <v>10152778.92</v>
      </c>
      <c r="L46" s="42">
        <v>9305500.0700000003</v>
      </c>
      <c r="M46" s="14">
        <v>9292613.1500000004</v>
      </c>
      <c r="N46" s="8">
        <f t="shared" si="1"/>
        <v>0.76168954002544753</v>
      </c>
      <c r="O46" s="14">
        <v>9292613.1500000004</v>
      </c>
      <c r="P46" s="8">
        <f t="shared" si="2"/>
        <v>0.76168954002544753</v>
      </c>
      <c r="Q46" s="7">
        <f>(414228+1997972)+65681</f>
        <v>2477881</v>
      </c>
      <c r="R46" s="40">
        <f>2484.81+1551.13</f>
        <v>4035.94</v>
      </c>
      <c r="S46" s="51">
        <v>0</v>
      </c>
      <c r="T46" s="46">
        <v>0</v>
      </c>
      <c r="U46" s="46">
        <v>0</v>
      </c>
      <c r="V46" s="47">
        <v>0</v>
      </c>
      <c r="W46" s="30" t="s">
        <v>53</v>
      </c>
      <c r="X46" s="18" t="e">
        <f>D46-#REF!</f>
        <v>#REF!</v>
      </c>
    </row>
    <row r="47" spans="1:24" ht="16.5" customHeight="1">
      <c r="A47" s="38" t="s">
        <v>92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16"/>
      <c r="M47" s="16"/>
      <c r="N47" s="16"/>
      <c r="P47" s="16"/>
      <c r="Q47" s="16"/>
      <c r="R47" s="16"/>
      <c r="S47" s="16"/>
    </row>
    <row r="48" spans="1:24" ht="14.25" customHeight="1">
      <c r="A48" s="36" t="s">
        <v>96</v>
      </c>
      <c r="B48" s="37"/>
      <c r="C48" s="37"/>
      <c r="D48" s="37"/>
      <c r="E48" s="37"/>
      <c r="F48" s="37"/>
      <c r="G48" s="37"/>
      <c r="H48" s="37"/>
      <c r="I48" s="37"/>
      <c r="J48" s="34"/>
      <c r="K48" s="34"/>
      <c r="L48" s="22"/>
      <c r="M48" s="22"/>
      <c r="N48" s="22"/>
      <c r="O48" s="21"/>
      <c r="P48" s="22"/>
      <c r="Q48" s="22"/>
      <c r="R48" s="22"/>
      <c r="S48" s="22"/>
      <c r="T48" s="23"/>
      <c r="U48" s="23"/>
      <c r="V48" s="23"/>
      <c r="W48" s="21"/>
    </row>
    <row r="49" spans="1:19">
      <c r="A49" s="39"/>
      <c r="B49" s="25"/>
      <c r="C49" s="25"/>
      <c r="D49" s="25"/>
      <c r="E49" s="25"/>
      <c r="F49" s="25"/>
      <c r="G49" s="25"/>
      <c r="H49" s="25"/>
      <c r="I49" s="25"/>
      <c r="J49" s="25"/>
      <c r="K49" s="25"/>
      <c r="P49" s="17"/>
      <c r="Q49" s="17"/>
      <c r="R49" s="17"/>
      <c r="S49" s="17"/>
    </row>
    <row r="50" spans="1:19" ht="15.75" customHeight="1">
      <c r="A50" s="2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9">
      <c r="A51" s="38"/>
    </row>
    <row r="56" spans="1:19">
      <c r="D56" s="11"/>
      <c r="E56" s="11"/>
      <c r="F56" s="12"/>
      <c r="I56" s="12"/>
      <c r="J56" s="12"/>
      <c r="K56" s="12"/>
      <c r="L56" s="12"/>
    </row>
  </sheetData>
  <mergeCells count="28">
    <mergeCell ref="I4:K4"/>
    <mergeCell ref="T4:T6"/>
    <mergeCell ref="A2:S2"/>
    <mergeCell ref="A4:A6"/>
    <mergeCell ref="B4:B6"/>
    <mergeCell ref="C4:C6"/>
    <mergeCell ref="P5:P6"/>
    <mergeCell ref="M3:P3"/>
    <mergeCell ref="E5:E6"/>
    <mergeCell ref="W4:W6"/>
    <mergeCell ref="D5:D6"/>
    <mergeCell ref="F5:F6"/>
    <mergeCell ref="D4:F4"/>
    <mergeCell ref="M5:M6"/>
    <mergeCell ref="N5:N6"/>
    <mergeCell ref="M4:P4"/>
    <mergeCell ref="V4:V6"/>
    <mergeCell ref="R4:R6"/>
    <mergeCell ref="U4:U6"/>
    <mergeCell ref="Q4:Q6"/>
    <mergeCell ref="G4:G6"/>
    <mergeCell ref="H4:H6"/>
    <mergeCell ref="I5:I6"/>
    <mergeCell ref="J5:J6"/>
    <mergeCell ref="K5:K6"/>
    <mergeCell ref="O5:O6"/>
    <mergeCell ref="S4:S6"/>
    <mergeCell ref="L4:L6"/>
  </mergeCells>
  <pageMargins left="0.15748031496062992" right="0.19685039370078741" top="0.15748031496062992" bottom="0.15748031496062992" header="0.19685039370078741" footer="0.15748031496062992"/>
  <pageSetup paperSize="9" scale="45" orientation="landscape" r:id="rId1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IZM</vt:lpstr>
      <vt:lpstr>IZM!Print_Titles</vt:lpstr>
    </vt:vector>
  </TitlesOfParts>
  <Company>LIAA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4.pielikums "Informācija par ES fondu projektiem (faktiskā apguve un turpmāk plānotais finansējums  2007.-2013.gada plānošanas periodam) "</dc:title>
  <dc:subject>pielikums</dc:subject>
  <dc:creator>Agnese Zariņa</dc:creator>
  <dc:description>Agnese.Zarina@fm.gov.lv; 67083913</dc:description>
  <cp:lastModifiedBy>egrinis</cp:lastModifiedBy>
  <cp:lastPrinted>2011-03-25T08:10:11Z</cp:lastPrinted>
  <dcterms:created xsi:type="dcterms:W3CDTF">2009-10-26T10:56:58Z</dcterms:created>
  <dcterms:modified xsi:type="dcterms:W3CDTF">2011-03-28T07:16:44Z</dcterms:modified>
</cp:coreProperties>
</file>