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24915" windowHeight="12015"/>
  </bookViews>
  <sheets>
    <sheet name="Pielikums" sheetId="8" r:id="rId1"/>
  </sheets>
  <externalReferences>
    <externalReference r:id="rId2"/>
  </externalReferences>
  <definedNames>
    <definedName name="iestades">[1]Iestādes!$A$1:$A$65536</definedName>
    <definedName name="numuri">[1]Apakšprogrammas!$A$1:$A$65536</definedName>
    <definedName name="_xlnm.Print_Titles" localSheetId="0">Pielikums!$A:$A,Pielikums!$2:$4</definedName>
  </definedNames>
  <calcPr calcId="145621"/>
</workbook>
</file>

<file path=xl/calcChain.xml><?xml version="1.0" encoding="utf-8"?>
<calcChain xmlns="http://schemas.openxmlformats.org/spreadsheetml/2006/main">
  <c r="Q16" i="8" l="1"/>
  <c r="AC26" i="8" l="1"/>
  <c r="AC25" i="8"/>
  <c r="AC24" i="8"/>
  <c r="AC23" i="8"/>
  <c r="AC22" i="8"/>
  <c r="AC21" i="8"/>
  <c r="AH33" i="8"/>
  <c r="AF33" i="8"/>
  <c r="AD33" i="8"/>
  <c r="Z33" i="8"/>
  <c r="V33" i="8"/>
  <c r="R33" i="8"/>
  <c r="N33" i="8"/>
  <c r="J33" i="8"/>
  <c r="D33" i="8"/>
  <c r="AG33" i="8" s="1"/>
  <c r="D31" i="8"/>
  <c r="D30" i="8"/>
  <c r="D29" i="8"/>
  <c r="D28" i="8"/>
  <c r="D27" i="8" s="1"/>
  <c r="AD27" i="8"/>
  <c r="AI27" i="8" s="1"/>
  <c r="AC27" i="8"/>
  <c r="AB27" i="8"/>
  <c r="AA27" i="8"/>
  <c r="AF27" i="8" s="1"/>
  <c r="Z27" i="8"/>
  <c r="Y27" i="8"/>
  <c r="X27" i="8"/>
  <c r="W27" i="8"/>
  <c r="V27" i="8"/>
  <c r="U27" i="8"/>
  <c r="T27" i="8"/>
  <c r="S27" i="8"/>
  <c r="R27" i="8"/>
  <c r="Q27" i="8"/>
  <c r="P27" i="8"/>
  <c r="O27" i="8"/>
  <c r="N27" i="8"/>
  <c r="M27" i="8"/>
  <c r="L27" i="8"/>
  <c r="K27" i="8"/>
  <c r="J27" i="8"/>
  <c r="I27" i="8"/>
  <c r="H27" i="8"/>
  <c r="G27" i="8"/>
  <c r="G5" i="8" s="1"/>
  <c r="F27" i="8"/>
  <c r="E27" i="8"/>
  <c r="C27" i="8"/>
  <c r="C5" i="8" s="1"/>
  <c r="AI26" i="8"/>
  <c r="Y26" i="8"/>
  <c r="U26" i="8"/>
  <c r="P26" i="8"/>
  <c r="L26" i="8"/>
  <c r="H26" i="8"/>
  <c r="D26" i="8"/>
  <c r="AI25" i="8"/>
  <c r="Y25" i="8"/>
  <c r="U25" i="8"/>
  <c r="P25" i="8"/>
  <c r="L25" i="8"/>
  <c r="H25" i="8"/>
  <c r="D25" i="8"/>
  <c r="AI24" i="8"/>
  <c r="Y24" i="8"/>
  <c r="U24" i="8"/>
  <c r="P24" i="8"/>
  <c r="L24" i="8"/>
  <c r="H24" i="8"/>
  <c r="D24" i="8"/>
  <c r="AI23" i="8"/>
  <c r="Y23" i="8"/>
  <c r="U23" i="8"/>
  <c r="P23" i="8"/>
  <c r="L23" i="8"/>
  <c r="H23" i="8"/>
  <c r="D23" i="8"/>
  <c r="AI22" i="8"/>
  <c r="Y22" i="8"/>
  <c r="U22" i="8"/>
  <c r="P22" i="8"/>
  <c r="L22" i="8"/>
  <c r="L20" i="8" s="1"/>
  <c r="H22" i="8"/>
  <c r="D22" i="8"/>
  <c r="Y21" i="8"/>
  <c r="V21" i="8"/>
  <c r="AI21" i="8" s="1"/>
  <c r="P21" i="8"/>
  <c r="L21" i="8"/>
  <c r="H21" i="8"/>
  <c r="AD20" i="8"/>
  <c r="AC20" i="8"/>
  <c r="AB20" i="8"/>
  <c r="AA20" i="8"/>
  <c r="AA6" i="8" s="1"/>
  <c r="Z20" i="8"/>
  <c r="X20" i="8"/>
  <c r="W20" i="8"/>
  <c r="W6" i="8" s="1"/>
  <c r="W5" i="8" s="1"/>
  <c r="T20" i="8"/>
  <c r="S20" i="8"/>
  <c r="S6" i="8" s="1"/>
  <c r="S5" i="8" s="1"/>
  <c r="R20" i="8"/>
  <c r="Q20" i="8"/>
  <c r="O20" i="8"/>
  <c r="O6" i="8" s="1"/>
  <c r="O5" i="8" s="1"/>
  <c r="N20" i="8"/>
  <c r="M20" i="8"/>
  <c r="K20" i="8"/>
  <c r="K6" i="8" s="1"/>
  <c r="K5" i="8" s="1"/>
  <c r="J20" i="8"/>
  <c r="I20" i="8"/>
  <c r="F20" i="8"/>
  <c r="E20" i="8"/>
  <c r="D20" i="8"/>
  <c r="AC19" i="8"/>
  <c r="Y19" i="8"/>
  <c r="U19" i="8"/>
  <c r="P19" i="8"/>
  <c r="L19" i="8"/>
  <c r="H19" i="8"/>
  <c r="H10" i="8" s="1"/>
  <c r="D19" i="8"/>
  <c r="AC18" i="8"/>
  <c r="Y18" i="8"/>
  <c r="U18" i="8"/>
  <c r="P18" i="8"/>
  <c r="L18" i="8"/>
  <c r="H18" i="8"/>
  <c r="D18" i="8"/>
  <c r="AC17" i="8"/>
  <c r="Y17" i="8"/>
  <c r="U17" i="8"/>
  <c r="P17" i="8"/>
  <c r="L17" i="8"/>
  <c r="H17" i="8"/>
  <c r="D17" i="8"/>
  <c r="AC16" i="8"/>
  <c r="Y16" i="8"/>
  <c r="U16" i="8"/>
  <c r="P16" i="8"/>
  <c r="L16" i="8"/>
  <c r="H16" i="8"/>
  <c r="D16" i="8"/>
  <c r="AC15" i="8"/>
  <c r="Y15" i="8"/>
  <c r="U15" i="8"/>
  <c r="P15" i="8"/>
  <c r="L15" i="8"/>
  <c r="H15" i="8"/>
  <c r="D15" i="8"/>
  <c r="AC14" i="8"/>
  <c r="Y14" i="8"/>
  <c r="U14" i="8"/>
  <c r="P14" i="8"/>
  <c r="L14" i="8"/>
  <c r="H14" i="8"/>
  <c r="D14" i="8"/>
  <c r="AC13" i="8"/>
  <c r="Y13" i="8"/>
  <c r="U13" i="8"/>
  <c r="P13" i="8"/>
  <c r="L13" i="8"/>
  <c r="H13" i="8"/>
  <c r="D13" i="8"/>
  <c r="AC12" i="8"/>
  <c r="Y12" i="8"/>
  <c r="U12" i="8"/>
  <c r="P12" i="8"/>
  <c r="L12" i="8"/>
  <c r="L10" i="8" s="1"/>
  <c r="H12" i="8"/>
  <c r="D12" i="8"/>
  <c r="AC11" i="8"/>
  <c r="Y11" i="8"/>
  <c r="U11" i="8"/>
  <c r="P11" i="8"/>
  <c r="L11" i="8"/>
  <c r="H11" i="8"/>
  <c r="D11" i="8"/>
  <c r="AJ10" i="8"/>
  <c r="AJ6" i="8" s="1"/>
  <c r="AJ5" i="8" s="1"/>
  <c r="AF10" i="8"/>
  <c r="AD10" i="8"/>
  <c r="AI10" i="8" s="1"/>
  <c r="AB10" i="8"/>
  <c r="Z10" i="8"/>
  <c r="X10" i="8"/>
  <c r="V10" i="8"/>
  <c r="T10" i="8"/>
  <c r="R10" i="8"/>
  <c r="Q10" i="8"/>
  <c r="P10" i="8"/>
  <c r="N10" i="8"/>
  <c r="M10" i="8"/>
  <c r="J10" i="8"/>
  <c r="I10" i="8"/>
  <c r="F10" i="8"/>
  <c r="E10" i="8"/>
  <c r="AC9" i="8"/>
  <c r="Y9" i="8"/>
  <c r="U9" i="8"/>
  <c r="Q9" i="8"/>
  <c r="P9" i="8"/>
  <c r="L9" i="8"/>
  <c r="H9" i="8"/>
  <c r="D9" i="8"/>
  <c r="AC8" i="8"/>
  <c r="AC7" i="8" s="1"/>
  <c r="Y8" i="8"/>
  <c r="U8" i="8"/>
  <c r="U7" i="8" s="1"/>
  <c r="Q8" i="8"/>
  <c r="P8" i="8"/>
  <c r="P7" i="8" s="1"/>
  <c r="L8" i="8"/>
  <c r="H8" i="8"/>
  <c r="D8" i="8"/>
  <c r="AF7" i="8"/>
  <c r="AD7" i="8"/>
  <c r="AI7" i="8" s="1"/>
  <c r="AB7" i="8"/>
  <c r="Z7" i="8"/>
  <c r="Y7" i="8"/>
  <c r="X7" i="8"/>
  <c r="V7" i="8"/>
  <c r="T7" i="8"/>
  <c r="R7" i="8"/>
  <c r="Q7" i="8"/>
  <c r="Q6" i="8" s="1"/>
  <c r="Q5" i="8" s="1"/>
  <c r="N7" i="8"/>
  <c r="M7" i="8"/>
  <c r="L7" i="8"/>
  <c r="J7" i="8"/>
  <c r="I7" i="8"/>
  <c r="F7" i="8"/>
  <c r="E7" i="8"/>
  <c r="AD6" i="8"/>
  <c r="AD5" i="8" s="1"/>
  <c r="Z6" i="8"/>
  <c r="Z5" i="8" s="1"/>
  <c r="R6" i="8"/>
  <c r="N6" i="8"/>
  <c r="J6" i="8"/>
  <c r="G6" i="8"/>
  <c r="F6" i="8"/>
  <c r="C6" i="8"/>
  <c r="B6" i="8"/>
  <c r="R5" i="8"/>
  <c r="N5" i="8"/>
  <c r="J5" i="8"/>
  <c r="F5" i="8"/>
  <c r="B5" i="8"/>
  <c r="AI4" i="8"/>
  <c r="T6" i="8" l="1"/>
  <c r="T5" i="8" s="1"/>
  <c r="H7" i="8"/>
  <c r="D10" i="8"/>
  <c r="AG10" i="8" s="1"/>
  <c r="D7" i="8"/>
  <c r="AH27" i="8"/>
  <c r="E6" i="8"/>
  <c r="E5" i="8" s="1"/>
  <c r="H20" i="8"/>
  <c r="H6" i="8" s="1"/>
  <c r="H5" i="8" s="1"/>
  <c r="I6" i="8"/>
  <c r="I5" i="8" s="1"/>
  <c r="M6" i="8"/>
  <c r="M5" i="8" s="1"/>
  <c r="P20" i="8"/>
  <c r="P6" i="8" s="1"/>
  <c r="P5" i="8" s="1"/>
  <c r="U10" i="8"/>
  <c r="AB6" i="8"/>
  <c r="AB5" i="8" s="1"/>
  <c r="AC10" i="8"/>
  <c r="AC6" i="8" s="1"/>
  <c r="Y10" i="8"/>
  <c r="X6" i="8"/>
  <c r="X5" i="8" s="1"/>
  <c r="Y20" i="8"/>
  <c r="AH7" i="8"/>
  <c r="AF6" i="8"/>
  <c r="AA5" i="8"/>
  <c r="AF5" i="8" s="1"/>
  <c r="AF3" i="8" s="1"/>
  <c r="AG27" i="8"/>
  <c r="AI20" i="8"/>
  <c r="AI6" i="8"/>
  <c r="L6" i="8"/>
  <c r="L5" i="8" s="1"/>
  <c r="AG20" i="8"/>
  <c r="AF20" i="8"/>
  <c r="F33" i="8"/>
  <c r="AI33" i="8" s="1"/>
  <c r="V20" i="8"/>
  <c r="V6" i="8" s="1"/>
  <c r="V5" i="8" s="1"/>
  <c r="AI5" i="8" s="1"/>
  <c r="AI3" i="8" s="1"/>
  <c r="U21" i="8"/>
  <c r="U20" i="8" s="1"/>
  <c r="U6" i="8" s="1"/>
  <c r="U5" i="8" s="1"/>
  <c r="D6" i="8" l="1"/>
  <c r="D5" i="8" s="1"/>
  <c r="AG7" i="8"/>
  <c r="AG5" i="8"/>
  <c r="AG3" i="8" s="1"/>
  <c r="AH10" i="8"/>
  <c r="Y6" i="8"/>
  <c r="Y5" i="8" s="1"/>
  <c r="AH20" i="8"/>
  <c r="AC5" i="8"/>
  <c r="AG6" i="8" l="1"/>
  <c r="AH6" i="8"/>
  <c r="AH5" i="8"/>
  <c r="AH3" i="8" s="1"/>
</calcChain>
</file>

<file path=xl/sharedStrings.xml><?xml version="1.0" encoding="utf-8"?>
<sst xmlns="http://schemas.openxmlformats.org/spreadsheetml/2006/main" count="115" uniqueCount="66">
  <si>
    <t>2014.gads</t>
  </si>
  <si>
    <t>2015.gads</t>
  </si>
  <si>
    <t>2016.gads</t>
  </si>
  <si>
    <t>2017.gads</t>
  </si>
  <si>
    <t>2018.gads</t>
  </si>
  <si>
    <t>2019.gads</t>
  </si>
  <si>
    <t xml:space="preserve">2020.gads </t>
  </si>
  <si>
    <t>Piezīmes/ Skaidrojumi</t>
  </si>
  <si>
    <t>2014-2020
kopā</t>
  </si>
  <si>
    <t>izmaiņas, LVL</t>
  </si>
  <si>
    <t>kopā, LVL</t>
  </si>
  <si>
    <t xml:space="preserve">izmaiņas, LVL </t>
  </si>
  <si>
    <t>Papildus nepieciešamais</t>
  </si>
  <si>
    <t>Izdevumi kopā:</t>
  </si>
  <si>
    <t>Uzturēšanas izdevumi, 
tai skaitā:</t>
  </si>
  <si>
    <t xml:space="preserve">Attlīdzība </t>
  </si>
  <si>
    <t>2014.-2018.gadam 2 amata vietas,. 2019.-2020.gadam - 1 amata vieta</t>
  </si>
  <si>
    <t>Atalgojums</t>
  </si>
  <si>
    <t>—</t>
  </si>
  <si>
    <t>Soc. Iemaksas</t>
  </si>
  <si>
    <t>Preces un pakalpojumi</t>
  </si>
  <si>
    <t>Atbilstības Kioto protokolam nodrošināšana - regulārās prasības</t>
  </si>
  <si>
    <t xml:space="preserve">Emisijas inventarizācijas nodrošināšana (ik gadu), trešās puses inventarizācijas kvalitātes kontrole un kvalitātes novērtēšana . </t>
  </si>
  <si>
    <t>Atbilstības Kioto protokolam nodrošināšana</t>
  </si>
  <si>
    <t>Vienreizējie pētījumi un kvalitātes kontrole, saskaņā ar monitoringa programmu)</t>
  </si>
  <si>
    <t xml:space="preserve">Prognozes (katru otro gadu) </t>
  </si>
  <si>
    <t>Divgadu ziņojums ANO Vispārējās konvencijas par klimata pārmaiņām ietvaros</t>
  </si>
  <si>
    <t>Nacionālais Ziņojums</t>
  </si>
  <si>
    <t>Tulkošanas pakalpojumi</t>
  </si>
  <si>
    <t>Tā kā komunikācija lielākā daļā notiek angļu valodā, nepieciešami dokumenut tulkojumi, noteikumu tulkojumi, ziņojumu tulkojumi un tml.</t>
  </si>
  <si>
    <t>Audita un juridiskie pakalpojumi</t>
  </si>
  <si>
    <t>Nepieciešams veikt regulāro ikgada auditu (starptautiski līgumu prasības), kā arī gala ziņojumu auditu un tml.</t>
  </si>
  <si>
    <t>KPFI konsultatīvās padomes, sanāksmju un semināru organizēšanas izmaksas</t>
  </si>
  <si>
    <t>4 reizes gadā tiek rīkotas konsultatīvās padomes sēdes, kurās piedalās pārstāvji no Latvijas, kā arī starptautiskie partneri</t>
  </si>
  <si>
    <t>Darbinieku uzturēšanas izmaksas</t>
  </si>
  <si>
    <t>Subsīdijas un dotācijas - maksājumi Vides investīciju fondam saskaņā ar deleģējuma līgumu</t>
  </si>
  <si>
    <t>Projektu uzraudzība, vērtēšana, pārbaudes projektu īstenošanas vietās</t>
  </si>
  <si>
    <t>Vides investīciju fonds nodrošina projektu ieviešanu, pārbaudes projektu īstenošanas vietās, projektu monitoringu, kā arī akutālo konkursu projektu vērtēšanu, attiecīgi no saņemtā finansējuma tas nodrošina attalgojumu saviem darbiniekiem, saistītās uzturēšanas izmaksas, kā arī nodoršina saistošus pakalpojumus VARAM pieprasījumā</t>
  </si>
  <si>
    <t>VIF (ārpakalpjumi,semināru organizēšana u.c.)</t>
  </si>
  <si>
    <t>Ārpakalpojumu izmaksas kapacitātes celšanai</t>
  </si>
  <si>
    <t>KPFI interneta vietnes izveidošana, uzturēšana</t>
  </si>
  <si>
    <t>Konsultāciju pakalpojumi</t>
  </si>
  <si>
    <t>Citas izmaksas</t>
  </si>
  <si>
    <t>Kapitāliegādes, 
tai skaitā:</t>
  </si>
  <si>
    <t> Datorprogrammas</t>
  </si>
  <si>
    <t>Standarta programmatūra</t>
  </si>
  <si>
    <t> Pārējās licences, koncesijas un patenti, preču zīmes un tamlīdzīgas tiesības</t>
  </si>
  <si>
    <t>papildus programmatūra</t>
  </si>
  <si>
    <t> Datortehnika, sakaru un cita biroja tehnika</t>
  </si>
  <si>
    <t>Dators ar monitoru</t>
  </si>
  <si>
    <t>Pārējie iepriekš neklasificētie pamatlīdzekļi</t>
  </si>
  <si>
    <t xml:space="preserve">galds, skapis, dokumentu skapis, atvilkņu bloks </t>
  </si>
  <si>
    <t xml:space="preserve">36.saime 11.algu grupa mēnešalga 971 x 12mēn. = 11 652 LVL </t>
  </si>
  <si>
    <t>2014.-2018.gadam 2 amata vietas,. 2019.-2020.gadam - 1 amata vieta.
Izmaksas 1 amata vietai: Sakaru pakalpojumi  1 008 LVL + komunālie pakalpojumi 195 LVL; telpu īre un uzturēšana 1 440 LVL; materiāli, biroja preces un inventārs 338 LVL
Par telpu īri:
VARAM darbinieki, kuru f-jas ir saistītas ar Klimata politikas ieviešanu strādā īrētās telpās, jo VARAM galvenajā ēkā nav iespējams nodrošināt jaunu darba vietu izveidi, attiecīgi tas ir arī pamatojums telpu īres iekļaušanai amata vietas uzturēšanas izdevumos.</t>
  </si>
  <si>
    <t>2014-2020 maksimāli var būt</t>
  </si>
  <si>
    <t>24,09% no summas, ko veido atalgojums = 2807 LVL
veselības apdrošināšanas polise (Valsts un pašvaldību institūciju amatpersonu un darbinieku atlīdzības likums 37.pants 1.punkts) = 230 LVL</t>
  </si>
  <si>
    <t>Līdzekļu pārdale no budžeta apakšprogrammas 27.02.00. (izdevumi projektiem)</t>
  </si>
  <si>
    <t>max limiti</t>
  </si>
  <si>
    <t>Izdevumu pozīcija</t>
  </si>
  <si>
    <t>2013.gads</t>
  </si>
  <si>
    <t>plāns</t>
  </si>
  <si>
    <t>KPFI pieejamais</t>
  </si>
  <si>
    <t>papildus</t>
  </si>
  <si>
    <t xml:space="preserve"> plāns, LVL</t>
  </si>
  <si>
    <t>plāns, LVL</t>
  </si>
  <si>
    <t>Ieprikumu par divgadu ziņojumu uzssāk iepriekšējā gada pēdējā ceturksni un izmaksā avansu 20% un nākamajā gadā 80% nolīguma summas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</si>
</sst>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00"/>
  </numFmts>
  <fonts count="63">
    <font>
      <sz val="11"/>
      <color theme="1"/>
      <name val="Calibri"/>
      <family val="2"/>
      <charset val="186"/>
      <scheme val="minor"/>
    </font>
    <font>
      <sz val="11"/>
      <color theme="1"/>
      <name val="Calibri"/>
      <family val="2"/>
      <charset val="186"/>
      <scheme val="minor"/>
    </font>
    <font>
      <sz val="10"/>
      <name val="Calibri"/>
      <family val="2"/>
      <charset val="186"/>
      <scheme val="minor"/>
    </font>
    <font>
      <b/>
      <sz val="10"/>
      <name val="Calibri"/>
      <family val="2"/>
      <charset val="186"/>
      <scheme val="minor"/>
    </font>
    <font>
      <sz val="10"/>
      <name val="Calibri"/>
      <family val="2"/>
      <charset val="186"/>
    </font>
    <font>
      <i/>
      <sz val="10"/>
      <name val="Calibri"/>
      <family val="2"/>
      <charset val="186"/>
      <scheme val="minor"/>
    </font>
    <font>
      <sz val="10"/>
      <name val="Arial"/>
      <family val="2"/>
      <charset val="186"/>
    </font>
    <font>
      <sz val="11"/>
      <color indexed="8"/>
      <name val="Calibri"/>
      <family val="2"/>
      <charset val="186"/>
    </font>
    <font>
      <sz val="10"/>
      <color indexed="8"/>
      <name val="Arial"/>
      <family val="2"/>
    </font>
    <font>
      <sz val="11"/>
      <color indexed="9"/>
      <name val="Calibri"/>
      <family val="2"/>
      <charset val="186"/>
    </font>
    <font>
      <sz val="10"/>
      <color indexed="9"/>
      <name val="Arial"/>
      <family val="2"/>
    </font>
    <font>
      <sz val="11"/>
      <color indexed="8"/>
      <name val="Calibri"/>
      <family val="2"/>
    </font>
    <font>
      <sz val="11"/>
      <color indexed="9"/>
      <name val="Calibri"/>
      <family val="2"/>
    </font>
    <font>
      <sz val="10"/>
      <color indexed="9"/>
      <name val="Arial"/>
      <family val="2"/>
      <charset val="186"/>
    </font>
    <font>
      <sz val="10"/>
      <color theme="0"/>
      <name val="Arial"/>
      <family val="2"/>
      <charset val="186"/>
    </font>
    <font>
      <sz val="11"/>
      <color indexed="20"/>
      <name val="Calibri"/>
      <family val="2"/>
      <charset val="186"/>
    </font>
    <font>
      <sz val="10"/>
      <color rgb="FF9C0006"/>
      <name val="Arial"/>
      <family val="2"/>
      <charset val="186"/>
    </font>
    <font>
      <sz val="11"/>
      <color indexed="16"/>
      <name val="Calibri"/>
      <family val="2"/>
    </font>
    <font>
      <b/>
      <sz val="10"/>
      <color indexed="52"/>
      <name val="Arial"/>
      <family val="2"/>
      <charset val="186"/>
    </font>
    <font>
      <b/>
      <sz val="11"/>
      <color indexed="53"/>
      <name val="Calibri"/>
      <family val="2"/>
    </font>
    <font>
      <b/>
      <sz val="11"/>
      <color indexed="9"/>
      <name val="Calibri"/>
      <family val="2"/>
      <charset val="186"/>
    </font>
    <font>
      <b/>
      <sz val="11"/>
      <color indexed="9"/>
      <name val="Calibri"/>
      <family val="2"/>
    </font>
    <font>
      <b/>
      <sz val="11"/>
      <color indexed="8"/>
      <name val="Calibri"/>
      <family val="2"/>
    </font>
    <font>
      <sz val="10"/>
      <name val="BaltGaramond"/>
      <family val="2"/>
    </font>
    <font>
      <i/>
      <sz val="11"/>
      <color indexed="23"/>
      <name val="Calibri"/>
      <family val="2"/>
      <charset val="186"/>
    </font>
    <font>
      <i/>
      <sz val="10"/>
      <color indexed="23"/>
      <name val="Arial"/>
      <family val="2"/>
    </font>
    <font>
      <sz val="11"/>
      <color indexed="17"/>
      <name val="Calibri"/>
      <family val="2"/>
      <charset val="186"/>
    </font>
    <font>
      <sz val="10"/>
      <color rgb="FF006100"/>
      <name val="Arial"/>
      <family val="2"/>
      <charset val="186"/>
    </font>
    <font>
      <sz val="11"/>
      <color indexed="17"/>
      <name val="Calibri"/>
      <family val="2"/>
    </font>
    <font>
      <b/>
      <sz val="15"/>
      <color indexed="56"/>
      <name val="Calibri"/>
      <family val="2"/>
      <charset val="186"/>
    </font>
    <font>
      <b/>
      <sz val="15"/>
      <color indexed="62"/>
      <name val="Calibri"/>
      <family val="2"/>
    </font>
    <font>
      <b/>
      <sz val="13"/>
      <color indexed="56"/>
      <name val="Calibri"/>
      <family val="2"/>
      <charset val="186"/>
    </font>
    <font>
      <b/>
      <sz val="13"/>
      <color indexed="62"/>
      <name val="Calibri"/>
      <family val="2"/>
    </font>
    <font>
      <b/>
      <sz val="11"/>
      <color indexed="56"/>
      <name val="Calibri"/>
      <family val="2"/>
      <charset val="186"/>
    </font>
    <font>
      <b/>
      <sz val="11"/>
      <color indexed="62"/>
      <name val="Calibri"/>
      <family val="2"/>
    </font>
    <font>
      <sz val="10"/>
      <color indexed="62"/>
      <name val="Arial"/>
      <family val="2"/>
      <charset val="186"/>
    </font>
    <font>
      <sz val="11"/>
      <color indexed="48"/>
      <name val="Calibri"/>
      <family val="2"/>
    </font>
    <font>
      <sz val="11"/>
      <color indexed="52"/>
      <name val="Calibri"/>
      <family val="2"/>
      <charset val="186"/>
    </font>
    <font>
      <sz val="11"/>
      <color indexed="53"/>
      <name val="Calibri"/>
      <family val="2"/>
    </font>
    <font>
      <sz val="10"/>
      <color indexed="60"/>
      <name val="Arial"/>
      <family val="2"/>
      <charset val="186"/>
    </font>
    <font>
      <sz val="11"/>
      <color indexed="60"/>
      <name val="Calibri"/>
      <family val="2"/>
    </font>
    <font>
      <sz val="10"/>
      <color theme="1"/>
      <name val="Arial"/>
      <family val="2"/>
      <charset val="186"/>
    </font>
    <font>
      <sz val="11"/>
      <name val="Arial"/>
      <family val="2"/>
    </font>
    <font>
      <sz val="10"/>
      <color indexed="8"/>
      <name val="Arial"/>
      <family val="2"/>
      <charset val="186"/>
    </font>
    <font>
      <sz val="11"/>
      <name val="BaltOptima"/>
      <charset val="186"/>
    </font>
    <font>
      <b/>
      <sz val="10"/>
      <color indexed="63"/>
      <name val="Arial"/>
      <family val="2"/>
      <charset val="186"/>
    </font>
    <font>
      <b/>
      <sz val="11"/>
      <color indexed="63"/>
      <name val="Calibri"/>
      <family val="2"/>
    </font>
    <font>
      <b/>
      <sz val="10"/>
      <color indexed="8"/>
      <name val="Arial"/>
      <family val="2"/>
    </font>
    <font>
      <b/>
      <sz val="10"/>
      <color indexed="39"/>
      <name val="Arial"/>
      <family val="2"/>
    </font>
    <font>
      <b/>
      <sz val="12"/>
      <color indexed="8"/>
      <name val="Arial"/>
      <family val="2"/>
      <charset val="186"/>
    </font>
    <font>
      <sz val="10"/>
      <name val="Times New Roman"/>
      <family val="1"/>
      <charset val="186"/>
    </font>
    <font>
      <sz val="10"/>
      <color indexed="39"/>
      <name val="Arial"/>
      <family val="2"/>
    </font>
    <font>
      <sz val="10"/>
      <color indexed="8"/>
      <name val="Times New Roman"/>
      <family val="1"/>
      <charset val="186"/>
    </font>
    <font>
      <sz val="19"/>
      <color indexed="48"/>
      <name val="Arial"/>
      <family val="2"/>
      <charset val="186"/>
    </font>
    <font>
      <sz val="10"/>
      <color indexed="10"/>
      <name val="Arial"/>
      <family val="2"/>
    </font>
    <font>
      <b/>
      <sz val="18"/>
      <color indexed="62"/>
      <name val="Cambria"/>
      <family val="2"/>
    </font>
    <font>
      <sz val="10"/>
      <name val="Helv"/>
    </font>
    <font>
      <b/>
      <sz val="18"/>
      <color indexed="56"/>
      <name val="Cambria"/>
      <family val="2"/>
      <charset val="186"/>
    </font>
    <font>
      <b/>
      <sz val="10"/>
      <color indexed="8"/>
      <name val="Arial"/>
      <family val="2"/>
      <charset val="186"/>
    </font>
    <font>
      <sz val="10"/>
      <name val="BaltGaramond"/>
      <family val="2"/>
      <charset val="186"/>
    </font>
    <font>
      <sz val="10"/>
      <color indexed="10"/>
      <name val="Arial"/>
      <family val="2"/>
      <charset val="186"/>
    </font>
    <font>
      <sz val="11"/>
      <color indexed="10"/>
      <name val="Calibri"/>
      <family val="2"/>
    </font>
    <font>
      <i/>
      <sz val="10"/>
      <name val="Calibri"/>
      <family val="2"/>
      <charset val="186"/>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theme="4"/>
      </patternFill>
    </fill>
    <fill>
      <patternFill patternType="solid">
        <fgColor theme="5"/>
      </patternFill>
    </fill>
    <fill>
      <patternFill patternType="solid">
        <fgColor theme="7"/>
      </patternFill>
    </fill>
    <fill>
      <patternFill patternType="solid">
        <fgColor theme="5" tint="0.39997558519241921"/>
        <bgColor indexed="64"/>
      </patternFill>
    </fill>
    <fill>
      <patternFill patternType="solid">
        <fgColor theme="7"/>
        <bgColor indexed="64"/>
      </patternFill>
    </fill>
    <fill>
      <patternFill patternType="solid">
        <fgColor rgb="FF92D050"/>
        <bgColor indexed="64"/>
      </patternFill>
    </fill>
    <fill>
      <patternFill patternType="solid">
        <fgColor indexed="31"/>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52"/>
        <bgColor indexed="52"/>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6"/>
        <bgColor indexed="64"/>
      </patternFill>
    </fill>
    <fill>
      <patternFill patternType="solid">
        <fgColor indexed="43"/>
      </patternFill>
    </fill>
    <fill>
      <patternFill patternType="solid">
        <fgColor indexed="11"/>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2"/>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right/>
      <top style="thin">
        <color indexed="48"/>
      </top>
      <bottom style="double">
        <color indexed="48"/>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s>
  <cellStyleXfs count="197">
    <xf numFmtId="0" fontId="0" fillId="0" borderId="0"/>
    <xf numFmtId="0" fontId="6" fillId="0" borderId="0"/>
    <xf numFmtId="0" fontId="7" fillId="11" borderId="0" applyNumberFormat="0" applyBorder="0" applyAlignment="0" applyProtection="0"/>
    <xf numFmtId="0" fontId="8"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7" fillId="17" borderId="0" applyNumberFormat="0" applyBorder="0" applyAlignment="0" applyProtection="0"/>
    <xf numFmtId="0" fontId="8" fillId="18" borderId="0" applyNumberFormat="0" applyBorder="0" applyAlignment="0" applyProtection="0"/>
    <xf numFmtId="0" fontId="7" fillId="19" borderId="0" applyNumberFormat="0" applyBorder="0" applyAlignment="0" applyProtection="0"/>
    <xf numFmtId="0" fontId="8" fillId="20" borderId="0" applyNumberFormat="0" applyBorder="0" applyAlignment="0" applyProtection="0"/>
    <xf numFmtId="0" fontId="7" fillId="21" borderId="0" applyNumberFormat="0" applyBorder="0" applyAlignment="0" applyProtection="0"/>
    <xf numFmtId="0" fontId="8" fillId="13" borderId="0" applyNumberFormat="0" applyBorder="0" applyAlignment="0" applyProtection="0"/>
    <xf numFmtId="0" fontId="7" fillId="20" borderId="0" applyNumberFormat="0" applyBorder="0" applyAlignment="0" applyProtection="0"/>
    <xf numFmtId="0" fontId="8" fillId="22"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7" fillId="23" borderId="0" applyNumberFormat="0" applyBorder="0" applyAlignment="0" applyProtection="0"/>
    <xf numFmtId="0" fontId="8" fillId="24" borderId="0" applyNumberFormat="0" applyBorder="0" applyAlignment="0" applyProtection="0"/>
    <xf numFmtId="0" fontId="7" fillId="17" borderId="0" applyNumberFormat="0" applyBorder="0" applyAlignment="0" applyProtection="0"/>
    <xf numFmtId="0" fontId="8" fillId="25" borderId="0" applyNumberFormat="0" applyBorder="0" applyAlignment="0" applyProtection="0"/>
    <xf numFmtId="0" fontId="7" fillId="20" borderId="0" applyNumberFormat="0" applyBorder="0" applyAlignment="0" applyProtection="0"/>
    <xf numFmtId="0" fontId="8" fillId="22" borderId="0" applyNumberFormat="0" applyBorder="0" applyAlignment="0" applyProtection="0"/>
    <xf numFmtId="0" fontId="7" fillId="26" borderId="0" applyNumberFormat="0" applyBorder="0" applyAlignment="0" applyProtection="0"/>
    <xf numFmtId="0" fontId="8" fillId="21" borderId="0" applyNumberFormat="0" applyBorder="0" applyAlignment="0" applyProtection="0"/>
    <xf numFmtId="0" fontId="9" fillId="27" borderId="0" applyNumberFormat="0" applyBorder="0" applyAlignment="0" applyProtection="0"/>
    <xf numFmtId="0" fontId="10" fillId="22"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9" fillId="28" borderId="0" applyNumberFormat="0" applyBorder="0" applyAlignment="0" applyProtection="0"/>
    <xf numFmtId="0" fontId="10" fillId="25" borderId="0" applyNumberFormat="0" applyBorder="0" applyAlignment="0" applyProtection="0"/>
    <xf numFmtId="0" fontId="9" fillId="29" borderId="0" applyNumberFormat="0" applyBorder="0" applyAlignment="0" applyProtection="0"/>
    <xf numFmtId="0" fontId="10" fillId="22" borderId="0" applyNumberFormat="0" applyBorder="0" applyAlignment="0" applyProtection="0"/>
    <xf numFmtId="0" fontId="9" fillId="30" borderId="0" applyNumberFormat="0" applyBorder="0" applyAlignment="0" applyProtection="0"/>
    <xf numFmtId="0" fontId="10" fillId="21"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2" fillId="33" borderId="0" applyNumberFormat="0" applyBorder="0" applyAlignment="0" applyProtection="0"/>
    <xf numFmtId="0" fontId="13" fillId="34" borderId="0" applyNumberFormat="0" applyBorder="0" applyAlignment="0" applyProtection="0"/>
    <xf numFmtId="0" fontId="14" fillId="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2" fillId="38" borderId="0" applyNumberFormat="0" applyBorder="0" applyAlignment="0" applyProtection="0"/>
    <xf numFmtId="0" fontId="13" fillId="39" borderId="0" applyNumberFormat="0" applyBorder="0" applyAlignment="0" applyProtection="0"/>
    <xf numFmtId="0" fontId="14" fillId="6"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2" fillId="43" borderId="0" applyNumberFormat="0" applyBorder="0" applyAlignment="0" applyProtection="0"/>
    <xf numFmtId="0" fontId="13" fillId="24"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2" fillId="43" borderId="0" applyNumberFormat="0" applyBorder="0" applyAlignment="0" applyProtection="0"/>
    <xf numFmtId="0" fontId="13" fillId="28" borderId="0" applyNumberFormat="0" applyBorder="0" applyAlignment="0" applyProtection="0"/>
    <xf numFmtId="0" fontId="14" fillId="7"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2" fillId="32" borderId="0" applyNumberFormat="0" applyBorder="0" applyAlignment="0" applyProtection="0"/>
    <xf numFmtId="0" fontId="13" fillId="29"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1" fillId="46" borderId="0" applyNumberFormat="0" applyBorder="0" applyAlignment="0" applyProtection="0"/>
    <xf numFmtId="0" fontId="11" fillId="37" borderId="0" applyNumberFormat="0" applyBorder="0" applyAlignment="0" applyProtection="0"/>
    <xf numFmtId="0" fontId="12" fillId="47" borderId="0" applyNumberFormat="0" applyBorder="0" applyAlignment="0" applyProtection="0"/>
    <xf numFmtId="0" fontId="13" fillId="48"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5" fillId="13" borderId="0" applyNumberFormat="0" applyBorder="0" applyAlignment="0" applyProtection="0"/>
    <xf numFmtId="0" fontId="16" fillId="3" borderId="0" applyNumberFormat="0" applyBorder="0" applyAlignment="0" applyProtection="0"/>
    <xf numFmtId="0" fontId="17" fillId="37" borderId="0" applyNumberFormat="0" applyBorder="0" applyAlignment="0" applyProtection="0"/>
    <xf numFmtId="0" fontId="18" fillId="25" borderId="23" applyNumberFormat="0" applyAlignment="0" applyProtection="0"/>
    <xf numFmtId="0" fontId="19" fillId="50" borderId="23" applyNumberFormat="0" applyAlignment="0" applyProtection="0"/>
    <xf numFmtId="0" fontId="20" fillId="51" borderId="24" applyNumberFormat="0" applyAlignment="0" applyProtection="0"/>
    <xf numFmtId="0" fontId="21" fillId="38" borderId="24" applyNumberFormat="0" applyAlignment="0" applyProtection="0"/>
    <xf numFmtId="43" fontId="11" fillId="0" borderId="0" applyFont="0" applyFill="0" applyBorder="0" applyAlignment="0" applyProtection="0"/>
    <xf numFmtId="43" fontId="7" fillId="0" borderId="0" applyFont="0" applyFill="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4" borderId="0" applyNumberFormat="0" applyBorder="0" applyAlignment="0" applyProtection="0"/>
    <xf numFmtId="164" fontId="23" fillId="0" borderId="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5" borderId="0" applyNumberFormat="0" applyBorder="0" applyAlignment="0" applyProtection="0"/>
    <xf numFmtId="0" fontId="27" fillId="2" borderId="0" applyNumberFormat="0" applyBorder="0" applyAlignment="0" applyProtection="0"/>
    <xf numFmtId="0" fontId="28" fillId="55" borderId="0" applyNumberFormat="0" applyBorder="0" applyAlignment="0" applyProtection="0"/>
    <xf numFmtId="0" fontId="29" fillId="0" borderId="25" applyNumberFormat="0" applyFill="0" applyAlignment="0" applyProtection="0"/>
    <xf numFmtId="0" fontId="30" fillId="0" borderId="26" applyNumberFormat="0" applyFill="0" applyAlignment="0" applyProtection="0"/>
    <xf numFmtId="0" fontId="31" fillId="0" borderId="27" applyNumberFormat="0" applyFill="0" applyAlignment="0" applyProtection="0"/>
    <xf numFmtId="0" fontId="32" fillId="0" borderId="27" applyNumberFormat="0" applyFill="0" applyAlignment="0" applyProtection="0"/>
    <xf numFmtId="0" fontId="33" fillId="0" borderId="28" applyNumberFormat="0" applyFill="0" applyAlignment="0" applyProtection="0"/>
    <xf numFmtId="0" fontId="34" fillId="0" borderId="2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1" borderId="23" applyNumberFormat="0" applyAlignment="0" applyProtection="0"/>
    <xf numFmtId="0" fontId="36" fillId="47" borderId="23" applyNumberFormat="0" applyAlignment="0" applyProtection="0"/>
    <xf numFmtId="165" fontId="23" fillId="56" borderId="0"/>
    <xf numFmtId="0" fontId="37" fillId="0" borderId="30" applyNumberFormat="0" applyFill="0" applyAlignment="0" applyProtection="0"/>
    <xf numFmtId="0" fontId="38" fillId="0" borderId="31" applyNumberFormat="0" applyFill="0" applyAlignment="0" applyProtection="0"/>
    <xf numFmtId="0" fontId="39" fillId="57" borderId="0" applyNumberFormat="0" applyBorder="0" applyAlignment="0" applyProtection="0"/>
    <xf numFmtId="0" fontId="40" fillId="47" borderId="0" applyNumberFormat="0" applyBorder="0" applyAlignment="0" applyProtection="0"/>
    <xf numFmtId="0" fontId="41" fillId="0" borderId="0"/>
    <xf numFmtId="0" fontId="42" fillId="0" borderId="0"/>
    <xf numFmtId="0" fontId="43" fillId="0" borderId="0"/>
    <xf numFmtId="0" fontId="6" fillId="0" borderId="0"/>
    <xf numFmtId="0" fontId="6" fillId="0" borderId="0"/>
    <xf numFmtId="0" fontId="44" fillId="0" borderId="0"/>
    <xf numFmtId="0" fontId="6" fillId="0" borderId="0"/>
    <xf numFmtId="0" fontId="6" fillId="0" borderId="0"/>
    <xf numFmtId="0" fontId="6" fillId="16" borderId="32" applyNumberFormat="0" applyFont="0" applyAlignment="0" applyProtection="0"/>
    <xf numFmtId="0" fontId="44" fillId="4" borderId="1" applyNumberFormat="0" applyFont="0" applyAlignment="0" applyProtection="0"/>
    <xf numFmtId="0" fontId="6" fillId="46" borderId="32" applyNumberFormat="0" applyFont="0" applyAlignment="0" applyProtection="0"/>
    <xf numFmtId="0" fontId="45" fillId="25" borderId="33" applyNumberFormat="0" applyAlignment="0" applyProtection="0"/>
    <xf numFmtId="0" fontId="46" fillId="50" borderId="33" applyNumberFormat="0" applyAlignment="0" applyProtection="0"/>
    <xf numFmtId="0" fontId="6" fillId="0" borderId="0"/>
    <xf numFmtId="0" fontId="6" fillId="0" borderId="0"/>
    <xf numFmtId="0" fontId="41"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9" fontId="6" fillId="0" borderId="0" applyFont="0" applyFill="0" applyBorder="0" applyAlignment="0" applyProtection="0"/>
    <xf numFmtId="9" fontId="7" fillId="0" borderId="0" applyFont="0" applyFill="0" applyBorder="0" applyAlignment="0" applyProtection="0"/>
    <xf numFmtId="164" fontId="23" fillId="58" borderId="0" applyBorder="0" applyProtection="0"/>
    <xf numFmtId="4" fontId="47" fillId="57" borderId="34" applyNumberFormat="0" applyProtection="0">
      <alignment vertical="center"/>
    </xf>
    <xf numFmtId="4" fontId="48" fillId="57" borderId="34" applyNumberFormat="0" applyProtection="0">
      <alignment vertical="center"/>
    </xf>
    <xf numFmtId="4" fontId="47" fillId="57" borderId="34" applyNumberFormat="0" applyProtection="0">
      <alignment horizontal="left" vertical="center" indent="1"/>
    </xf>
    <xf numFmtId="0" fontId="47" fillId="57" borderId="34" applyNumberFormat="0" applyProtection="0">
      <alignment horizontal="left" vertical="top" indent="1"/>
    </xf>
    <xf numFmtId="4" fontId="47" fillId="0" borderId="0" applyNumberFormat="0" applyProtection="0">
      <alignment horizontal="left" vertical="center" indent="1"/>
    </xf>
    <xf numFmtId="4" fontId="47" fillId="12" borderId="0" applyNumberFormat="0" applyProtection="0">
      <alignment horizontal="left" vertical="center" indent="1"/>
    </xf>
    <xf numFmtId="4" fontId="8" fillId="13" borderId="34" applyNumberFormat="0" applyProtection="0">
      <alignment horizontal="right" vertical="center"/>
    </xf>
    <xf numFmtId="4" fontId="8" fillId="14" borderId="34" applyNumberFormat="0" applyProtection="0">
      <alignment horizontal="right" vertical="center"/>
    </xf>
    <xf numFmtId="4" fontId="8" fillId="39" borderId="34" applyNumberFormat="0" applyProtection="0">
      <alignment horizontal="right" vertical="center"/>
    </xf>
    <xf numFmtId="4" fontId="8" fillId="26" borderId="34" applyNumberFormat="0" applyProtection="0">
      <alignment horizontal="right" vertical="center"/>
    </xf>
    <xf numFmtId="4" fontId="8" fillId="30" borderId="34" applyNumberFormat="0" applyProtection="0">
      <alignment horizontal="right" vertical="center"/>
    </xf>
    <xf numFmtId="4" fontId="8" fillId="48" borderId="34" applyNumberFormat="0" applyProtection="0">
      <alignment horizontal="right" vertical="center"/>
    </xf>
    <xf numFmtId="4" fontId="8" fillId="24" borderId="34" applyNumberFormat="0" applyProtection="0">
      <alignment horizontal="right" vertical="center"/>
    </xf>
    <xf numFmtId="4" fontId="8" fillId="59" borderId="34" applyNumberFormat="0" applyProtection="0">
      <alignment horizontal="right" vertical="center"/>
    </xf>
    <xf numFmtId="4" fontId="8" fillId="23" borderId="34" applyNumberFormat="0" applyProtection="0">
      <alignment horizontal="right" vertical="center"/>
    </xf>
    <xf numFmtId="4" fontId="47" fillId="60" borderId="35" applyNumberFormat="0" applyProtection="0">
      <alignment horizontal="left" vertical="center" indent="1"/>
    </xf>
    <xf numFmtId="4" fontId="8" fillId="61" borderId="0" applyNumberFormat="0" applyProtection="0">
      <alignment horizontal="left" vertical="center" indent="1"/>
    </xf>
    <xf numFmtId="4" fontId="49" fillId="22" borderId="0" applyNumberFormat="0" applyProtection="0">
      <alignment horizontal="left" vertical="center" indent="1"/>
    </xf>
    <xf numFmtId="4" fontId="8" fillId="12" borderId="34" applyNumberFormat="0" applyProtection="0">
      <alignment horizontal="right" vertical="center"/>
    </xf>
    <xf numFmtId="4" fontId="43" fillId="61" borderId="0" applyNumberFormat="0" applyProtection="0">
      <alignment horizontal="left" vertical="center" indent="1"/>
    </xf>
    <xf numFmtId="4" fontId="43" fillId="12" borderId="0" applyNumberFormat="0" applyProtection="0">
      <alignment horizontal="left" vertical="center" indent="1"/>
    </xf>
    <xf numFmtId="0" fontId="50" fillId="0" borderId="0" applyNumberFormat="0" applyProtection="0">
      <alignment horizontal="left" vertical="center" wrapText="1" indent="1" shrinkToFit="1"/>
    </xf>
    <xf numFmtId="0" fontId="6" fillId="22" borderId="34" applyNumberFormat="0" applyProtection="0">
      <alignment horizontal="left" vertical="center" indent="1"/>
    </xf>
    <xf numFmtId="0" fontId="6" fillId="22" borderId="34" applyNumberFormat="0" applyProtection="0">
      <alignment horizontal="left" vertical="top" indent="1"/>
    </xf>
    <xf numFmtId="0" fontId="50" fillId="0" borderId="0" applyNumberFormat="0" applyProtection="0">
      <alignment horizontal="left" vertical="center" wrapText="1" indent="1" shrinkToFit="1"/>
    </xf>
    <xf numFmtId="0" fontId="6" fillId="12" borderId="34" applyNumberFormat="0" applyProtection="0">
      <alignment horizontal="left" vertical="center" indent="1"/>
    </xf>
    <xf numFmtId="0" fontId="6" fillId="12" borderId="34" applyNumberFormat="0" applyProtection="0">
      <alignment horizontal="left" vertical="top" indent="1"/>
    </xf>
    <xf numFmtId="0" fontId="50" fillId="0" borderId="0" applyNumberFormat="0" applyProtection="0">
      <alignment horizontal="left" vertical="center" wrapText="1" indent="1" shrinkToFit="1"/>
    </xf>
    <xf numFmtId="0" fontId="6" fillId="20" borderId="34" applyNumberFormat="0" applyProtection="0">
      <alignment horizontal="left" vertical="center" indent="1"/>
    </xf>
    <xf numFmtId="0" fontId="6" fillId="20" borderId="34" applyNumberFormat="0" applyProtection="0">
      <alignment horizontal="left" vertical="top" indent="1"/>
    </xf>
    <xf numFmtId="0" fontId="6" fillId="0" borderId="3" applyNumberFormat="0" applyProtection="0">
      <alignment horizontal="left" vertical="center" indent="1"/>
    </xf>
    <xf numFmtId="0" fontId="6" fillId="61" borderId="34" applyNumberFormat="0" applyProtection="0">
      <alignment horizontal="left" vertical="center" indent="1"/>
    </xf>
    <xf numFmtId="0" fontId="6" fillId="61" borderId="34" applyNumberFormat="0" applyProtection="0">
      <alignment horizontal="left" vertical="top" indent="1"/>
    </xf>
    <xf numFmtId="0" fontId="6" fillId="18" borderId="3" applyNumberFormat="0">
      <protection locked="0"/>
    </xf>
    <xf numFmtId="4" fontId="8" fillId="16" borderId="34" applyNumberFormat="0" applyProtection="0">
      <alignment vertical="center"/>
    </xf>
    <xf numFmtId="4" fontId="51" fillId="16" borderId="34" applyNumberFormat="0" applyProtection="0">
      <alignment vertical="center"/>
    </xf>
    <xf numFmtId="4" fontId="8" fillId="16" borderId="34" applyNumberFormat="0" applyProtection="0">
      <alignment horizontal="left" vertical="center" indent="1"/>
    </xf>
    <xf numFmtId="0" fontId="8" fillId="16" borderId="34" applyNumberFormat="0" applyProtection="0">
      <alignment horizontal="left" vertical="top" indent="1"/>
    </xf>
    <xf numFmtId="4" fontId="8" fillId="0" borderId="3" applyNumberFormat="0" applyProtection="0">
      <alignment horizontal="right" vertical="center"/>
    </xf>
    <xf numFmtId="4" fontId="52" fillId="0" borderId="0" applyNumberFormat="0" applyProtection="0">
      <alignment horizontal="right"/>
    </xf>
    <xf numFmtId="4" fontId="8" fillId="61" borderId="34" applyNumberFormat="0" applyProtection="0">
      <alignment horizontal="right" vertical="center"/>
    </xf>
    <xf numFmtId="4" fontId="52" fillId="0" borderId="0" applyNumberFormat="0" applyProtection="0">
      <alignment horizontal="right"/>
    </xf>
    <xf numFmtId="4" fontId="51" fillId="61" borderId="34" applyNumberFormat="0" applyProtection="0">
      <alignment horizontal="right" vertical="center"/>
    </xf>
    <xf numFmtId="4" fontId="8" fillId="0" borderId="3" applyNumberFormat="0" applyProtection="0">
      <alignment horizontal="left" wrapText="1" indent="1"/>
    </xf>
    <xf numFmtId="4" fontId="52" fillId="0" borderId="3" applyNumberFormat="0" applyProtection="0">
      <alignment horizontal="left" wrapText="1" indent="1"/>
    </xf>
    <xf numFmtId="4" fontId="52" fillId="0" borderId="0" applyNumberFormat="0" applyProtection="0">
      <alignment horizontal="left" wrapText="1" indent="1"/>
    </xf>
    <xf numFmtId="4" fontId="8" fillId="12" borderId="34" applyNumberFormat="0" applyProtection="0">
      <alignment horizontal="left" vertical="center" indent="1"/>
    </xf>
    <xf numFmtId="4" fontId="52" fillId="0" borderId="0" applyNumberFormat="0" applyProtection="0">
      <alignment horizontal="left" wrapText="1" indent="1" shrinkToFit="1"/>
    </xf>
    <xf numFmtId="0" fontId="8" fillId="12" borderId="34" applyNumberFormat="0" applyProtection="0">
      <alignment horizontal="left" vertical="top" indent="1"/>
    </xf>
    <xf numFmtId="4" fontId="53" fillId="62" borderId="0" applyNumberFormat="0" applyProtection="0">
      <alignment horizontal="left" vertical="center" indent="1"/>
    </xf>
    <xf numFmtId="4" fontId="54" fillId="61" borderId="34" applyNumberFormat="0" applyProtection="0">
      <alignment horizontal="right" vertical="center"/>
    </xf>
    <xf numFmtId="0" fontId="55" fillId="0" borderId="0" applyNumberFormat="0" applyFill="0" applyBorder="0" applyAlignment="0" applyProtection="0"/>
    <xf numFmtId="0" fontId="56" fillId="0" borderId="0"/>
    <xf numFmtId="0" fontId="56" fillId="0" borderId="0"/>
    <xf numFmtId="0" fontId="57" fillId="0" borderId="0" applyNumberFormat="0" applyFill="0" applyBorder="0" applyAlignment="0" applyProtection="0"/>
    <xf numFmtId="0" fontId="55" fillId="0" borderId="0" applyNumberFormat="0" applyFill="0" applyBorder="0" applyAlignment="0" applyProtection="0"/>
    <xf numFmtId="0" fontId="58" fillId="0" borderId="36" applyNumberFormat="0" applyFill="0" applyAlignment="0" applyProtection="0"/>
    <xf numFmtId="0" fontId="22" fillId="0" borderId="37" applyNumberFormat="0" applyFill="0" applyAlignment="0" applyProtection="0"/>
    <xf numFmtId="164" fontId="59" fillId="63" borderId="0" applyBorder="0" applyProtection="0"/>
    <xf numFmtId="0" fontId="60" fillId="0" borderId="0" applyNumberFormat="0" applyFill="0" applyBorder="0" applyAlignment="0" applyProtection="0"/>
    <xf numFmtId="0" fontId="61" fillId="0" borderId="0" applyNumberFormat="0" applyFill="0" applyBorder="0" applyAlignment="0" applyProtection="0"/>
  </cellStyleXfs>
  <cellXfs count="131">
    <xf numFmtId="0" fontId="0" fillId="0" borderId="0" xfId="0"/>
    <xf numFmtId="0" fontId="2" fillId="0" borderId="0" xfId="0" applyFont="1" applyAlignment="1">
      <alignment vertical="center"/>
    </xf>
    <xf numFmtId="3" fontId="2" fillId="0" borderId="0" xfId="0" applyNumberFormat="1" applyFont="1" applyAlignment="1">
      <alignment vertical="center"/>
    </xf>
    <xf numFmtId="0" fontId="2" fillId="0" borderId="0" xfId="0" applyFont="1" applyAlignment="1">
      <alignment horizontal="lef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3" fontId="3" fillId="9" borderId="3" xfId="0" applyNumberFormat="1" applyFont="1" applyFill="1" applyBorder="1" applyAlignment="1">
      <alignment vertical="center" wrapText="1"/>
    </xf>
    <xf numFmtId="3" fontId="3" fillId="9" borderId="8" xfId="0" applyNumberFormat="1" applyFont="1" applyFill="1" applyBorder="1" applyAlignment="1">
      <alignment vertical="center" wrapText="1"/>
    </xf>
    <xf numFmtId="3" fontId="3" fillId="9" borderId="9" xfId="0" applyNumberFormat="1" applyFont="1" applyFill="1" applyBorder="1" applyAlignment="1">
      <alignment vertical="center" wrapText="1"/>
    </xf>
    <xf numFmtId="3" fontId="3" fillId="9" borderId="4" xfId="0" applyNumberFormat="1" applyFont="1" applyFill="1" applyBorder="1" applyAlignment="1">
      <alignment vertical="center" wrapText="1"/>
    </xf>
    <xf numFmtId="3" fontId="3" fillId="10" borderId="3" xfId="0" applyNumberFormat="1" applyFont="1" applyFill="1" applyBorder="1" applyAlignment="1">
      <alignment vertical="center" wrapText="1"/>
    </xf>
    <xf numFmtId="3" fontId="3" fillId="10" borderId="4" xfId="0" applyNumberFormat="1" applyFont="1" applyFill="1" applyBorder="1" applyAlignment="1">
      <alignment vertical="center" wrapText="1"/>
    </xf>
    <xf numFmtId="3" fontId="3" fillId="10" borderId="8" xfId="0" applyNumberFormat="1" applyFont="1" applyFill="1" applyBorder="1" applyAlignment="1">
      <alignment vertical="center" wrapText="1"/>
    </xf>
    <xf numFmtId="3" fontId="3" fillId="10" borderId="9" xfId="0" applyNumberFormat="1" applyFont="1" applyFill="1" applyBorder="1" applyAlignment="1">
      <alignment vertical="center" wrapText="1"/>
    </xf>
    <xf numFmtId="3" fontId="5" fillId="0" borderId="3" xfId="0" applyNumberFormat="1" applyFont="1" applyBorder="1" applyAlignment="1">
      <alignment horizontal="right" vertical="center" wrapText="1"/>
    </xf>
    <xf numFmtId="3" fontId="5" fillId="0" borderId="8" xfId="0" applyNumberFormat="1" applyFont="1" applyBorder="1" applyAlignment="1">
      <alignment horizontal="right" vertical="center" wrapText="1"/>
    </xf>
    <xf numFmtId="3" fontId="5" fillId="0" borderId="9" xfId="0" applyNumberFormat="1" applyFont="1" applyBorder="1" applyAlignment="1">
      <alignment horizontal="right" vertical="center" wrapText="1"/>
    </xf>
    <xf numFmtId="3" fontId="5" fillId="0" borderId="4" xfId="0" applyNumberFormat="1" applyFont="1" applyBorder="1" applyAlignment="1">
      <alignment horizontal="right" vertical="center" wrapText="1"/>
    </xf>
    <xf numFmtId="3" fontId="5" fillId="0" borderId="11" xfId="0" applyNumberFormat="1" applyFont="1" applyBorder="1" applyAlignment="1">
      <alignment horizontal="right" vertical="center" wrapText="1"/>
    </xf>
    <xf numFmtId="0" fontId="5" fillId="0" borderId="8" xfId="0" applyFont="1" applyBorder="1" applyAlignment="1">
      <alignment horizontal="right" vertical="center"/>
    </xf>
    <xf numFmtId="0" fontId="5" fillId="0" borderId="3" xfId="0" applyFont="1" applyBorder="1" applyAlignment="1">
      <alignment horizontal="right" vertical="center"/>
    </xf>
    <xf numFmtId="0" fontId="5" fillId="0" borderId="11" xfId="0" applyFont="1" applyBorder="1" applyAlignment="1">
      <alignment horizontal="right" vertical="center"/>
    </xf>
    <xf numFmtId="0" fontId="5" fillId="0" borderId="9" xfId="0" applyFont="1" applyBorder="1" applyAlignment="1">
      <alignment horizontal="right" vertical="center"/>
    </xf>
    <xf numFmtId="0" fontId="5" fillId="0" borderId="8" xfId="1" applyFont="1" applyBorder="1" applyAlignment="1">
      <alignment horizontal="right" vertical="center" wrapText="1"/>
    </xf>
    <xf numFmtId="0" fontId="5" fillId="0" borderId="11" xfId="1" applyFont="1" applyBorder="1" applyAlignment="1">
      <alignment horizontal="right" vertical="center" wrapText="1"/>
    </xf>
    <xf numFmtId="3" fontId="5" fillId="0" borderId="8" xfId="1" applyNumberFormat="1" applyFont="1" applyBorder="1" applyAlignment="1">
      <alignment horizontal="right" vertical="center" wrapText="1"/>
    </xf>
    <xf numFmtId="3" fontId="5" fillId="0" borderId="11" xfId="1" applyNumberFormat="1" applyFont="1" applyBorder="1" applyAlignment="1">
      <alignment horizontal="right" vertical="center" wrapText="1"/>
    </xf>
    <xf numFmtId="3" fontId="3" fillId="9" borderId="13" xfId="1" applyNumberFormat="1" applyFont="1" applyFill="1" applyBorder="1" applyAlignment="1">
      <alignment vertical="center" wrapText="1"/>
    </xf>
    <xf numFmtId="3" fontId="3" fillId="9" borderId="14" xfId="1" applyNumberFormat="1" applyFont="1" applyFill="1" applyBorder="1" applyAlignment="1">
      <alignment horizontal="right" vertical="center" wrapText="1"/>
    </xf>
    <xf numFmtId="3" fontId="3" fillId="9" borderId="13" xfId="0" applyNumberFormat="1" applyFont="1" applyFill="1" applyBorder="1" applyAlignment="1">
      <alignment vertical="center"/>
    </xf>
    <xf numFmtId="3" fontId="3" fillId="9" borderId="15" xfId="1" applyNumberFormat="1" applyFont="1" applyFill="1" applyBorder="1" applyAlignment="1">
      <alignment horizontal="right" vertical="center" wrapText="1"/>
    </xf>
    <xf numFmtId="3" fontId="3" fillId="9" borderId="16" xfId="1" applyNumberFormat="1" applyFont="1" applyFill="1" applyBorder="1" applyAlignment="1">
      <alignment horizontal="right" vertical="center" wrapText="1"/>
    </xf>
    <xf numFmtId="3" fontId="5" fillId="0" borderId="3" xfId="1" applyNumberFormat="1" applyFont="1" applyBorder="1" applyAlignment="1">
      <alignment horizontal="right" vertical="center" wrapText="1"/>
    </xf>
    <xf numFmtId="3" fontId="5" fillId="0" borderId="3" xfId="0" applyNumberFormat="1" applyFont="1" applyBorder="1" applyAlignment="1">
      <alignment horizontal="right" vertical="center"/>
    </xf>
    <xf numFmtId="3" fontId="5" fillId="0" borderId="9" xfId="0" applyNumberFormat="1" applyFont="1" applyBorder="1" applyAlignment="1">
      <alignment horizontal="right" vertical="center"/>
    </xf>
    <xf numFmtId="3" fontId="5" fillId="0" borderId="8" xfId="0" applyNumberFormat="1" applyFont="1" applyBorder="1" applyAlignment="1">
      <alignment horizontal="right" vertical="center"/>
    </xf>
    <xf numFmtId="3" fontId="5" fillId="0" borderId="4" xfId="0" applyNumberFormat="1" applyFont="1" applyBorder="1" applyAlignment="1">
      <alignment horizontal="right" vertical="center"/>
    </xf>
    <xf numFmtId="3" fontId="5" fillId="0" borderId="17" xfId="0" applyNumberFormat="1" applyFont="1" applyBorder="1" applyAlignment="1">
      <alignment horizontal="right" vertical="center"/>
    </xf>
    <xf numFmtId="3" fontId="5" fillId="0" borderId="12" xfId="1" applyNumberFormat="1" applyFont="1" applyBorder="1" applyAlignment="1">
      <alignment horizontal="center" vertical="center" wrapText="1"/>
    </xf>
    <xf numFmtId="3" fontId="5" fillId="0" borderId="18" xfId="1" applyNumberFormat="1" applyFont="1" applyBorder="1" applyAlignment="1">
      <alignment horizontal="center" vertical="center" wrapText="1"/>
    </xf>
    <xf numFmtId="3" fontId="5" fillId="0" borderId="19" xfId="1" applyNumberFormat="1" applyFont="1" applyBorder="1" applyAlignment="1">
      <alignment horizontal="right" vertical="center" wrapText="1"/>
    </xf>
    <xf numFmtId="3" fontId="5" fillId="0" borderId="20" xfId="1" applyNumberFormat="1" applyFont="1" applyBorder="1" applyAlignment="1">
      <alignment horizontal="right" vertical="center" wrapText="1"/>
    </xf>
    <xf numFmtId="3" fontId="5" fillId="0" borderId="20" xfId="0" applyNumberFormat="1" applyFont="1" applyBorder="1" applyAlignment="1">
      <alignment horizontal="right" vertical="center"/>
    </xf>
    <xf numFmtId="3" fontId="5" fillId="0" borderId="21" xfId="0" applyNumberFormat="1" applyFont="1" applyBorder="1" applyAlignment="1">
      <alignment horizontal="right" vertical="center"/>
    </xf>
    <xf numFmtId="3" fontId="5" fillId="0" borderId="19" xfId="0" applyNumberFormat="1" applyFont="1" applyBorder="1" applyAlignment="1">
      <alignment horizontal="right" vertical="center"/>
    </xf>
    <xf numFmtId="3" fontId="5" fillId="0" borderId="22" xfId="0" applyNumberFormat="1" applyFont="1" applyBorder="1" applyAlignment="1">
      <alignment horizontal="right" vertical="center"/>
    </xf>
    <xf numFmtId="0" fontId="2" fillId="0" borderId="0" xfId="1" applyFont="1" applyAlignment="1">
      <alignment vertical="center" wrapText="1"/>
    </xf>
    <xf numFmtId="0" fontId="2" fillId="0" borderId="0" xfId="1" applyFont="1" applyAlignment="1">
      <alignment horizontal="left" vertical="center" wrapText="1"/>
    </xf>
    <xf numFmtId="3" fontId="2" fillId="0" borderId="0" xfId="1" applyNumberFormat="1" applyFont="1" applyAlignment="1">
      <alignment vertical="center" wrapText="1"/>
    </xf>
    <xf numFmtId="3" fontId="2" fillId="0" borderId="0" xfId="1" applyNumberFormat="1" applyFont="1" applyAlignment="1">
      <alignment horizontal="left" vertical="center" wrapText="1"/>
    </xf>
    <xf numFmtId="0" fontId="2" fillId="0" borderId="4" xfId="0" applyFont="1" applyBorder="1" applyAlignment="1">
      <alignment horizontal="center" vertical="center" wrapText="1"/>
    </xf>
    <xf numFmtId="0" fontId="2" fillId="0" borderId="0" xfId="0" applyFont="1" applyFill="1" applyAlignment="1">
      <alignment vertical="center"/>
    </xf>
    <xf numFmtId="0" fontId="2" fillId="0" borderId="0" xfId="0" applyFont="1" applyBorder="1" applyAlignment="1">
      <alignment horizontal="center" vertical="center" wrapText="1"/>
    </xf>
    <xf numFmtId="3" fontId="3" fillId="9" borderId="10" xfId="0" applyNumberFormat="1" applyFont="1" applyFill="1" applyBorder="1" applyAlignment="1">
      <alignment vertical="center" wrapText="1"/>
    </xf>
    <xf numFmtId="3" fontId="3" fillId="10" borderId="10" xfId="0" applyNumberFormat="1" applyFont="1" applyFill="1" applyBorder="1" applyAlignment="1">
      <alignment vertical="center" wrapText="1"/>
    </xf>
    <xf numFmtId="3" fontId="4" fillId="0" borderId="10" xfId="0" applyNumberFormat="1" applyFont="1" applyBorder="1" applyAlignment="1">
      <alignment horizontal="center" vertical="center" wrapText="1"/>
    </xf>
    <xf numFmtId="3" fontId="3" fillId="9" borderId="12" xfId="1" applyNumberFormat="1" applyFont="1" applyFill="1" applyBorder="1" applyAlignment="1">
      <alignment vertical="center" wrapText="1"/>
    </xf>
    <xf numFmtId="3" fontId="5" fillId="0" borderId="10" xfId="0" applyNumberFormat="1" applyFont="1" applyBorder="1" applyAlignment="1">
      <alignment horizontal="right" vertical="center" wrapText="1"/>
    </xf>
    <xf numFmtId="0" fontId="5" fillId="0" borderId="10" xfId="0" applyFont="1" applyBorder="1" applyAlignment="1">
      <alignment horizontal="right" vertical="center" wrapText="1"/>
    </xf>
    <xf numFmtId="0" fontId="5" fillId="0" borderId="10" xfId="1" applyFont="1" applyBorder="1" applyAlignment="1">
      <alignment horizontal="right" vertical="center" wrapText="1"/>
    </xf>
    <xf numFmtId="3" fontId="5" fillId="0" borderId="10" xfId="1" applyNumberFormat="1" applyFont="1" applyBorder="1" applyAlignment="1">
      <alignment horizontal="right" vertical="center" wrapText="1"/>
    </xf>
    <xf numFmtId="3" fontId="5" fillId="0" borderId="18" xfId="1" applyNumberFormat="1" applyFont="1" applyBorder="1" applyAlignment="1">
      <alignment horizontal="right" vertical="center" wrapText="1"/>
    </xf>
    <xf numFmtId="0" fontId="2" fillId="8" borderId="42" xfId="1" applyFont="1" applyFill="1" applyBorder="1" applyAlignment="1">
      <alignment vertical="center" wrapText="1"/>
    </xf>
    <xf numFmtId="3" fontId="2" fillId="8" borderId="38" xfId="1" applyNumberFormat="1" applyFont="1" applyFill="1" applyBorder="1" applyAlignment="1">
      <alignment vertical="center" wrapText="1"/>
    </xf>
    <xf numFmtId="3" fontId="2" fillId="8" borderId="39" xfId="1" applyNumberFormat="1" applyFont="1" applyFill="1" applyBorder="1" applyAlignment="1">
      <alignment horizontal="left" vertical="center" wrapText="1"/>
    </xf>
    <xf numFmtId="3" fontId="2" fillId="8" borderId="40" xfId="1" applyNumberFormat="1" applyFont="1" applyFill="1" applyBorder="1" applyAlignment="1">
      <alignment vertical="center" wrapText="1"/>
    </xf>
    <xf numFmtId="3" fontId="2" fillId="8" borderId="40" xfId="0" applyNumberFormat="1" applyFont="1" applyFill="1" applyBorder="1" applyAlignment="1">
      <alignment vertical="center"/>
    </xf>
    <xf numFmtId="3" fontId="2" fillId="8" borderId="41" xfId="0" applyNumberFormat="1" applyFont="1" applyFill="1" applyBorder="1" applyAlignment="1">
      <alignment vertical="center"/>
    </xf>
    <xf numFmtId="0" fontId="2" fillId="8" borderId="39" xfId="0" applyFont="1" applyFill="1" applyBorder="1" applyAlignment="1">
      <alignment vertical="center"/>
    </xf>
    <xf numFmtId="0" fontId="2" fillId="8" borderId="40" xfId="0" applyFont="1" applyFill="1" applyBorder="1" applyAlignment="1">
      <alignment vertical="center"/>
    </xf>
    <xf numFmtId="3" fontId="3" fillId="8" borderId="39" xfId="0" applyNumberFormat="1" applyFont="1" applyFill="1" applyBorder="1" applyAlignment="1">
      <alignment vertical="center" wrapText="1"/>
    </xf>
    <xf numFmtId="3" fontId="3" fillId="8" borderId="40" xfId="0" applyNumberFormat="1" applyFont="1" applyFill="1" applyBorder="1" applyAlignment="1">
      <alignment vertical="center" wrapText="1"/>
    </xf>
    <xf numFmtId="3" fontId="3" fillId="8" borderId="41" xfId="0" applyNumberFormat="1" applyFont="1" applyFill="1" applyBorder="1" applyAlignment="1">
      <alignment vertical="center"/>
    </xf>
    <xf numFmtId="3" fontId="5" fillId="0" borderId="8" xfId="0" applyNumberFormat="1" applyFont="1" applyBorder="1" applyAlignment="1">
      <alignment vertical="center" wrapText="1"/>
    </xf>
    <xf numFmtId="3" fontId="5" fillId="0" borderId="3" xfId="0" applyNumberFormat="1" applyFont="1" applyBorder="1" applyAlignment="1">
      <alignment vertical="center" wrapText="1"/>
    </xf>
    <xf numFmtId="3" fontId="5" fillId="0" borderId="10" xfId="0" applyNumberFormat="1" applyFont="1" applyBorder="1" applyAlignment="1">
      <alignment vertical="center" wrapText="1"/>
    </xf>
    <xf numFmtId="3" fontId="62" fillId="0" borderId="10" xfId="0" applyNumberFormat="1" applyFont="1" applyBorder="1" applyAlignment="1">
      <alignment horizontal="center" vertical="center" wrapText="1"/>
    </xf>
    <xf numFmtId="0" fontId="2" fillId="0" borderId="0" xfId="0" applyFont="1" applyAlignment="1">
      <alignment vertical="center" wrapText="1"/>
    </xf>
    <xf numFmtId="3" fontId="2" fillId="0" borderId="0" xfId="0" applyNumberFormat="1" applyFont="1" applyBorder="1" applyAlignment="1">
      <alignment vertical="center" wrapText="1"/>
    </xf>
    <xf numFmtId="3" fontId="2" fillId="0" borderId="0" xfId="0" applyNumberFormat="1" applyFont="1" applyBorder="1" applyAlignment="1">
      <alignment horizontal="center" vertical="center" wrapText="1"/>
    </xf>
    <xf numFmtId="3" fontId="3" fillId="8" borderId="0" xfId="0" applyNumberFormat="1" applyFont="1" applyFill="1" applyAlignment="1">
      <alignment horizontal="right" vertical="center"/>
    </xf>
    <xf numFmtId="3" fontId="3" fillId="9" borderId="10" xfId="0" applyNumberFormat="1" applyFont="1" applyFill="1" applyBorder="1" applyAlignment="1">
      <alignment horizontal="left" vertical="center" wrapText="1"/>
    </xf>
    <xf numFmtId="3" fontId="3" fillId="9" borderId="0" xfId="0" applyNumberFormat="1" applyFont="1" applyFill="1" applyBorder="1" applyAlignment="1">
      <alignment vertical="center" wrapText="1"/>
    </xf>
    <xf numFmtId="3" fontId="2" fillId="9" borderId="0" xfId="0" applyNumberFormat="1" applyFont="1" applyFill="1" applyAlignment="1">
      <alignment vertical="center"/>
    </xf>
    <xf numFmtId="3" fontId="3" fillId="9" borderId="0" xfId="0" applyNumberFormat="1" applyFont="1" applyFill="1" applyAlignment="1">
      <alignment vertical="center"/>
    </xf>
    <xf numFmtId="3" fontId="3" fillId="10" borderId="10" xfId="0" applyNumberFormat="1" applyFont="1" applyFill="1" applyBorder="1" applyAlignment="1">
      <alignment horizontal="left" vertical="center" wrapText="1"/>
    </xf>
    <xf numFmtId="3" fontId="3" fillId="10" borderId="0" xfId="0" applyNumberFormat="1" applyFont="1" applyFill="1" applyBorder="1" applyAlignment="1">
      <alignment vertical="center" wrapText="1"/>
    </xf>
    <xf numFmtId="3" fontId="3" fillId="10" borderId="0" xfId="0" applyNumberFormat="1" applyFont="1" applyFill="1" applyAlignment="1">
      <alignment vertical="center"/>
    </xf>
    <xf numFmtId="3" fontId="5" fillId="0" borderId="10" xfId="0" applyNumberFormat="1" applyFont="1" applyBorder="1" applyAlignment="1">
      <alignment horizontal="left" vertical="center" wrapText="1"/>
    </xf>
    <xf numFmtId="3" fontId="5" fillId="0" borderId="0" xfId="0" applyNumberFormat="1" applyFont="1" applyBorder="1" applyAlignment="1">
      <alignment horizontal="right" vertical="center" wrapText="1"/>
    </xf>
    <xf numFmtId="3" fontId="5" fillId="0" borderId="0" xfId="0" applyNumberFormat="1" applyFont="1" applyAlignment="1">
      <alignment horizontal="right" vertical="center"/>
    </xf>
    <xf numFmtId="3" fontId="5" fillId="0" borderId="0" xfId="0" applyNumberFormat="1" applyFont="1" applyAlignment="1">
      <alignment vertical="center"/>
    </xf>
    <xf numFmtId="0" fontId="5" fillId="0" borderId="0" xfId="0" applyFont="1" applyBorder="1" applyAlignment="1">
      <alignment horizontal="right" vertical="center"/>
    </xf>
    <xf numFmtId="0" fontId="5" fillId="0" borderId="0" xfId="0" applyFont="1" applyAlignment="1">
      <alignment horizontal="right" vertical="center"/>
    </xf>
    <xf numFmtId="3" fontId="3" fillId="9" borderId="10" xfId="1" applyNumberFormat="1" applyFont="1" applyFill="1" applyBorder="1" applyAlignment="1">
      <alignment horizontal="left" vertical="center" wrapText="1"/>
    </xf>
    <xf numFmtId="3" fontId="5" fillId="0" borderId="10" xfId="0" applyNumberFormat="1" applyFont="1" applyBorder="1" applyAlignment="1">
      <alignment horizontal="left" vertical="center"/>
    </xf>
    <xf numFmtId="3" fontId="5" fillId="0" borderId="0" xfId="0" applyNumberFormat="1" applyFont="1" applyBorder="1" applyAlignment="1">
      <alignment horizontal="right" vertical="center"/>
    </xf>
    <xf numFmtId="3" fontId="5" fillId="0" borderId="18" xfId="0" applyNumberFormat="1" applyFont="1" applyBorder="1" applyAlignment="1">
      <alignment horizontal="left" vertical="center" wrapText="1"/>
    </xf>
    <xf numFmtId="0" fontId="2" fillId="8" borderId="38" xfId="0" applyFont="1" applyFill="1" applyBorder="1" applyAlignment="1">
      <alignment horizontal="left" vertical="center"/>
    </xf>
    <xf numFmtId="3" fontId="5" fillId="0" borderId="0" xfId="0" applyNumberFormat="1" applyFont="1" applyBorder="1" applyAlignment="1">
      <alignment vertical="center" wrapText="1"/>
    </xf>
    <xf numFmtId="3" fontId="3" fillId="8" borderId="48" xfId="0" applyNumberFormat="1" applyFont="1" applyFill="1" applyBorder="1" applyAlignment="1">
      <alignment horizontal="right" vertical="center" wrapText="1"/>
    </xf>
    <xf numFmtId="3" fontId="3" fillId="8" borderId="44" xfId="0" applyNumberFormat="1" applyFont="1" applyFill="1" applyBorder="1" applyAlignment="1">
      <alignment horizontal="right" vertical="center" wrapText="1"/>
    </xf>
    <xf numFmtId="3" fontId="3" fillId="8" borderId="49" xfId="0" applyNumberFormat="1" applyFont="1" applyFill="1" applyBorder="1" applyAlignment="1">
      <alignment horizontal="right" vertical="center" wrapText="1"/>
    </xf>
    <xf numFmtId="3" fontId="3" fillId="8" borderId="45" xfId="0" applyNumberFormat="1" applyFont="1" applyFill="1" applyBorder="1" applyAlignment="1">
      <alignment horizontal="right" vertical="center" wrapText="1"/>
    </xf>
    <xf numFmtId="3" fontId="3" fillId="8" borderId="50" xfId="0" applyNumberFormat="1" applyFont="1" applyFill="1" applyBorder="1" applyAlignment="1">
      <alignment horizontal="right" vertical="center" wrapText="1"/>
    </xf>
    <xf numFmtId="3" fontId="3" fillId="8" borderId="48" xfId="0" applyNumberFormat="1" applyFont="1" applyFill="1" applyBorder="1" applyAlignment="1">
      <alignment horizontal="left" vertical="center" wrapText="1"/>
    </xf>
    <xf numFmtId="0" fontId="2" fillId="0" borderId="19" xfId="0" applyFont="1" applyBorder="1"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1" xfId="0" applyFont="1" applyBorder="1" applyAlignment="1">
      <alignment vertical="center" wrapText="1"/>
    </xf>
    <xf numFmtId="0" fontId="2" fillId="0" borderId="22" xfId="0" applyFont="1" applyBorder="1" applyAlignment="1">
      <alignment horizontal="center" vertical="center" wrapText="1"/>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3" fontId="5" fillId="0" borderId="0" xfId="0" applyNumberFormat="1" applyFont="1" applyFill="1" applyAlignment="1">
      <alignment vertical="center"/>
    </xf>
    <xf numFmtId="3" fontId="5" fillId="0" borderId="0" xfId="0" applyNumberFormat="1" applyFont="1" applyFill="1" applyAlignment="1">
      <alignment horizontal="right" vertical="center"/>
    </xf>
    <xf numFmtId="0" fontId="5" fillId="0" borderId="0" xfId="0" applyFont="1" applyFill="1" applyAlignment="1">
      <alignment horizontal="right"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3" fontId="5" fillId="0" borderId="12" xfId="0" applyNumberFormat="1" applyFont="1" applyBorder="1" applyAlignment="1">
      <alignment horizontal="left" vertical="center" wrapText="1"/>
    </xf>
    <xf numFmtId="3" fontId="5" fillId="0" borderId="47" xfId="0" applyNumberFormat="1" applyFont="1" applyBorder="1" applyAlignment="1">
      <alignment horizontal="left" vertical="center" wrapText="1"/>
    </xf>
    <xf numFmtId="3" fontId="5" fillId="0" borderId="48" xfId="0" applyNumberFormat="1" applyFont="1" applyBorder="1" applyAlignment="1">
      <alignment horizontal="left"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 xfId="0" applyFont="1" applyBorder="1" applyAlignment="1">
      <alignment horizontal="center" vertical="center" wrapText="1"/>
    </xf>
  </cellXfs>
  <cellStyles count="197">
    <cellStyle name="20% - Accent1 2" xfId="2"/>
    <cellStyle name="20% - Accent1 3" xfId="3"/>
    <cellStyle name="20% - Accent2 2" xfId="4"/>
    <cellStyle name="20% - Accent2 3" xfId="5"/>
    <cellStyle name="20% - Accent3 2" xfId="6"/>
    <cellStyle name="20% - Accent3 3" xfId="7"/>
    <cellStyle name="20% - Accent4 2" xfId="8"/>
    <cellStyle name="20% - Accent4 3" xfId="9"/>
    <cellStyle name="20% - Accent5 2" xfId="10"/>
    <cellStyle name="20% - Accent5 3" xfId="11"/>
    <cellStyle name="20% - Accent6 2" xfId="12"/>
    <cellStyle name="20% - Accent6 3" xfId="13"/>
    <cellStyle name="40% - Accent1 2" xfId="14"/>
    <cellStyle name="40% - Accent1 3" xfId="15"/>
    <cellStyle name="40% - Accent2 2" xfId="16"/>
    <cellStyle name="40% - Accent2 3" xfId="17"/>
    <cellStyle name="40% - Accent3 2" xfId="18"/>
    <cellStyle name="40% - Accent3 3" xfId="19"/>
    <cellStyle name="40% - Accent4 2" xfId="20"/>
    <cellStyle name="40% - Accent4 3" xfId="21"/>
    <cellStyle name="40% - Accent5 2" xfId="22"/>
    <cellStyle name="40% - Accent5 3" xfId="23"/>
    <cellStyle name="40% - Accent6 2" xfId="24"/>
    <cellStyle name="40% - Accent6 3" xfId="25"/>
    <cellStyle name="60% - Accent1 2" xfId="26"/>
    <cellStyle name="60% - Accent1 3" xfId="27"/>
    <cellStyle name="60% - Accent2 2" xfId="28"/>
    <cellStyle name="60% - Accent2 3" xfId="29"/>
    <cellStyle name="60% - Accent3 2" xfId="30"/>
    <cellStyle name="60% - Accent3 3" xfId="31"/>
    <cellStyle name="60% - Accent4 2" xfId="32"/>
    <cellStyle name="60% - Accent4 3" xfId="33"/>
    <cellStyle name="60% - Accent5 2" xfId="34"/>
    <cellStyle name="60% - Accent5 3" xfId="35"/>
    <cellStyle name="60% - Accent6 2" xfId="36"/>
    <cellStyle name="60% - Accent6 3" xfId="37"/>
    <cellStyle name="Accent1 - 20%" xfId="38"/>
    <cellStyle name="Accent1 - 40%" xfId="39"/>
    <cellStyle name="Accent1 - 60%" xfId="40"/>
    <cellStyle name="Accent1 2" xfId="41"/>
    <cellStyle name="Accent1 2 2" xfId="42"/>
    <cellStyle name="Accent1 3" xfId="43"/>
    <cellStyle name="Accent1 4" xfId="44"/>
    <cellStyle name="Accent2 - 20%" xfId="45"/>
    <cellStyle name="Accent2 - 40%" xfId="46"/>
    <cellStyle name="Accent2 - 60%" xfId="47"/>
    <cellStyle name="Accent2 2" xfId="48"/>
    <cellStyle name="Accent2 2 2" xfId="49"/>
    <cellStyle name="Accent2 3" xfId="50"/>
    <cellStyle name="Accent2 4" xfId="51"/>
    <cellStyle name="Accent3 - 20%" xfId="52"/>
    <cellStyle name="Accent3 - 40%" xfId="53"/>
    <cellStyle name="Accent3 - 60%" xfId="54"/>
    <cellStyle name="Accent3 2" xfId="55"/>
    <cellStyle name="Accent3 3" xfId="56"/>
    <cellStyle name="Accent3 4" xfId="57"/>
    <cellStyle name="Accent4 - 20%" xfId="58"/>
    <cellStyle name="Accent4 - 40%" xfId="59"/>
    <cellStyle name="Accent4 - 60%" xfId="60"/>
    <cellStyle name="Accent4 2" xfId="61"/>
    <cellStyle name="Accent4 2 2" xfId="62"/>
    <cellStyle name="Accent4 3" xfId="63"/>
    <cellStyle name="Accent4 4" xfId="64"/>
    <cellStyle name="Accent5 - 20%" xfId="65"/>
    <cellStyle name="Accent5 - 40%" xfId="66"/>
    <cellStyle name="Accent5 - 60%" xfId="67"/>
    <cellStyle name="Accent5 2" xfId="68"/>
    <cellStyle name="Accent5 3" xfId="69"/>
    <cellStyle name="Accent5 4" xfId="70"/>
    <cellStyle name="Accent6 - 20%" xfId="71"/>
    <cellStyle name="Accent6 - 40%" xfId="72"/>
    <cellStyle name="Accent6 - 60%" xfId="73"/>
    <cellStyle name="Accent6 2" xfId="74"/>
    <cellStyle name="Accent6 3" xfId="75"/>
    <cellStyle name="Accent6 4" xfId="76"/>
    <cellStyle name="Bad 2" xfId="77"/>
    <cellStyle name="Bad 2 2" xfId="78"/>
    <cellStyle name="Bad 3" xfId="79"/>
    <cellStyle name="Calculation 2" xfId="80"/>
    <cellStyle name="Calculation 3" xfId="81"/>
    <cellStyle name="Check Cell 2" xfId="82"/>
    <cellStyle name="Check Cell 3" xfId="83"/>
    <cellStyle name="Comma 2" xfId="84"/>
    <cellStyle name="Comma 3" xfId="85"/>
    <cellStyle name="Emphasis 1" xfId="86"/>
    <cellStyle name="Emphasis 2" xfId="87"/>
    <cellStyle name="Emphasis 3" xfId="88"/>
    <cellStyle name="exo" xfId="89"/>
    <cellStyle name="Explanatory Text 2" xfId="90"/>
    <cellStyle name="Explanatory Text 3" xfId="91"/>
    <cellStyle name="Good 2" xfId="92"/>
    <cellStyle name="Good 2 2" xfId="93"/>
    <cellStyle name="Good 3" xfId="94"/>
    <cellStyle name="Heading 1 2" xfId="95"/>
    <cellStyle name="Heading 1 3" xfId="96"/>
    <cellStyle name="Heading 2 2" xfId="97"/>
    <cellStyle name="Heading 2 3" xfId="98"/>
    <cellStyle name="Heading 3 2" xfId="99"/>
    <cellStyle name="Heading 3 3" xfId="100"/>
    <cellStyle name="Heading 4 2" xfId="101"/>
    <cellStyle name="Heading 4 3" xfId="102"/>
    <cellStyle name="Input 2" xfId="103"/>
    <cellStyle name="Input 3" xfId="104"/>
    <cellStyle name="Koefic." xfId="105"/>
    <cellStyle name="Linked Cell 2" xfId="106"/>
    <cellStyle name="Linked Cell 3" xfId="107"/>
    <cellStyle name="Neutral 2" xfId="108"/>
    <cellStyle name="Neutral 3" xfId="109"/>
    <cellStyle name="Normal" xfId="0" builtinId="0"/>
    <cellStyle name="Normal 2" xfId="1"/>
    <cellStyle name="Normal 2 2" xfId="110"/>
    <cellStyle name="Normal 2 3" xfId="111"/>
    <cellStyle name="Normal 3" xfId="112"/>
    <cellStyle name="Normal 3 2" xfId="113"/>
    <cellStyle name="Normal 4" xfId="114"/>
    <cellStyle name="Normal 4 2" xfId="115"/>
    <cellStyle name="Normal 5" xfId="116"/>
    <cellStyle name="Normal 6" xfId="117"/>
    <cellStyle name="Note 2" xfId="118"/>
    <cellStyle name="Note 2 2" xfId="119"/>
    <cellStyle name="Note 3" xfId="120"/>
    <cellStyle name="Output 2" xfId="121"/>
    <cellStyle name="Output 3" xfId="122"/>
    <cellStyle name="Parastais 13" xfId="123"/>
    <cellStyle name="Parastais 2" xfId="124"/>
    <cellStyle name="Parastais 2 2" xfId="125"/>
    <cellStyle name="Parastais 2 3" xfId="126"/>
    <cellStyle name="Parastais 2_FMRik_260209_marts_sad1II.variants" xfId="127"/>
    <cellStyle name="Parastais 3" xfId="128"/>
    <cellStyle name="Parastais 4" xfId="129"/>
    <cellStyle name="Parastais 5" xfId="130"/>
    <cellStyle name="Parastais 6" xfId="131"/>
    <cellStyle name="Parastais_3_pielik__Veidl_3" xfId="132"/>
    <cellStyle name="Percent 2" xfId="133"/>
    <cellStyle name="Percent 2 2" xfId="134"/>
    <cellStyle name="Pie??m." xfId="135"/>
    <cellStyle name="SAPBEXaggData" xfId="136"/>
    <cellStyle name="SAPBEXaggDataEmph" xfId="137"/>
    <cellStyle name="SAPBEXaggItem" xfId="138"/>
    <cellStyle name="SAPBEXaggItemX" xfId="139"/>
    <cellStyle name="SAPBEXchaText" xfId="140"/>
    <cellStyle name="SAPBEXchaText 2"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Text" xfId="153"/>
    <cellStyle name="SAPBEXformats" xfId="154"/>
    <cellStyle name="SAPBEXheaderItem" xfId="155"/>
    <cellStyle name="SAPBEXheaderText" xfId="156"/>
    <cellStyle name="SAPBEXHLevel0" xfId="157"/>
    <cellStyle name="SAPBEXHLevel0 2" xfId="158"/>
    <cellStyle name="SAPBEXHLevel0X" xfId="159"/>
    <cellStyle name="SAPBEXHLevel1" xfId="160"/>
    <cellStyle name="SAPBEXHLevel1 2" xfId="161"/>
    <cellStyle name="SAPBEXHLevel1X" xfId="162"/>
    <cellStyle name="SAPBEXHLevel2" xfId="163"/>
    <cellStyle name="SAPBEXHLevel2 2" xfId="164"/>
    <cellStyle name="SAPBEXHLevel2X" xfId="165"/>
    <cellStyle name="SAPBEXHLevel3" xfId="166"/>
    <cellStyle name="SAPBEXHLevel3 2" xfId="167"/>
    <cellStyle name="SAPBEXHLevel3X" xfId="168"/>
    <cellStyle name="SAPBEXinputData" xfId="169"/>
    <cellStyle name="SAPBEXresData" xfId="170"/>
    <cellStyle name="SAPBEXresDataEmph" xfId="171"/>
    <cellStyle name="SAPBEXresItem" xfId="172"/>
    <cellStyle name="SAPBEXresItemX" xfId="173"/>
    <cellStyle name="SAPBEXstdData" xfId="174"/>
    <cellStyle name="SAPBEXstdData 2" xfId="175"/>
    <cellStyle name="SAPBEXstdData 3" xfId="176"/>
    <cellStyle name="SAPBEXstdData_2009 g _150609" xfId="177"/>
    <cellStyle name="SAPBEXstdDataEmph" xfId="178"/>
    <cellStyle name="SAPBEXstdItem" xfId="179"/>
    <cellStyle name="SAPBEXstdItem 2" xfId="180"/>
    <cellStyle name="SAPBEXstdItem 3" xfId="181"/>
    <cellStyle name="SAPBEXstdItem 4" xfId="182"/>
    <cellStyle name="SAPBEXstdItem_FMLikp03_081208_15_aprrez" xfId="183"/>
    <cellStyle name="SAPBEXstdItemX" xfId="184"/>
    <cellStyle name="SAPBEXtitle" xfId="185"/>
    <cellStyle name="SAPBEXundefined" xfId="186"/>
    <cellStyle name="Sheet Title" xfId="187"/>
    <cellStyle name="Stils 1" xfId="188"/>
    <cellStyle name="Style 1" xfId="189"/>
    <cellStyle name="Title 2" xfId="190"/>
    <cellStyle name="Title 3" xfId="191"/>
    <cellStyle name="Total 2" xfId="192"/>
    <cellStyle name="Total 3" xfId="193"/>
    <cellStyle name="V?st." xfId="194"/>
    <cellStyle name="Warning Text 2" xfId="195"/>
    <cellStyle name="Warning Text 3" xfId="1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BaibaS\My%20Documents\TAMES\2011_groz_11.05.2011\01%2000%2000_prec_%20t&#257;me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0.00"/>
      <sheetName val="Apakšprogrammas"/>
      <sheetName val="Iestādes"/>
      <sheetName val="salidzin_24.08.2011"/>
    </sheetNames>
    <sheetDataSet>
      <sheetData sheetId="0"/>
      <sheetData sheetId="1">
        <row r="3">
          <cell r="A3" t="str">
            <v>izvēlēties</v>
          </cell>
        </row>
        <row r="4">
          <cell r="A4" t="str">
            <v>21.01.00</v>
          </cell>
        </row>
        <row r="5">
          <cell r="A5" t="str">
            <v>21.02.00</v>
          </cell>
        </row>
        <row r="6">
          <cell r="A6" t="str">
            <v>21.05.00</v>
          </cell>
        </row>
        <row r="7">
          <cell r="A7" t="str">
            <v>21.06.00</v>
          </cell>
        </row>
        <row r="8">
          <cell r="A8" t="str">
            <v>21.09.00</v>
          </cell>
        </row>
        <row r="9">
          <cell r="A9" t="str">
            <v>21.10.00</v>
          </cell>
        </row>
        <row r="10">
          <cell r="A10" t="str">
            <v>21.11.00</v>
          </cell>
        </row>
        <row r="11">
          <cell r="A11" t="str">
            <v>21.13.00</v>
          </cell>
        </row>
        <row r="12">
          <cell r="A12" t="str">
            <v>21.16.00</v>
          </cell>
        </row>
        <row r="13">
          <cell r="A13" t="str">
            <v>21.17.00</v>
          </cell>
        </row>
        <row r="14">
          <cell r="A14" t="str">
            <v>21.18.00</v>
          </cell>
        </row>
        <row r="15">
          <cell r="A15" t="str">
            <v>21.19.00</v>
          </cell>
        </row>
        <row r="16">
          <cell r="A16" t="str">
            <v>21.20.00</v>
          </cell>
        </row>
      </sheetData>
      <sheetData sheetId="2">
        <row r="2">
          <cell r="A2" t="str">
            <v>izvēlēties</v>
          </cell>
        </row>
        <row r="3">
          <cell r="A3" t="str">
            <v>BĪSTAMO ATKRITUMU PĀRVALDĪBAS VALSTS AĢENTŪRA</v>
          </cell>
        </row>
        <row r="4">
          <cell r="A4" t="str">
            <v>DABAS AIZSARDZĪBAS PĀRVALDE</v>
          </cell>
        </row>
        <row r="5">
          <cell r="A5" t="str">
            <v>GAUJAS NACIONĀLĀ PARKA ADMINISTRĀCIJA</v>
          </cell>
        </row>
        <row r="6">
          <cell r="A6" t="str">
            <v>ĶEMERU NACIONĀLĀ PARKA ADMINISTRĀCIJA</v>
          </cell>
        </row>
        <row r="7">
          <cell r="A7" t="str">
            <v>LATVIJAS DABAS MUZEJS VALSTS AĢENTŪRA</v>
          </cell>
        </row>
        <row r="8">
          <cell r="A8" t="str">
            <v>LATVIJAS HIDROEKOLOĢIJAS INSTITŪTS ATVASINĀTA PUBLISKA PERSONA</v>
          </cell>
        </row>
        <row r="9">
          <cell r="A9" t="str">
            <v>LATVIJAS VIDES AIZSARDZĪBAS FONDA ADMINISTRĀCIJA</v>
          </cell>
        </row>
        <row r="10">
          <cell r="A10" t="str">
            <v>LATVIJAS VIDES, ĢEOLOĢIJAS UN METEOROLOĢIJAS AĢENTŪRA</v>
          </cell>
        </row>
        <row r="11">
          <cell r="A11" t="str">
            <v>LR VIDES MINISTRIJA</v>
          </cell>
        </row>
        <row r="12">
          <cell r="A12" t="str">
            <v>NACIONĀLAIS BOTĀNISKAIS DĀRZS VALSTS AĢENTŪRA</v>
          </cell>
        </row>
        <row r="13">
          <cell r="A13" t="str">
            <v>RADIĀCIJAS DROŠĪBAS CENTRS</v>
          </cell>
        </row>
        <row r="14">
          <cell r="A14" t="str">
            <v>RĀZNAS NACIONĀLĀ PARKA ADMINISTRĀCIJA</v>
          </cell>
        </row>
        <row r="15">
          <cell r="A15" t="str">
            <v>SLĪTERES NACIONĀLĀ PARKA ADMINISTRĀCIJA</v>
          </cell>
        </row>
        <row r="16">
          <cell r="A16" t="str">
            <v>TEIČU DABAS REZERVĀTA ADMINISTRĀCIJA</v>
          </cell>
        </row>
        <row r="17">
          <cell r="A17" t="str">
            <v>VALSTS VIDES DIENESTS</v>
          </cell>
        </row>
        <row r="18">
          <cell r="A18" t="str">
            <v>VIDES PĀRRAUDZĪBAS VALSTS BIROJS</v>
          </cell>
        </row>
        <row r="19">
          <cell r="A19" t="str">
            <v>ZIEMEĻVIDZEMES BIOSFĒRAS REZERVĀTA ADMINISTRĀCIJA</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6"/>
  <sheetViews>
    <sheetView tabSelected="1" zoomScaleNormal="100" workbookViewId="0"/>
  </sheetViews>
  <sheetFormatPr defaultRowHeight="12.75" outlineLevelRow="1" outlineLevelCol="1"/>
  <cols>
    <col min="1" max="1" width="24.42578125" style="1" customWidth="1"/>
    <col min="2" max="3" width="9.85546875" style="1" bestFit="1" customWidth="1"/>
    <col min="4" max="4" width="9.7109375" style="1" customWidth="1" outlineLevel="1"/>
    <col min="5" max="5" width="9.140625" style="1" customWidth="1" outlineLevel="1"/>
    <col min="6" max="6" width="9.85546875" style="1" bestFit="1" customWidth="1"/>
    <col min="7" max="7" width="9.140625" style="1"/>
    <col min="8" max="8" width="10.5703125" style="1" customWidth="1" outlineLevel="1"/>
    <col min="9" max="9" width="9.140625" style="1" customWidth="1" outlineLevel="1"/>
    <col min="10" max="10" width="9.140625" style="1" customWidth="1"/>
    <col min="11" max="11" width="9.140625" style="1"/>
    <col min="12" max="13" width="9.140625" style="1" customWidth="1" outlineLevel="1"/>
    <col min="14" max="14" width="9.140625" style="1" customWidth="1"/>
    <col min="15" max="15" width="9.140625" style="1"/>
    <col min="16" max="17" width="9.140625" style="1" customWidth="1" outlineLevel="1"/>
    <col min="18" max="18" width="9.140625" style="1" customWidth="1"/>
    <col min="19" max="19" width="9.140625" style="1"/>
    <col min="20" max="21" width="9.140625" style="1" customWidth="1" outlineLevel="1"/>
    <col min="22" max="22" width="9.140625" style="1" customWidth="1"/>
    <col min="23" max="23" width="9.140625" style="1"/>
    <col min="24" max="25" width="9.140625" style="1" customWidth="1" outlineLevel="1"/>
    <col min="26" max="26" width="9.140625" style="1" customWidth="1"/>
    <col min="27" max="27" width="9.140625" style="1"/>
    <col min="28" max="29" width="9.140625" style="1" customWidth="1" outlineLevel="1"/>
    <col min="30" max="30" width="9.140625" style="1" customWidth="1"/>
    <col min="31" max="31" width="36.5703125" style="3" customWidth="1"/>
    <col min="32" max="34" width="9.140625" style="1" hidden="1" customWidth="1" outlineLevel="1"/>
    <col min="35" max="35" width="12.5703125" style="1" hidden="1" customWidth="1" outlineLevel="1"/>
    <col min="36" max="36" width="15.85546875" style="1" hidden="1" customWidth="1" outlineLevel="1"/>
    <col min="37" max="37" width="9.140625" style="51" collapsed="1"/>
    <col min="38" max="16384" width="9.140625" style="51"/>
  </cols>
  <sheetData>
    <row r="1" spans="1:36" ht="13.5" thickBot="1">
      <c r="F1" s="2"/>
      <c r="AF1" s="116" t="s">
        <v>57</v>
      </c>
      <c r="AG1" s="117"/>
      <c r="AH1" s="117"/>
    </row>
    <row r="2" spans="1:36" ht="38.25">
      <c r="A2" s="118" t="s">
        <v>58</v>
      </c>
      <c r="B2" s="118" t="s">
        <v>59</v>
      </c>
      <c r="C2" s="121" t="s">
        <v>0</v>
      </c>
      <c r="D2" s="122"/>
      <c r="E2" s="122"/>
      <c r="F2" s="123"/>
      <c r="G2" s="121" t="s">
        <v>1</v>
      </c>
      <c r="H2" s="122"/>
      <c r="I2" s="122"/>
      <c r="J2" s="123"/>
      <c r="K2" s="121" t="s">
        <v>2</v>
      </c>
      <c r="L2" s="122"/>
      <c r="M2" s="122"/>
      <c r="N2" s="123"/>
      <c r="O2" s="121" t="s">
        <v>3</v>
      </c>
      <c r="P2" s="122"/>
      <c r="Q2" s="122"/>
      <c r="R2" s="123"/>
      <c r="S2" s="121" t="s">
        <v>4</v>
      </c>
      <c r="T2" s="122"/>
      <c r="U2" s="122"/>
      <c r="V2" s="123"/>
      <c r="W2" s="121" t="s">
        <v>5</v>
      </c>
      <c r="X2" s="122"/>
      <c r="Y2" s="122"/>
      <c r="Z2" s="123"/>
      <c r="AA2" s="121" t="s">
        <v>6</v>
      </c>
      <c r="AB2" s="122"/>
      <c r="AC2" s="122"/>
      <c r="AD2" s="122"/>
      <c r="AE2" s="127" t="s">
        <v>7</v>
      </c>
      <c r="AF2" s="52" t="s">
        <v>60</v>
      </c>
      <c r="AG2" s="52" t="s">
        <v>61</v>
      </c>
      <c r="AH2" s="52" t="s">
        <v>62</v>
      </c>
      <c r="AI2" s="77" t="s">
        <v>8</v>
      </c>
      <c r="AJ2" s="77" t="s">
        <v>54</v>
      </c>
    </row>
    <row r="3" spans="1:36">
      <c r="A3" s="119"/>
      <c r="B3" s="119"/>
      <c r="C3" s="4" t="s">
        <v>63</v>
      </c>
      <c r="D3" s="130" t="s">
        <v>9</v>
      </c>
      <c r="E3" s="130"/>
      <c r="F3" s="5" t="s">
        <v>10</v>
      </c>
      <c r="G3" s="4" t="s">
        <v>64</v>
      </c>
      <c r="H3" s="130" t="s">
        <v>11</v>
      </c>
      <c r="I3" s="130"/>
      <c r="J3" s="5" t="s">
        <v>10</v>
      </c>
      <c r="K3" s="4" t="s">
        <v>64</v>
      </c>
      <c r="L3" s="130" t="s">
        <v>9</v>
      </c>
      <c r="M3" s="130"/>
      <c r="N3" s="5" t="s">
        <v>10</v>
      </c>
      <c r="O3" s="4" t="s">
        <v>64</v>
      </c>
      <c r="P3" s="130" t="s">
        <v>9</v>
      </c>
      <c r="Q3" s="130"/>
      <c r="R3" s="5" t="s">
        <v>10</v>
      </c>
      <c r="S3" s="4" t="s">
        <v>64</v>
      </c>
      <c r="T3" s="130" t="s">
        <v>11</v>
      </c>
      <c r="U3" s="130"/>
      <c r="V3" s="5" t="s">
        <v>10</v>
      </c>
      <c r="W3" s="4" t="s">
        <v>64</v>
      </c>
      <c r="X3" s="130" t="s">
        <v>9</v>
      </c>
      <c r="Y3" s="130"/>
      <c r="Z3" s="5" t="s">
        <v>10</v>
      </c>
      <c r="AA3" s="4" t="s">
        <v>64</v>
      </c>
      <c r="AB3" s="130" t="s">
        <v>9</v>
      </c>
      <c r="AC3" s="130"/>
      <c r="AD3" s="50" t="s">
        <v>10</v>
      </c>
      <c r="AE3" s="128"/>
      <c r="AF3" s="78">
        <f>AF4-AF5</f>
        <v>0</v>
      </c>
      <c r="AG3" s="78">
        <f t="shared" ref="AG3" si="0">AG4-AG5</f>
        <v>0</v>
      </c>
      <c r="AH3" s="78">
        <f>AH4-AH5</f>
        <v>0</v>
      </c>
      <c r="AI3" s="2">
        <f>AI5-AI4</f>
        <v>0</v>
      </c>
    </row>
    <row r="4" spans="1:36" ht="39" thickBot="1">
      <c r="A4" s="120"/>
      <c r="B4" s="120"/>
      <c r="C4" s="106"/>
      <c r="D4" s="107" t="s">
        <v>61</v>
      </c>
      <c r="E4" s="107" t="s">
        <v>12</v>
      </c>
      <c r="F4" s="108"/>
      <c r="G4" s="106"/>
      <c r="H4" s="107" t="s">
        <v>61</v>
      </c>
      <c r="I4" s="107" t="s">
        <v>12</v>
      </c>
      <c r="J4" s="109"/>
      <c r="K4" s="106"/>
      <c r="L4" s="107" t="s">
        <v>61</v>
      </c>
      <c r="M4" s="107" t="s">
        <v>12</v>
      </c>
      <c r="N4" s="108"/>
      <c r="O4" s="106"/>
      <c r="P4" s="107" t="s">
        <v>61</v>
      </c>
      <c r="Q4" s="107" t="s">
        <v>12</v>
      </c>
      <c r="R4" s="108"/>
      <c r="S4" s="106"/>
      <c r="T4" s="107" t="s">
        <v>61</v>
      </c>
      <c r="U4" s="107" t="s">
        <v>12</v>
      </c>
      <c r="V4" s="109"/>
      <c r="W4" s="106"/>
      <c r="X4" s="107" t="s">
        <v>61</v>
      </c>
      <c r="Y4" s="107" t="s">
        <v>12</v>
      </c>
      <c r="Z4" s="108"/>
      <c r="AA4" s="106"/>
      <c r="AB4" s="107" t="s">
        <v>61</v>
      </c>
      <c r="AC4" s="107" t="s">
        <v>12</v>
      </c>
      <c r="AD4" s="110"/>
      <c r="AE4" s="129"/>
      <c r="AF4" s="79">
        <v>345806</v>
      </c>
      <c r="AG4" s="79">
        <v>483177</v>
      </c>
      <c r="AH4" s="79">
        <v>375375</v>
      </c>
      <c r="AI4" s="2">
        <f>SUM(AF4:AH4)</f>
        <v>1204358</v>
      </c>
    </row>
    <row r="5" spans="1:36" s="111" customFormat="1">
      <c r="A5" s="105" t="s">
        <v>13</v>
      </c>
      <c r="B5" s="100">
        <f t="shared" ref="B5:AD5" si="1">B6+B27</f>
        <v>448696</v>
      </c>
      <c r="C5" s="101">
        <f t="shared" si="1"/>
        <v>292037</v>
      </c>
      <c r="D5" s="102">
        <f t="shared" si="1"/>
        <v>-37127</v>
      </c>
      <c r="E5" s="102">
        <f t="shared" si="1"/>
        <v>0</v>
      </c>
      <c r="F5" s="103">
        <f t="shared" si="1"/>
        <v>254910</v>
      </c>
      <c r="G5" s="101">
        <f t="shared" si="1"/>
        <v>53769</v>
      </c>
      <c r="H5" s="102">
        <f t="shared" si="1"/>
        <v>162221</v>
      </c>
      <c r="I5" s="102">
        <f t="shared" si="1"/>
        <v>0</v>
      </c>
      <c r="J5" s="103">
        <f t="shared" si="1"/>
        <v>215990</v>
      </c>
      <c r="K5" s="101">
        <f t="shared" si="1"/>
        <v>0</v>
      </c>
      <c r="L5" s="102">
        <f t="shared" si="1"/>
        <v>191629</v>
      </c>
      <c r="M5" s="102">
        <f t="shared" si="1"/>
        <v>0</v>
      </c>
      <c r="N5" s="103">
        <f t="shared" si="1"/>
        <v>191629</v>
      </c>
      <c r="O5" s="101">
        <f t="shared" si="1"/>
        <v>0</v>
      </c>
      <c r="P5" s="102">
        <f t="shared" si="1"/>
        <v>166454</v>
      </c>
      <c r="Q5" s="102">
        <f t="shared" si="1"/>
        <v>39535</v>
      </c>
      <c r="R5" s="103">
        <f t="shared" si="1"/>
        <v>205989</v>
      </c>
      <c r="S5" s="101">
        <f t="shared" si="1"/>
        <v>0</v>
      </c>
      <c r="T5" s="102">
        <f t="shared" si="1"/>
        <v>0</v>
      </c>
      <c r="U5" s="102">
        <f t="shared" si="1"/>
        <v>140320</v>
      </c>
      <c r="V5" s="103">
        <f t="shared" si="1"/>
        <v>140320</v>
      </c>
      <c r="W5" s="101">
        <f t="shared" si="1"/>
        <v>0</v>
      </c>
      <c r="X5" s="102">
        <f t="shared" si="1"/>
        <v>0</v>
      </c>
      <c r="Y5" s="102">
        <f t="shared" si="1"/>
        <v>114095</v>
      </c>
      <c r="Z5" s="103">
        <f t="shared" si="1"/>
        <v>114095</v>
      </c>
      <c r="AA5" s="101">
        <f t="shared" si="1"/>
        <v>0</v>
      </c>
      <c r="AB5" s="102">
        <f t="shared" si="1"/>
        <v>0</v>
      </c>
      <c r="AC5" s="102">
        <f t="shared" si="1"/>
        <v>81425</v>
      </c>
      <c r="AD5" s="104">
        <f t="shared" si="1"/>
        <v>81425</v>
      </c>
      <c r="AE5" s="105"/>
      <c r="AF5" s="80">
        <f t="shared" ref="AF5:AI7" si="2">AA5+W5+S5+O5+K5+G5+C5</f>
        <v>345806</v>
      </c>
      <c r="AG5" s="80">
        <f t="shared" si="2"/>
        <v>483177</v>
      </c>
      <c r="AH5" s="80">
        <f t="shared" si="2"/>
        <v>375375</v>
      </c>
      <c r="AI5" s="80">
        <f t="shared" si="2"/>
        <v>1204358</v>
      </c>
      <c r="AJ5" s="80">
        <f>AJ6+AJ27</f>
        <v>1204358</v>
      </c>
    </row>
    <row r="6" spans="1:36" s="112" customFormat="1" ht="25.5">
      <c r="A6" s="53" t="s">
        <v>14</v>
      </c>
      <c r="B6" s="53">
        <f t="shared" ref="B6:AD6" si="3">B7+B10+B20</f>
        <v>448696</v>
      </c>
      <c r="C6" s="7">
        <f t="shared" si="3"/>
        <v>292037</v>
      </c>
      <c r="D6" s="6">
        <f t="shared" si="3"/>
        <v>-41527</v>
      </c>
      <c r="E6" s="6">
        <f t="shared" si="3"/>
        <v>0</v>
      </c>
      <c r="F6" s="8">
        <f t="shared" si="3"/>
        <v>250510</v>
      </c>
      <c r="G6" s="7">
        <f t="shared" si="3"/>
        <v>53769</v>
      </c>
      <c r="H6" s="6">
        <f t="shared" si="3"/>
        <v>162221</v>
      </c>
      <c r="I6" s="6">
        <f t="shared" si="3"/>
        <v>0</v>
      </c>
      <c r="J6" s="8">
        <f t="shared" si="3"/>
        <v>215990</v>
      </c>
      <c r="K6" s="7">
        <f t="shared" si="3"/>
        <v>0</v>
      </c>
      <c r="L6" s="6">
        <f t="shared" si="3"/>
        <v>191629</v>
      </c>
      <c r="M6" s="6">
        <f t="shared" si="3"/>
        <v>0</v>
      </c>
      <c r="N6" s="8">
        <f t="shared" si="3"/>
        <v>191629</v>
      </c>
      <c r="O6" s="7">
        <f t="shared" si="3"/>
        <v>0</v>
      </c>
      <c r="P6" s="6">
        <f t="shared" si="3"/>
        <v>166454</v>
      </c>
      <c r="Q6" s="6">
        <f t="shared" si="3"/>
        <v>39535</v>
      </c>
      <c r="R6" s="8">
        <f t="shared" si="3"/>
        <v>205989</v>
      </c>
      <c r="S6" s="7">
        <f t="shared" si="3"/>
        <v>0</v>
      </c>
      <c r="T6" s="6">
        <f t="shared" si="3"/>
        <v>0</v>
      </c>
      <c r="U6" s="6">
        <f t="shared" si="3"/>
        <v>140320</v>
      </c>
      <c r="V6" s="8">
        <f t="shared" si="3"/>
        <v>140320</v>
      </c>
      <c r="W6" s="7">
        <f t="shared" si="3"/>
        <v>0</v>
      </c>
      <c r="X6" s="6">
        <f t="shared" si="3"/>
        <v>0</v>
      </c>
      <c r="Y6" s="6">
        <f t="shared" si="3"/>
        <v>114095</v>
      </c>
      <c r="Z6" s="8">
        <f t="shared" si="3"/>
        <v>114095</v>
      </c>
      <c r="AA6" s="7">
        <f t="shared" si="3"/>
        <v>0</v>
      </c>
      <c r="AB6" s="6">
        <f t="shared" si="3"/>
        <v>0</v>
      </c>
      <c r="AC6" s="6">
        <f t="shared" si="3"/>
        <v>81425</v>
      </c>
      <c r="AD6" s="9">
        <f t="shared" si="3"/>
        <v>81425</v>
      </c>
      <c r="AE6" s="81"/>
      <c r="AF6" s="82">
        <f t="shared" si="2"/>
        <v>345806</v>
      </c>
      <c r="AG6" s="82">
        <f t="shared" si="2"/>
        <v>478777</v>
      </c>
      <c r="AH6" s="82">
        <f t="shared" si="2"/>
        <v>375375</v>
      </c>
      <c r="AI6" s="83">
        <f t="shared" si="2"/>
        <v>1199958</v>
      </c>
      <c r="AJ6" s="82">
        <f>AJ7+AJ10+AJ20</f>
        <v>1199958</v>
      </c>
    </row>
    <row r="7" spans="1:36" s="112" customFormat="1" ht="25.5">
      <c r="A7" s="54" t="s">
        <v>15</v>
      </c>
      <c r="B7" s="54">
        <v>81310</v>
      </c>
      <c r="C7" s="12">
        <v>35882</v>
      </c>
      <c r="D7" s="10">
        <f>D8+D9</f>
        <v>-6504</v>
      </c>
      <c r="E7" s="10">
        <f>E8+E9</f>
        <v>0</v>
      </c>
      <c r="F7" s="13">
        <f>F8+F9</f>
        <v>29378</v>
      </c>
      <c r="G7" s="12">
        <v>35882</v>
      </c>
      <c r="H7" s="10">
        <f>H8+H9</f>
        <v>-6504</v>
      </c>
      <c r="I7" s="10">
        <f>I8+I9</f>
        <v>0</v>
      </c>
      <c r="J7" s="13">
        <f>J8+J9</f>
        <v>29378</v>
      </c>
      <c r="K7" s="12">
        <v>0</v>
      </c>
      <c r="L7" s="10">
        <f>L8+L9</f>
        <v>29378</v>
      </c>
      <c r="M7" s="10">
        <f>M8+M9</f>
        <v>0</v>
      </c>
      <c r="N7" s="13">
        <f>N8+N9</f>
        <v>29378</v>
      </c>
      <c r="O7" s="12">
        <v>0</v>
      </c>
      <c r="P7" s="10">
        <f>P8+P9</f>
        <v>0</v>
      </c>
      <c r="Q7" s="10">
        <f>Q8+Q9</f>
        <v>29378</v>
      </c>
      <c r="R7" s="13">
        <f>R8+R9</f>
        <v>29378</v>
      </c>
      <c r="S7" s="12">
        <v>0</v>
      </c>
      <c r="T7" s="10">
        <f>T8+T9</f>
        <v>0</v>
      </c>
      <c r="U7" s="10">
        <f>U8+U9</f>
        <v>29378</v>
      </c>
      <c r="V7" s="13">
        <f>V8+V9</f>
        <v>29378</v>
      </c>
      <c r="W7" s="12">
        <v>0</v>
      </c>
      <c r="X7" s="10">
        <f>X8+X9</f>
        <v>0</v>
      </c>
      <c r="Y7" s="10">
        <f>Y8+Y9</f>
        <v>14689</v>
      </c>
      <c r="Z7" s="13">
        <f>Z8+Z9</f>
        <v>14689</v>
      </c>
      <c r="AA7" s="12">
        <v>0</v>
      </c>
      <c r="AB7" s="10">
        <f>AB8+AB9</f>
        <v>0</v>
      </c>
      <c r="AC7" s="10">
        <f>AC8+AC9</f>
        <v>14689</v>
      </c>
      <c r="AD7" s="11">
        <f>AD8+AD9</f>
        <v>14689</v>
      </c>
      <c r="AE7" s="85" t="s">
        <v>16</v>
      </c>
      <c r="AF7" s="86">
        <f t="shared" si="2"/>
        <v>71764</v>
      </c>
      <c r="AG7" s="86">
        <f t="shared" si="2"/>
        <v>16370</v>
      </c>
      <c r="AH7" s="86">
        <f t="shared" si="2"/>
        <v>88134</v>
      </c>
      <c r="AI7" s="87">
        <f t="shared" si="2"/>
        <v>176268</v>
      </c>
      <c r="AJ7" s="86">
        <v>176268</v>
      </c>
    </row>
    <row r="8" spans="1:36" s="113" customFormat="1" ht="25.5" outlineLevel="1">
      <c r="A8" s="75" t="s">
        <v>17</v>
      </c>
      <c r="B8" s="76" t="s">
        <v>18</v>
      </c>
      <c r="C8" s="73">
        <v>28916</v>
      </c>
      <c r="D8" s="74">
        <f>F8-C8-E8</f>
        <v>-5612</v>
      </c>
      <c r="E8" s="74">
        <v>0</v>
      </c>
      <c r="F8" s="74">
        <v>23304</v>
      </c>
      <c r="G8" s="73">
        <v>28916</v>
      </c>
      <c r="H8" s="74">
        <f>J8-G8-I8</f>
        <v>-5612</v>
      </c>
      <c r="I8" s="74">
        <v>0</v>
      </c>
      <c r="J8" s="74">
        <v>23304</v>
      </c>
      <c r="K8" s="73">
        <v>0</v>
      </c>
      <c r="L8" s="74">
        <f>N8-K8-M8</f>
        <v>23304</v>
      </c>
      <c r="M8" s="74">
        <v>0</v>
      </c>
      <c r="N8" s="74">
        <v>23304</v>
      </c>
      <c r="O8" s="73">
        <v>0</v>
      </c>
      <c r="P8" s="74">
        <f>R8-O8-Q8</f>
        <v>0</v>
      </c>
      <c r="Q8" s="74">
        <f>R8</f>
        <v>23304</v>
      </c>
      <c r="R8" s="74">
        <v>23304</v>
      </c>
      <c r="S8" s="73">
        <v>0</v>
      </c>
      <c r="T8" s="74">
        <v>0</v>
      </c>
      <c r="U8" s="14">
        <f>V8-S8-T8</f>
        <v>23304</v>
      </c>
      <c r="V8" s="74">
        <v>23304</v>
      </c>
      <c r="W8" s="73">
        <v>0</v>
      </c>
      <c r="X8" s="74">
        <v>0</v>
      </c>
      <c r="Y8" s="14">
        <f>Z8-W8-X8</f>
        <v>11652</v>
      </c>
      <c r="Z8" s="74">
        <v>11652</v>
      </c>
      <c r="AA8" s="73">
        <v>0</v>
      </c>
      <c r="AB8" s="74">
        <v>0</v>
      </c>
      <c r="AC8" s="14">
        <f>AD8-AA8-AB8</f>
        <v>11652</v>
      </c>
      <c r="AD8" s="74">
        <v>11652</v>
      </c>
      <c r="AE8" s="88" t="s">
        <v>52</v>
      </c>
      <c r="AF8" s="99"/>
      <c r="AG8" s="99"/>
      <c r="AH8" s="99"/>
      <c r="AI8" s="91"/>
      <c r="AJ8" s="91"/>
    </row>
    <row r="9" spans="1:36" s="113" customFormat="1" ht="76.5" outlineLevel="1">
      <c r="A9" s="75" t="s">
        <v>19</v>
      </c>
      <c r="B9" s="76" t="s">
        <v>18</v>
      </c>
      <c r="C9" s="73">
        <v>6966</v>
      </c>
      <c r="D9" s="74">
        <f>F9-C9-E9</f>
        <v>-892</v>
      </c>
      <c r="E9" s="74">
        <v>0</v>
      </c>
      <c r="F9" s="74">
        <v>6074</v>
      </c>
      <c r="G9" s="73">
        <v>6966</v>
      </c>
      <c r="H9" s="74">
        <f>J9-G9-I9</f>
        <v>-892</v>
      </c>
      <c r="I9" s="74">
        <v>0</v>
      </c>
      <c r="J9" s="74">
        <v>6074</v>
      </c>
      <c r="K9" s="73">
        <v>0</v>
      </c>
      <c r="L9" s="74">
        <f>N9-K9-M9</f>
        <v>6074</v>
      </c>
      <c r="M9" s="74">
        <v>0</v>
      </c>
      <c r="N9" s="74">
        <v>6074</v>
      </c>
      <c r="O9" s="73">
        <v>0</v>
      </c>
      <c r="P9" s="74">
        <f>R9-O9-Q9</f>
        <v>0</v>
      </c>
      <c r="Q9" s="74">
        <f>R9</f>
        <v>6074</v>
      </c>
      <c r="R9" s="74">
        <v>6074</v>
      </c>
      <c r="S9" s="73">
        <v>0</v>
      </c>
      <c r="T9" s="74">
        <v>0</v>
      </c>
      <c r="U9" s="14">
        <f>V9-S9-T9</f>
        <v>6074</v>
      </c>
      <c r="V9" s="74">
        <v>6074</v>
      </c>
      <c r="W9" s="73">
        <v>0</v>
      </c>
      <c r="X9" s="74">
        <v>0</v>
      </c>
      <c r="Y9" s="14">
        <f>Z9-W9-X9</f>
        <v>3037</v>
      </c>
      <c r="Z9" s="74">
        <v>3037</v>
      </c>
      <c r="AA9" s="73">
        <v>0</v>
      </c>
      <c r="AB9" s="74">
        <v>0</v>
      </c>
      <c r="AC9" s="14">
        <f>AD9-AA9-AB9</f>
        <v>3037</v>
      </c>
      <c r="AD9" s="74">
        <v>3037</v>
      </c>
      <c r="AE9" s="88" t="s">
        <v>55</v>
      </c>
      <c r="AF9" s="99"/>
      <c r="AG9" s="99"/>
      <c r="AH9" s="99"/>
      <c r="AI9" s="91"/>
      <c r="AJ9" s="91"/>
    </row>
    <row r="10" spans="1:36" s="112" customFormat="1">
      <c r="A10" s="54" t="s">
        <v>20</v>
      </c>
      <c r="B10" s="54">
        <v>106000</v>
      </c>
      <c r="C10" s="12">
        <v>127000</v>
      </c>
      <c r="D10" s="10">
        <f>SUM(D11:D19)</f>
        <v>-35023</v>
      </c>
      <c r="E10" s="10">
        <f>SUM(E11:E19)</f>
        <v>0</v>
      </c>
      <c r="F10" s="13">
        <f>SUM(F11:F19)</f>
        <v>91977</v>
      </c>
      <c r="G10" s="12">
        <v>5000</v>
      </c>
      <c r="H10" s="10">
        <f>SUM(H11:H19)</f>
        <v>107387</v>
      </c>
      <c r="I10" s="10">
        <f>SUM(I11:I19)</f>
        <v>0</v>
      </c>
      <c r="J10" s="13">
        <f>SUM(J11:J19)</f>
        <v>112387</v>
      </c>
      <c r="K10" s="12">
        <v>0</v>
      </c>
      <c r="L10" s="10">
        <f>SUM(L11:L19)</f>
        <v>88027</v>
      </c>
      <c r="M10" s="10">
        <f>SUM(M11:M19)</f>
        <v>0</v>
      </c>
      <c r="N10" s="13">
        <f>SUM(N11:N19)</f>
        <v>88027</v>
      </c>
      <c r="O10" s="12">
        <v>0</v>
      </c>
      <c r="P10" s="10">
        <f>SUM(P11:P19)</f>
        <v>92230</v>
      </c>
      <c r="Q10" s="10">
        <f>SUM(Q11:Q19)</f>
        <v>10157</v>
      </c>
      <c r="R10" s="13">
        <f>SUM(R11:R19)</f>
        <v>102387</v>
      </c>
      <c r="S10" s="12">
        <v>0</v>
      </c>
      <c r="T10" s="10">
        <f>SUM(T11:T19)</f>
        <v>0</v>
      </c>
      <c r="U10" s="10">
        <f>SUM(U11:U19)</f>
        <v>76977</v>
      </c>
      <c r="V10" s="13">
        <f>SUM(V11:V19)</f>
        <v>76977</v>
      </c>
      <c r="W10" s="12">
        <v>0</v>
      </c>
      <c r="X10" s="10">
        <f>SUM(X11:X19)</f>
        <v>0</v>
      </c>
      <c r="Y10" s="10">
        <f>SUM(Y11:Y19)</f>
        <v>99406</v>
      </c>
      <c r="Z10" s="13">
        <f>SUM(Z11:Z19)</f>
        <v>99406</v>
      </c>
      <c r="AA10" s="12">
        <v>0</v>
      </c>
      <c r="AB10" s="10">
        <f>SUM(AB11:AB19)</f>
        <v>0</v>
      </c>
      <c r="AC10" s="10">
        <f>SUM(AC11:AC19)</f>
        <v>66736</v>
      </c>
      <c r="AD10" s="11">
        <f>SUM(AD11:AD19)</f>
        <v>66736</v>
      </c>
      <c r="AE10" s="85"/>
      <c r="AF10" s="86">
        <f>AA10+W10+S10+O10+K10+G10+C10</f>
        <v>132000</v>
      </c>
      <c r="AG10" s="86">
        <f>AB10+X10+T10+P10+L10+H10+D10</f>
        <v>252621</v>
      </c>
      <c r="AH10" s="86">
        <f>AC10+Y10+U10+Q10+M10+I10+E10</f>
        <v>253276</v>
      </c>
      <c r="AI10" s="87">
        <f>AD10+Z10+V10+R10+N10+J10+F10</f>
        <v>637897</v>
      </c>
      <c r="AJ10" s="87">
        <f>362125+240000+35772</f>
        <v>637897</v>
      </c>
    </row>
    <row r="11" spans="1:36" s="114" customFormat="1" ht="38.25" outlineLevel="1">
      <c r="A11" s="57" t="s">
        <v>21</v>
      </c>
      <c r="B11" s="76" t="s">
        <v>18</v>
      </c>
      <c r="C11" s="15">
        <v>62900</v>
      </c>
      <c r="D11" s="74">
        <f>F11-C11-E11</f>
        <v>-44145</v>
      </c>
      <c r="E11" s="14">
        <v>0</v>
      </c>
      <c r="F11" s="16">
        <v>18755</v>
      </c>
      <c r="G11" s="15">
        <v>5000</v>
      </c>
      <c r="H11" s="74">
        <f>J11-G11</f>
        <v>13755</v>
      </c>
      <c r="I11" s="14">
        <v>0</v>
      </c>
      <c r="J11" s="16">
        <v>18755</v>
      </c>
      <c r="K11" s="15">
        <v>0</v>
      </c>
      <c r="L11" s="74">
        <f>N11-K11</f>
        <v>18755</v>
      </c>
      <c r="M11" s="14">
        <v>0</v>
      </c>
      <c r="N11" s="16">
        <v>18755</v>
      </c>
      <c r="O11" s="15"/>
      <c r="P11" s="74">
        <f>R11-O11-Q11</f>
        <v>18755</v>
      </c>
      <c r="Q11" s="14"/>
      <c r="R11" s="16">
        <v>18755</v>
      </c>
      <c r="S11" s="73">
        <v>0</v>
      </c>
      <c r="T11" s="74">
        <v>0</v>
      </c>
      <c r="U11" s="14">
        <f>V11-S11-T11</f>
        <v>18755</v>
      </c>
      <c r="V11" s="16">
        <v>18755</v>
      </c>
      <c r="W11" s="15"/>
      <c r="X11" s="14"/>
      <c r="Y11" s="14">
        <f>Z11-W11-X11</f>
        <v>18755</v>
      </c>
      <c r="Z11" s="16">
        <v>18755</v>
      </c>
      <c r="AA11" s="15">
        <v>0</v>
      </c>
      <c r="AB11" s="14">
        <v>0</v>
      </c>
      <c r="AC11" s="14">
        <f>AD11-AA11-AB11</f>
        <v>18755</v>
      </c>
      <c r="AD11" s="17">
        <v>18755</v>
      </c>
      <c r="AE11" s="88" t="s">
        <v>22</v>
      </c>
      <c r="AF11" s="89"/>
      <c r="AG11" s="89"/>
      <c r="AH11" s="89"/>
      <c r="AI11" s="90"/>
      <c r="AJ11" s="90"/>
    </row>
    <row r="12" spans="1:36" s="114" customFormat="1" ht="25.5" outlineLevel="1">
      <c r="A12" s="57" t="s">
        <v>23</v>
      </c>
      <c r="B12" s="76" t="s">
        <v>18</v>
      </c>
      <c r="C12" s="15">
        <v>30000</v>
      </c>
      <c r="D12" s="74">
        <f t="shared" ref="D12:D19" si="4">F12-C12-E12</f>
        <v>-15000</v>
      </c>
      <c r="E12" s="14">
        <v>0</v>
      </c>
      <c r="F12" s="16">
        <v>15000</v>
      </c>
      <c r="G12" s="15">
        <v>0</v>
      </c>
      <c r="H12" s="74">
        <f t="shared" ref="H12:H26" si="5">J12-G12</f>
        <v>15000</v>
      </c>
      <c r="I12" s="14">
        <v>0</v>
      </c>
      <c r="J12" s="16">
        <v>15000</v>
      </c>
      <c r="K12" s="15">
        <v>0</v>
      </c>
      <c r="L12" s="74">
        <f>N12-K12</f>
        <v>15000</v>
      </c>
      <c r="M12" s="14">
        <v>0</v>
      </c>
      <c r="N12" s="16">
        <v>15000</v>
      </c>
      <c r="O12" s="15"/>
      <c r="P12" s="74">
        <f t="shared" ref="P12:P19" si="6">R12-O12-Q12</f>
        <v>15000</v>
      </c>
      <c r="Q12" s="14"/>
      <c r="R12" s="16">
        <v>15000</v>
      </c>
      <c r="S12" s="73">
        <v>0</v>
      </c>
      <c r="T12" s="74">
        <v>0</v>
      </c>
      <c r="U12" s="14">
        <f>V12-S12-T12</f>
        <v>15000</v>
      </c>
      <c r="V12" s="16">
        <v>15000</v>
      </c>
      <c r="W12" s="15"/>
      <c r="X12" s="14"/>
      <c r="Y12" s="14">
        <f t="shared" ref="Y12:Y26" si="7">Z12-W12-X12</f>
        <v>15000</v>
      </c>
      <c r="Z12" s="16">
        <v>15000</v>
      </c>
      <c r="AA12" s="15">
        <v>0</v>
      </c>
      <c r="AB12" s="14">
        <v>0</v>
      </c>
      <c r="AC12" s="14">
        <f t="shared" ref="AC12:AC19" si="8">AD12-AA12-AB12</f>
        <v>15000</v>
      </c>
      <c r="AD12" s="17">
        <v>15000</v>
      </c>
      <c r="AE12" s="88" t="s">
        <v>24</v>
      </c>
      <c r="AF12" s="89"/>
      <c r="AG12" s="89"/>
      <c r="AH12" s="89"/>
      <c r="AI12" s="90"/>
      <c r="AJ12" s="90"/>
    </row>
    <row r="13" spans="1:36" s="114" customFormat="1" ht="51" outlineLevel="1">
      <c r="A13" s="57" t="s">
        <v>25</v>
      </c>
      <c r="B13" s="76" t="s">
        <v>18</v>
      </c>
      <c r="C13" s="15">
        <v>28000</v>
      </c>
      <c r="D13" s="74">
        <f t="shared" si="4"/>
        <v>-20740</v>
      </c>
      <c r="E13" s="14">
        <v>0</v>
      </c>
      <c r="F13" s="16">
        <v>7260</v>
      </c>
      <c r="G13" s="15">
        <v>0</v>
      </c>
      <c r="H13" s="74">
        <f t="shared" si="5"/>
        <v>29040</v>
      </c>
      <c r="I13" s="14">
        <v>0</v>
      </c>
      <c r="J13" s="16">
        <v>29040</v>
      </c>
      <c r="K13" s="15">
        <v>0</v>
      </c>
      <c r="L13" s="74">
        <f t="shared" ref="L13:L26" si="9">N13-K13</f>
        <v>7260</v>
      </c>
      <c r="M13" s="14">
        <v>0</v>
      </c>
      <c r="N13" s="16">
        <v>7260</v>
      </c>
      <c r="O13" s="15"/>
      <c r="P13" s="74">
        <f t="shared" si="6"/>
        <v>29040</v>
      </c>
      <c r="Q13" s="14"/>
      <c r="R13" s="16">
        <v>29040</v>
      </c>
      <c r="S13" s="73">
        <v>0</v>
      </c>
      <c r="T13" s="74">
        <v>0</v>
      </c>
      <c r="U13" s="14">
        <f t="shared" ref="U13:U26" si="10">V13-S13-T13</f>
        <v>7260</v>
      </c>
      <c r="V13" s="16">
        <v>7260</v>
      </c>
      <c r="W13" s="15"/>
      <c r="X13" s="14"/>
      <c r="Y13" s="14">
        <f t="shared" si="7"/>
        <v>29040</v>
      </c>
      <c r="Z13" s="16">
        <v>29040</v>
      </c>
      <c r="AA13" s="15">
        <v>0</v>
      </c>
      <c r="AB13" s="14">
        <v>0</v>
      </c>
      <c r="AC13" s="14">
        <f t="shared" si="8"/>
        <v>0</v>
      </c>
      <c r="AD13" s="17">
        <v>0</v>
      </c>
      <c r="AE13" s="88" t="s">
        <v>65</v>
      </c>
      <c r="AF13" s="89"/>
      <c r="AG13" s="89"/>
      <c r="AH13" s="89"/>
      <c r="AI13" s="90"/>
      <c r="AJ13" s="90"/>
    </row>
    <row r="14" spans="1:36" s="114" customFormat="1" ht="38.25" outlineLevel="1">
      <c r="A14" s="57" t="s">
        <v>26</v>
      </c>
      <c r="B14" s="76" t="s">
        <v>18</v>
      </c>
      <c r="C14" s="15"/>
      <c r="D14" s="74">
        <f t="shared" si="4"/>
        <v>0</v>
      </c>
      <c r="E14" s="14">
        <v>0</v>
      </c>
      <c r="F14" s="16">
        <v>0</v>
      </c>
      <c r="G14" s="15">
        <v>0</v>
      </c>
      <c r="H14" s="74">
        <f t="shared" si="5"/>
        <v>3630</v>
      </c>
      <c r="I14" s="14">
        <v>0</v>
      </c>
      <c r="J14" s="16">
        <v>3630</v>
      </c>
      <c r="K14" s="15">
        <v>0</v>
      </c>
      <c r="L14" s="74">
        <f t="shared" si="9"/>
        <v>0</v>
      </c>
      <c r="M14" s="14">
        <v>0</v>
      </c>
      <c r="N14" s="16">
        <v>0</v>
      </c>
      <c r="O14" s="15"/>
      <c r="P14" s="74">
        <f t="shared" si="6"/>
        <v>3630</v>
      </c>
      <c r="Q14" s="14"/>
      <c r="R14" s="16">
        <v>3630</v>
      </c>
      <c r="S14" s="73">
        <v>0</v>
      </c>
      <c r="T14" s="74">
        <v>0</v>
      </c>
      <c r="U14" s="14">
        <f t="shared" si="10"/>
        <v>0</v>
      </c>
      <c r="V14" s="16">
        <v>0</v>
      </c>
      <c r="W14" s="15">
        <v>0</v>
      </c>
      <c r="X14" s="14">
        <v>0</v>
      </c>
      <c r="Y14" s="14">
        <f t="shared" si="7"/>
        <v>3630</v>
      </c>
      <c r="Z14" s="16">
        <v>3630</v>
      </c>
      <c r="AA14" s="15">
        <v>0</v>
      </c>
      <c r="AB14" s="14">
        <v>0</v>
      </c>
      <c r="AC14" s="14">
        <f t="shared" si="8"/>
        <v>0</v>
      </c>
      <c r="AD14" s="17">
        <v>0</v>
      </c>
      <c r="AE14" s="88"/>
      <c r="AF14" s="89"/>
      <c r="AG14" s="89"/>
      <c r="AH14" s="89"/>
      <c r="AI14" s="90"/>
      <c r="AJ14" s="90"/>
    </row>
    <row r="15" spans="1:36" s="114" customFormat="1" outlineLevel="1">
      <c r="A15" s="57" t="s">
        <v>27</v>
      </c>
      <c r="B15" s="76" t="s">
        <v>18</v>
      </c>
      <c r="C15" s="15"/>
      <c r="D15" s="74">
        <f t="shared" si="4"/>
        <v>0</v>
      </c>
      <c r="E15" s="14">
        <v>0</v>
      </c>
      <c r="F15" s="16">
        <v>0</v>
      </c>
      <c r="G15" s="15">
        <v>0</v>
      </c>
      <c r="H15" s="74">
        <f t="shared" si="5"/>
        <v>0</v>
      </c>
      <c r="I15" s="14">
        <v>0</v>
      </c>
      <c r="J15" s="16">
        <v>0</v>
      </c>
      <c r="K15" s="15">
        <v>0</v>
      </c>
      <c r="L15" s="74">
        <f t="shared" si="9"/>
        <v>6050</v>
      </c>
      <c r="M15" s="14">
        <v>0</v>
      </c>
      <c r="N15" s="16">
        <v>6050</v>
      </c>
      <c r="O15" s="15"/>
      <c r="P15" s="74">
        <f t="shared" si="6"/>
        <v>0</v>
      </c>
      <c r="Q15" s="14"/>
      <c r="R15" s="16">
        <v>0</v>
      </c>
      <c r="S15" s="73">
        <v>0</v>
      </c>
      <c r="T15" s="74">
        <v>0</v>
      </c>
      <c r="U15" s="14">
        <f t="shared" si="10"/>
        <v>0</v>
      </c>
      <c r="V15" s="16">
        <v>0</v>
      </c>
      <c r="W15" s="15">
        <v>0</v>
      </c>
      <c r="X15" s="14">
        <v>0</v>
      </c>
      <c r="Y15" s="14">
        <f t="shared" si="7"/>
        <v>0</v>
      </c>
      <c r="Z15" s="16">
        <v>0</v>
      </c>
      <c r="AA15" s="15"/>
      <c r="AB15" s="14"/>
      <c r="AC15" s="14">
        <f t="shared" si="8"/>
        <v>0</v>
      </c>
      <c r="AD15" s="17">
        <v>0</v>
      </c>
      <c r="AE15" s="88"/>
      <c r="AF15" s="89"/>
      <c r="AG15" s="89"/>
      <c r="AH15" s="89"/>
      <c r="AI15" s="90"/>
      <c r="AJ15" s="90"/>
    </row>
    <row r="16" spans="1:36" s="114" customFormat="1" ht="51" outlineLevel="1">
      <c r="A16" s="57" t="s">
        <v>28</v>
      </c>
      <c r="B16" s="76" t="s">
        <v>18</v>
      </c>
      <c r="C16" s="15">
        <v>5000</v>
      </c>
      <c r="D16" s="74">
        <f t="shared" si="4"/>
        <v>15000</v>
      </c>
      <c r="E16" s="14">
        <v>0</v>
      </c>
      <c r="F16" s="16">
        <v>20000</v>
      </c>
      <c r="G16" s="15">
        <v>0</v>
      </c>
      <c r="H16" s="74">
        <f t="shared" si="5"/>
        <v>20000</v>
      </c>
      <c r="I16" s="14">
        <v>0</v>
      </c>
      <c r="J16" s="16">
        <v>20000</v>
      </c>
      <c r="K16" s="15">
        <v>0</v>
      </c>
      <c r="L16" s="74">
        <f t="shared" si="9"/>
        <v>15000</v>
      </c>
      <c r="M16" s="14">
        <v>0</v>
      </c>
      <c r="N16" s="16">
        <v>15000</v>
      </c>
      <c r="O16" s="15"/>
      <c r="P16" s="74">
        <f t="shared" si="6"/>
        <v>10805</v>
      </c>
      <c r="Q16" s="14">
        <f>4919-724</f>
        <v>4195</v>
      </c>
      <c r="R16" s="16">
        <v>15000</v>
      </c>
      <c r="S16" s="73">
        <v>0</v>
      </c>
      <c r="T16" s="74">
        <v>0</v>
      </c>
      <c r="U16" s="14">
        <f t="shared" si="10"/>
        <v>15000</v>
      </c>
      <c r="V16" s="16">
        <v>15000</v>
      </c>
      <c r="W16" s="15">
        <v>0</v>
      </c>
      <c r="X16" s="14">
        <v>0</v>
      </c>
      <c r="Y16" s="14">
        <f t="shared" si="7"/>
        <v>15000</v>
      </c>
      <c r="Z16" s="16">
        <v>15000</v>
      </c>
      <c r="AA16" s="15"/>
      <c r="AB16" s="14"/>
      <c r="AC16" s="14">
        <f t="shared" si="8"/>
        <v>15000</v>
      </c>
      <c r="AD16" s="17">
        <v>15000</v>
      </c>
      <c r="AE16" s="88" t="s">
        <v>29</v>
      </c>
      <c r="AF16" s="89"/>
      <c r="AG16" s="89"/>
      <c r="AH16" s="89"/>
      <c r="AI16" s="90"/>
      <c r="AJ16" s="90"/>
    </row>
    <row r="17" spans="1:36" s="114" customFormat="1" ht="38.25" outlineLevel="1">
      <c r="A17" s="57" t="s">
        <v>30</v>
      </c>
      <c r="B17" s="76" t="s">
        <v>18</v>
      </c>
      <c r="C17" s="15"/>
      <c r="D17" s="74">
        <f t="shared" si="4"/>
        <v>23900</v>
      </c>
      <c r="E17" s="14">
        <v>0</v>
      </c>
      <c r="F17" s="16">
        <v>23900</v>
      </c>
      <c r="G17" s="15">
        <v>0</v>
      </c>
      <c r="H17" s="74">
        <f t="shared" si="5"/>
        <v>18900</v>
      </c>
      <c r="I17" s="14">
        <v>0</v>
      </c>
      <c r="J17" s="16">
        <v>18900</v>
      </c>
      <c r="K17" s="15">
        <v>0</v>
      </c>
      <c r="L17" s="74">
        <f t="shared" si="9"/>
        <v>18900</v>
      </c>
      <c r="M17" s="14">
        <v>0</v>
      </c>
      <c r="N17" s="16">
        <v>18900</v>
      </c>
      <c r="O17" s="15"/>
      <c r="P17" s="74">
        <f t="shared" si="6"/>
        <v>13900</v>
      </c>
      <c r="Q17" s="14"/>
      <c r="R17" s="16">
        <v>13900</v>
      </c>
      <c r="S17" s="73">
        <v>0</v>
      </c>
      <c r="T17" s="74">
        <v>0</v>
      </c>
      <c r="U17" s="14">
        <f t="shared" si="10"/>
        <v>13900</v>
      </c>
      <c r="V17" s="16">
        <v>13900</v>
      </c>
      <c r="W17" s="15">
        <v>0</v>
      </c>
      <c r="X17" s="14">
        <v>0</v>
      </c>
      <c r="Y17" s="14">
        <f t="shared" si="7"/>
        <v>13900</v>
      </c>
      <c r="Z17" s="16">
        <v>13900</v>
      </c>
      <c r="AA17" s="15">
        <v>0</v>
      </c>
      <c r="AB17" s="14">
        <v>0</v>
      </c>
      <c r="AC17" s="14">
        <f t="shared" si="8"/>
        <v>13900</v>
      </c>
      <c r="AD17" s="17">
        <v>13900</v>
      </c>
      <c r="AE17" s="88" t="s">
        <v>31</v>
      </c>
      <c r="AF17" s="89"/>
      <c r="AG17" s="89"/>
      <c r="AH17" s="89"/>
      <c r="AI17" s="90"/>
      <c r="AJ17" s="90"/>
    </row>
    <row r="18" spans="1:36" s="114" customFormat="1" ht="38.25" outlineLevel="1">
      <c r="A18" s="57" t="s">
        <v>32</v>
      </c>
      <c r="B18" s="76" t="s">
        <v>18</v>
      </c>
      <c r="C18" s="15">
        <v>1100</v>
      </c>
      <c r="D18" s="74">
        <f t="shared" si="4"/>
        <v>0</v>
      </c>
      <c r="E18" s="14">
        <v>0</v>
      </c>
      <c r="F18" s="16">
        <v>1100</v>
      </c>
      <c r="G18" s="15">
        <v>0</v>
      </c>
      <c r="H18" s="74">
        <f t="shared" si="5"/>
        <v>1100</v>
      </c>
      <c r="I18" s="14">
        <v>0</v>
      </c>
      <c r="J18" s="16">
        <v>1100</v>
      </c>
      <c r="K18" s="15">
        <v>0</v>
      </c>
      <c r="L18" s="74">
        <f t="shared" si="9"/>
        <v>1100</v>
      </c>
      <c r="M18" s="14">
        <v>0</v>
      </c>
      <c r="N18" s="16">
        <v>1100</v>
      </c>
      <c r="O18" s="15"/>
      <c r="P18" s="74">
        <f t="shared" si="6"/>
        <v>1100</v>
      </c>
      <c r="Q18" s="14"/>
      <c r="R18" s="16">
        <v>1100</v>
      </c>
      <c r="S18" s="73">
        <v>0</v>
      </c>
      <c r="T18" s="74">
        <v>0</v>
      </c>
      <c r="U18" s="14">
        <f t="shared" si="10"/>
        <v>1100</v>
      </c>
      <c r="V18" s="16">
        <v>1100</v>
      </c>
      <c r="W18" s="15">
        <v>0</v>
      </c>
      <c r="X18" s="14">
        <v>0</v>
      </c>
      <c r="Y18" s="14">
        <f t="shared" si="7"/>
        <v>1100</v>
      </c>
      <c r="Z18" s="16">
        <v>1100</v>
      </c>
      <c r="AA18" s="15">
        <v>0</v>
      </c>
      <c r="AB18" s="14">
        <v>0</v>
      </c>
      <c r="AC18" s="14">
        <f t="shared" si="8"/>
        <v>1100</v>
      </c>
      <c r="AD18" s="17">
        <v>1100</v>
      </c>
      <c r="AE18" s="88" t="s">
        <v>33</v>
      </c>
      <c r="AF18" s="89"/>
      <c r="AG18" s="89"/>
      <c r="AH18" s="89"/>
      <c r="AI18" s="90"/>
      <c r="AJ18" s="90"/>
    </row>
    <row r="19" spans="1:36" s="114" customFormat="1" ht="191.25" outlineLevel="1">
      <c r="A19" s="57" t="s">
        <v>34</v>
      </c>
      <c r="B19" s="76" t="s">
        <v>18</v>
      </c>
      <c r="C19" s="15">
        <v>0</v>
      </c>
      <c r="D19" s="74">
        <f t="shared" si="4"/>
        <v>5962</v>
      </c>
      <c r="E19" s="14">
        <v>0</v>
      </c>
      <c r="F19" s="16">
        <v>5962</v>
      </c>
      <c r="G19" s="15">
        <v>0</v>
      </c>
      <c r="H19" s="74">
        <f>J19-G19-I19</f>
        <v>5962</v>
      </c>
      <c r="I19" s="14">
        <v>0</v>
      </c>
      <c r="J19" s="16">
        <v>5962</v>
      </c>
      <c r="K19" s="15">
        <v>0</v>
      </c>
      <c r="L19" s="74">
        <f>N19-K19-M19</f>
        <v>5962</v>
      </c>
      <c r="M19" s="14">
        <v>0</v>
      </c>
      <c r="N19" s="16">
        <v>5962</v>
      </c>
      <c r="O19" s="18"/>
      <c r="P19" s="74">
        <f t="shared" si="6"/>
        <v>0</v>
      </c>
      <c r="Q19" s="14">
        <v>5962</v>
      </c>
      <c r="R19" s="16">
        <v>5962</v>
      </c>
      <c r="S19" s="73">
        <v>0</v>
      </c>
      <c r="T19" s="74">
        <v>0</v>
      </c>
      <c r="U19" s="14">
        <f t="shared" si="10"/>
        <v>5962</v>
      </c>
      <c r="V19" s="16">
        <v>5962</v>
      </c>
      <c r="W19" s="18">
        <v>0</v>
      </c>
      <c r="X19" s="14">
        <v>0</v>
      </c>
      <c r="Y19" s="14">
        <f t="shared" si="7"/>
        <v>2981</v>
      </c>
      <c r="Z19" s="16">
        <v>2981</v>
      </c>
      <c r="AA19" s="18">
        <v>0</v>
      </c>
      <c r="AB19" s="14">
        <v>0</v>
      </c>
      <c r="AC19" s="14">
        <f t="shared" si="8"/>
        <v>2981</v>
      </c>
      <c r="AD19" s="17">
        <v>2981</v>
      </c>
      <c r="AE19" s="88" t="s">
        <v>53</v>
      </c>
      <c r="AF19" s="89"/>
      <c r="AG19" s="89"/>
      <c r="AH19" s="89"/>
      <c r="AI19" s="90"/>
      <c r="AJ19" s="90"/>
    </row>
    <row r="20" spans="1:36" s="112" customFormat="1" ht="51">
      <c r="A20" s="54" t="s">
        <v>35</v>
      </c>
      <c r="B20" s="54">
        <v>261386</v>
      </c>
      <c r="C20" s="12">
        <v>129155</v>
      </c>
      <c r="D20" s="10">
        <f>SUM(D21:D26)</f>
        <v>0</v>
      </c>
      <c r="E20" s="10">
        <f>SUM(E21:E26)</f>
        <v>0</v>
      </c>
      <c r="F20" s="13">
        <f>SUM(F21:F26)</f>
        <v>129155</v>
      </c>
      <c r="G20" s="12">
        <v>12887</v>
      </c>
      <c r="H20" s="10">
        <f t="shared" ref="H20:AD20" si="11">SUM(H21:H26)</f>
        <v>61338</v>
      </c>
      <c r="I20" s="10">
        <f t="shared" si="11"/>
        <v>0</v>
      </c>
      <c r="J20" s="13">
        <f t="shared" si="11"/>
        <v>74225</v>
      </c>
      <c r="K20" s="10">
        <f t="shared" si="11"/>
        <v>0</v>
      </c>
      <c r="L20" s="10">
        <f t="shared" si="11"/>
        <v>74224</v>
      </c>
      <c r="M20" s="10">
        <f t="shared" si="11"/>
        <v>0</v>
      </c>
      <c r="N20" s="13">
        <f t="shared" si="11"/>
        <v>74224</v>
      </c>
      <c r="O20" s="10">
        <f t="shared" si="11"/>
        <v>0</v>
      </c>
      <c r="P20" s="10">
        <f t="shared" si="11"/>
        <v>74224</v>
      </c>
      <c r="Q20" s="10">
        <f t="shared" si="11"/>
        <v>0</v>
      </c>
      <c r="R20" s="13">
        <f t="shared" si="11"/>
        <v>74224</v>
      </c>
      <c r="S20" s="10">
        <f t="shared" si="11"/>
        <v>0</v>
      </c>
      <c r="T20" s="10">
        <f t="shared" si="11"/>
        <v>0</v>
      </c>
      <c r="U20" s="10">
        <f t="shared" si="11"/>
        <v>33965</v>
      </c>
      <c r="V20" s="13">
        <f t="shared" si="11"/>
        <v>33965</v>
      </c>
      <c r="W20" s="10">
        <f t="shared" si="11"/>
        <v>0</v>
      </c>
      <c r="X20" s="10">
        <f t="shared" si="11"/>
        <v>0</v>
      </c>
      <c r="Y20" s="10">
        <f t="shared" si="11"/>
        <v>0</v>
      </c>
      <c r="Z20" s="13">
        <f t="shared" si="11"/>
        <v>0</v>
      </c>
      <c r="AA20" s="10">
        <f t="shared" si="11"/>
        <v>0</v>
      </c>
      <c r="AB20" s="10">
        <f t="shared" si="11"/>
        <v>0</v>
      </c>
      <c r="AC20" s="10">
        <f t="shared" si="11"/>
        <v>0</v>
      </c>
      <c r="AD20" s="11">
        <f t="shared" si="11"/>
        <v>0</v>
      </c>
      <c r="AE20" s="85"/>
      <c r="AF20" s="86">
        <f>AA20+W20+S20+O20+K20+G20+C20</f>
        <v>142042</v>
      </c>
      <c r="AG20" s="86">
        <f>AB20+X20+T20+P20+L20+H20+D20</f>
        <v>209786</v>
      </c>
      <c r="AH20" s="86">
        <f>AC20+Y20+U20+Q20+M20+I20+E20</f>
        <v>33965</v>
      </c>
      <c r="AI20" s="87">
        <f>AD20+Z20+V20+R20+N20+J20+F20</f>
        <v>385793</v>
      </c>
      <c r="AJ20" s="87">
        <v>385793</v>
      </c>
    </row>
    <row r="21" spans="1:36" s="114" customFormat="1" ht="51" customHeight="1" outlineLevel="1">
      <c r="A21" s="57" t="s">
        <v>36</v>
      </c>
      <c r="B21" s="76" t="s">
        <v>18</v>
      </c>
      <c r="C21" s="15">
        <v>129155</v>
      </c>
      <c r="D21" s="74">
        <v>-5000</v>
      </c>
      <c r="E21" s="14">
        <v>0</v>
      </c>
      <c r="F21" s="18">
        <v>124155</v>
      </c>
      <c r="G21" s="15">
        <v>12887</v>
      </c>
      <c r="H21" s="74">
        <f t="shared" si="5"/>
        <v>53338</v>
      </c>
      <c r="I21" s="14">
        <v>0</v>
      </c>
      <c r="J21" s="18">
        <v>66225</v>
      </c>
      <c r="K21" s="15">
        <v>0</v>
      </c>
      <c r="L21" s="74">
        <f t="shared" si="9"/>
        <v>66224</v>
      </c>
      <c r="M21" s="14">
        <v>0</v>
      </c>
      <c r="N21" s="16">
        <v>66224</v>
      </c>
      <c r="O21" s="15">
        <v>0</v>
      </c>
      <c r="P21" s="74">
        <f>R21-O21-Q21</f>
        <v>66224</v>
      </c>
      <c r="Q21" s="14">
        <v>0</v>
      </c>
      <c r="R21" s="16">
        <v>66224</v>
      </c>
      <c r="S21" s="15">
        <v>0</v>
      </c>
      <c r="T21" s="14">
        <v>0</v>
      </c>
      <c r="U21" s="14">
        <f>V21-S21-T21</f>
        <v>32765</v>
      </c>
      <c r="V21" s="16">
        <f>66224-40259+6000+600+200</f>
        <v>32765</v>
      </c>
      <c r="W21" s="15">
        <v>0</v>
      </c>
      <c r="X21" s="14">
        <v>0</v>
      </c>
      <c r="Y21" s="14">
        <f t="shared" si="7"/>
        <v>0</v>
      </c>
      <c r="Z21" s="16">
        <v>0</v>
      </c>
      <c r="AA21" s="15">
        <v>0</v>
      </c>
      <c r="AB21" s="14">
        <v>0</v>
      </c>
      <c r="AC21" s="14">
        <f t="shared" ref="AC21:AC26" si="12">AD21-AA21-AB21</f>
        <v>0</v>
      </c>
      <c r="AD21" s="16">
        <v>0</v>
      </c>
      <c r="AE21" s="124" t="s">
        <v>37</v>
      </c>
      <c r="AF21" s="89"/>
      <c r="AG21" s="89"/>
      <c r="AH21" s="89"/>
      <c r="AI21" s="91">
        <f t="shared" ref="AI21:AI26" si="13">AD21+Z21+V21+R21+N21+J21+F21</f>
        <v>355593</v>
      </c>
      <c r="AJ21" s="90"/>
    </row>
    <row r="22" spans="1:36" s="115" customFormat="1" ht="25.5" outlineLevel="1">
      <c r="A22" s="58" t="s">
        <v>38</v>
      </c>
      <c r="B22" s="76" t="s">
        <v>18</v>
      </c>
      <c r="C22" s="19">
        <v>0</v>
      </c>
      <c r="D22" s="74">
        <f>F22-C22</f>
        <v>200</v>
      </c>
      <c r="E22" s="20">
        <v>0</v>
      </c>
      <c r="F22" s="21">
        <v>200</v>
      </c>
      <c r="G22" s="19">
        <v>0</v>
      </c>
      <c r="H22" s="74">
        <f t="shared" si="5"/>
        <v>200</v>
      </c>
      <c r="I22" s="14">
        <v>0</v>
      </c>
      <c r="J22" s="21">
        <v>200</v>
      </c>
      <c r="K22" s="15">
        <v>0</v>
      </c>
      <c r="L22" s="74">
        <f t="shared" si="9"/>
        <v>200</v>
      </c>
      <c r="M22" s="14">
        <v>0</v>
      </c>
      <c r="N22" s="22">
        <v>200</v>
      </c>
      <c r="O22" s="15">
        <v>0</v>
      </c>
      <c r="P22" s="74">
        <f t="shared" ref="P22:P26" si="14">R22-O22</f>
        <v>200</v>
      </c>
      <c r="Q22" s="14">
        <v>0</v>
      </c>
      <c r="R22" s="22">
        <v>200</v>
      </c>
      <c r="S22" s="19">
        <v>0</v>
      </c>
      <c r="T22" s="14">
        <v>0</v>
      </c>
      <c r="U22" s="14">
        <f t="shared" si="10"/>
        <v>0</v>
      </c>
      <c r="V22" s="22">
        <v>0</v>
      </c>
      <c r="W22" s="15">
        <v>0</v>
      </c>
      <c r="X22" s="14">
        <v>0</v>
      </c>
      <c r="Y22" s="14">
        <f t="shared" si="7"/>
        <v>0</v>
      </c>
      <c r="Z22" s="22">
        <v>0</v>
      </c>
      <c r="AA22" s="15">
        <v>0</v>
      </c>
      <c r="AB22" s="14">
        <v>0</v>
      </c>
      <c r="AC22" s="14">
        <f t="shared" si="12"/>
        <v>0</v>
      </c>
      <c r="AD22" s="22">
        <v>0</v>
      </c>
      <c r="AE22" s="125"/>
      <c r="AF22" s="92"/>
      <c r="AG22" s="92"/>
      <c r="AH22" s="92"/>
      <c r="AI22" s="91">
        <f t="shared" si="13"/>
        <v>800</v>
      </c>
      <c r="AJ22" s="93"/>
    </row>
    <row r="23" spans="1:36" s="115" customFormat="1" ht="25.5" outlineLevel="1">
      <c r="A23" s="59" t="s">
        <v>39</v>
      </c>
      <c r="B23" s="76" t="s">
        <v>18</v>
      </c>
      <c r="C23" s="19">
        <v>0</v>
      </c>
      <c r="D23" s="74">
        <f>F23-C23</f>
        <v>3000</v>
      </c>
      <c r="E23" s="20">
        <v>0</v>
      </c>
      <c r="F23" s="21">
        <v>3000</v>
      </c>
      <c r="G23" s="19">
        <v>0</v>
      </c>
      <c r="H23" s="74">
        <f t="shared" si="5"/>
        <v>6000</v>
      </c>
      <c r="I23" s="14">
        <v>0</v>
      </c>
      <c r="J23" s="21">
        <v>6000</v>
      </c>
      <c r="K23" s="15">
        <v>0</v>
      </c>
      <c r="L23" s="74">
        <f t="shared" si="9"/>
        <v>6000</v>
      </c>
      <c r="M23" s="14">
        <v>0</v>
      </c>
      <c r="N23" s="22">
        <v>6000</v>
      </c>
      <c r="O23" s="15">
        <v>0</v>
      </c>
      <c r="P23" s="74">
        <f t="shared" si="14"/>
        <v>6000</v>
      </c>
      <c r="Q23" s="14">
        <v>0</v>
      </c>
      <c r="R23" s="22">
        <v>6000</v>
      </c>
      <c r="S23" s="19">
        <v>0</v>
      </c>
      <c r="T23" s="14">
        <v>0</v>
      </c>
      <c r="U23" s="14">
        <f t="shared" si="10"/>
        <v>0</v>
      </c>
      <c r="V23" s="22">
        <v>0</v>
      </c>
      <c r="W23" s="15">
        <v>0</v>
      </c>
      <c r="X23" s="14">
        <v>0</v>
      </c>
      <c r="Y23" s="14">
        <f t="shared" si="7"/>
        <v>0</v>
      </c>
      <c r="Z23" s="22">
        <v>0</v>
      </c>
      <c r="AA23" s="15">
        <v>0</v>
      </c>
      <c r="AB23" s="14">
        <v>0</v>
      </c>
      <c r="AC23" s="14">
        <f t="shared" si="12"/>
        <v>0</v>
      </c>
      <c r="AD23" s="22">
        <v>0</v>
      </c>
      <c r="AE23" s="125"/>
      <c r="AF23" s="92"/>
      <c r="AG23" s="92"/>
      <c r="AH23" s="92"/>
      <c r="AI23" s="91">
        <f t="shared" si="13"/>
        <v>21000</v>
      </c>
      <c r="AJ23" s="93"/>
    </row>
    <row r="24" spans="1:36" s="115" customFormat="1" ht="25.5" outlineLevel="1">
      <c r="A24" s="59" t="s">
        <v>40</v>
      </c>
      <c r="B24" s="76" t="s">
        <v>18</v>
      </c>
      <c r="C24" s="23">
        <v>0</v>
      </c>
      <c r="D24" s="74">
        <f>F24-C24</f>
        <v>1200</v>
      </c>
      <c r="E24" s="20">
        <v>0</v>
      </c>
      <c r="F24" s="24">
        <v>1200</v>
      </c>
      <c r="G24" s="19">
        <v>0</v>
      </c>
      <c r="H24" s="74">
        <f t="shared" si="5"/>
        <v>1200</v>
      </c>
      <c r="I24" s="14">
        <v>0</v>
      </c>
      <c r="J24" s="21">
        <v>1200</v>
      </c>
      <c r="K24" s="15">
        <v>0</v>
      </c>
      <c r="L24" s="74">
        <f t="shared" si="9"/>
        <v>1200</v>
      </c>
      <c r="M24" s="14">
        <v>0</v>
      </c>
      <c r="N24" s="22">
        <v>1200</v>
      </c>
      <c r="O24" s="15">
        <v>0</v>
      </c>
      <c r="P24" s="74">
        <f t="shared" si="14"/>
        <v>1200</v>
      </c>
      <c r="Q24" s="14">
        <v>0</v>
      </c>
      <c r="R24" s="22">
        <v>1200</v>
      </c>
      <c r="S24" s="19">
        <v>0</v>
      </c>
      <c r="T24" s="14">
        <v>0</v>
      </c>
      <c r="U24" s="14">
        <f t="shared" si="10"/>
        <v>1200</v>
      </c>
      <c r="V24" s="22">
        <v>1200</v>
      </c>
      <c r="W24" s="15">
        <v>0</v>
      </c>
      <c r="X24" s="14">
        <v>0</v>
      </c>
      <c r="Y24" s="14">
        <f t="shared" si="7"/>
        <v>0</v>
      </c>
      <c r="Z24" s="22">
        <v>0</v>
      </c>
      <c r="AA24" s="15">
        <v>0</v>
      </c>
      <c r="AB24" s="14">
        <v>0</v>
      </c>
      <c r="AC24" s="14">
        <f t="shared" si="12"/>
        <v>0</v>
      </c>
      <c r="AD24" s="22">
        <v>0</v>
      </c>
      <c r="AE24" s="125"/>
      <c r="AF24" s="92"/>
      <c r="AG24" s="92"/>
      <c r="AH24" s="92"/>
      <c r="AI24" s="91">
        <f t="shared" si="13"/>
        <v>6000</v>
      </c>
      <c r="AJ24" s="93"/>
    </row>
    <row r="25" spans="1:36" s="115" customFormat="1" outlineLevel="1">
      <c r="A25" s="59" t="s">
        <v>41</v>
      </c>
      <c r="B25" s="76" t="s">
        <v>18</v>
      </c>
      <c r="C25" s="25">
        <v>0</v>
      </c>
      <c r="D25" s="74">
        <f>F25-C25</f>
        <v>0</v>
      </c>
      <c r="E25" s="20">
        <v>0</v>
      </c>
      <c r="F25" s="26">
        <v>0</v>
      </c>
      <c r="G25" s="19">
        <v>0</v>
      </c>
      <c r="H25" s="74">
        <f t="shared" si="5"/>
        <v>0</v>
      </c>
      <c r="I25" s="14">
        <v>0</v>
      </c>
      <c r="J25" s="21">
        <v>0</v>
      </c>
      <c r="K25" s="15">
        <v>0</v>
      </c>
      <c r="L25" s="74">
        <f t="shared" si="9"/>
        <v>0</v>
      </c>
      <c r="M25" s="14">
        <v>0</v>
      </c>
      <c r="N25" s="22">
        <v>0</v>
      </c>
      <c r="O25" s="15">
        <v>0</v>
      </c>
      <c r="P25" s="74">
        <f t="shared" si="14"/>
        <v>0</v>
      </c>
      <c r="Q25" s="14">
        <v>0</v>
      </c>
      <c r="R25" s="22">
        <v>0</v>
      </c>
      <c r="S25" s="19">
        <v>0</v>
      </c>
      <c r="T25" s="14">
        <v>0</v>
      </c>
      <c r="U25" s="14">
        <f t="shared" si="10"/>
        <v>0</v>
      </c>
      <c r="V25" s="22">
        <v>0</v>
      </c>
      <c r="W25" s="15">
        <v>0</v>
      </c>
      <c r="X25" s="14">
        <v>0</v>
      </c>
      <c r="Y25" s="14">
        <f t="shared" si="7"/>
        <v>0</v>
      </c>
      <c r="Z25" s="22">
        <v>0</v>
      </c>
      <c r="AA25" s="15">
        <v>0</v>
      </c>
      <c r="AB25" s="14">
        <v>0</v>
      </c>
      <c r="AC25" s="14">
        <f t="shared" si="12"/>
        <v>0</v>
      </c>
      <c r="AD25" s="22">
        <v>0</v>
      </c>
      <c r="AE25" s="125"/>
      <c r="AF25" s="92"/>
      <c r="AG25" s="92"/>
      <c r="AH25" s="92"/>
      <c r="AI25" s="91">
        <f t="shared" si="13"/>
        <v>0</v>
      </c>
      <c r="AJ25" s="93"/>
    </row>
    <row r="26" spans="1:36" s="115" customFormat="1" outlineLevel="1">
      <c r="A26" s="59" t="s">
        <v>42</v>
      </c>
      <c r="B26" s="76" t="s">
        <v>18</v>
      </c>
      <c r="C26" s="25">
        <v>0</v>
      </c>
      <c r="D26" s="74">
        <f>F26-C26</f>
        <v>600</v>
      </c>
      <c r="E26" s="20">
        <v>0</v>
      </c>
      <c r="F26" s="26">
        <v>600</v>
      </c>
      <c r="G26" s="19">
        <v>0</v>
      </c>
      <c r="H26" s="74">
        <f t="shared" si="5"/>
        <v>600</v>
      </c>
      <c r="I26" s="14">
        <v>0</v>
      </c>
      <c r="J26" s="21">
        <v>600</v>
      </c>
      <c r="K26" s="15">
        <v>0</v>
      </c>
      <c r="L26" s="74">
        <f t="shared" si="9"/>
        <v>600</v>
      </c>
      <c r="M26" s="14">
        <v>0</v>
      </c>
      <c r="N26" s="22">
        <v>600</v>
      </c>
      <c r="O26" s="15">
        <v>0</v>
      </c>
      <c r="P26" s="74">
        <f t="shared" si="14"/>
        <v>600</v>
      </c>
      <c r="Q26" s="14">
        <v>0</v>
      </c>
      <c r="R26" s="22">
        <v>600</v>
      </c>
      <c r="S26" s="19">
        <v>0</v>
      </c>
      <c r="T26" s="14">
        <v>0</v>
      </c>
      <c r="U26" s="14">
        <f t="shared" si="10"/>
        <v>0</v>
      </c>
      <c r="V26" s="22">
        <v>0</v>
      </c>
      <c r="W26" s="15">
        <v>0</v>
      </c>
      <c r="X26" s="14">
        <v>0</v>
      </c>
      <c r="Y26" s="14">
        <f t="shared" si="7"/>
        <v>0</v>
      </c>
      <c r="Z26" s="22">
        <v>0</v>
      </c>
      <c r="AA26" s="15">
        <v>0</v>
      </c>
      <c r="AB26" s="14">
        <v>0</v>
      </c>
      <c r="AC26" s="14">
        <f t="shared" si="12"/>
        <v>0</v>
      </c>
      <c r="AD26" s="22">
        <v>0</v>
      </c>
      <c r="AE26" s="126"/>
      <c r="AF26" s="92"/>
      <c r="AG26" s="92"/>
      <c r="AH26" s="92"/>
      <c r="AI26" s="91">
        <f t="shared" si="13"/>
        <v>2400</v>
      </c>
      <c r="AJ26" s="93"/>
    </row>
    <row r="27" spans="1:36" s="112" customFormat="1" ht="25.5">
      <c r="A27" s="56" t="s">
        <v>43</v>
      </c>
      <c r="B27" s="56">
        <v>0</v>
      </c>
      <c r="C27" s="28">
        <f t="shared" ref="C27:AD27" si="15">SUM(C28:C31)</f>
        <v>0</v>
      </c>
      <c r="D27" s="27">
        <f t="shared" si="15"/>
        <v>4400</v>
      </c>
      <c r="E27" s="29">
        <f t="shared" si="15"/>
        <v>0</v>
      </c>
      <c r="F27" s="30">
        <f t="shared" si="15"/>
        <v>4400</v>
      </c>
      <c r="G27" s="28">
        <f t="shared" si="15"/>
        <v>0</v>
      </c>
      <c r="H27" s="27">
        <f t="shared" si="15"/>
        <v>0</v>
      </c>
      <c r="I27" s="29">
        <f t="shared" si="15"/>
        <v>0</v>
      </c>
      <c r="J27" s="30">
        <f t="shared" si="15"/>
        <v>0</v>
      </c>
      <c r="K27" s="28">
        <f t="shared" si="15"/>
        <v>0</v>
      </c>
      <c r="L27" s="27">
        <f t="shared" si="15"/>
        <v>0</v>
      </c>
      <c r="M27" s="29">
        <f t="shared" si="15"/>
        <v>0</v>
      </c>
      <c r="N27" s="30">
        <f t="shared" si="15"/>
        <v>0</v>
      </c>
      <c r="O27" s="28">
        <f t="shared" si="15"/>
        <v>0</v>
      </c>
      <c r="P27" s="27">
        <f t="shared" si="15"/>
        <v>0</v>
      </c>
      <c r="Q27" s="29">
        <f t="shared" si="15"/>
        <v>0</v>
      </c>
      <c r="R27" s="30">
        <f t="shared" si="15"/>
        <v>0</v>
      </c>
      <c r="S27" s="28">
        <f t="shared" si="15"/>
        <v>0</v>
      </c>
      <c r="T27" s="27">
        <f t="shared" si="15"/>
        <v>0</v>
      </c>
      <c r="U27" s="29">
        <f t="shared" si="15"/>
        <v>0</v>
      </c>
      <c r="V27" s="30">
        <f t="shared" si="15"/>
        <v>0</v>
      </c>
      <c r="W27" s="28">
        <f t="shared" si="15"/>
        <v>0</v>
      </c>
      <c r="X27" s="27">
        <f t="shared" si="15"/>
        <v>0</v>
      </c>
      <c r="Y27" s="29">
        <f t="shared" si="15"/>
        <v>0</v>
      </c>
      <c r="Z27" s="30">
        <f t="shared" si="15"/>
        <v>0</v>
      </c>
      <c r="AA27" s="28">
        <f t="shared" si="15"/>
        <v>0</v>
      </c>
      <c r="AB27" s="27">
        <f t="shared" si="15"/>
        <v>0</v>
      </c>
      <c r="AC27" s="29">
        <f t="shared" si="15"/>
        <v>0</v>
      </c>
      <c r="AD27" s="31">
        <f t="shared" si="15"/>
        <v>0</v>
      </c>
      <c r="AE27" s="94"/>
      <c r="AF27" s="82">
        <f>AA27+W27+S27+O27+K27+G27+C27</f>
        <v>0</v>
      </c>
      <c r="AG27" s="82">
        <f>AB27+X27+T27+P27+L27+H27+D27</f>
        <v>4400</v>
      </c>
      <c r="AH27" s="82">
        <f>AC27+Y27+U27+Q27+M27+I27+E27</f>
        <v>0</v>
      </c>
      <c r="AI27" s="84">
        <f>AD27+Z27+V27+R27+N27+J27+F27</f>
        <v>4400</v>
      </c>
      <c r="AJ27" s="84">
        <v>4400</v>
      </c>
    </row>
    <row r="28" spans="1:36" s="114" customFormat="1" outlineLevel="1">
      <c r="A28" s="60" t="s">
        <v>44</v>
      </c>
      <c r="B28" s="55" t="s">
        <v>18</v>
      </c>
      <c r="C28" s="25">
        <v>0</v>
      </c>
      <c r="D28" s="32">
        <f>1000</f>
        <v>1000</v>
      </c>
      <c r="E28" s="32">
        <v>0</v>
      </c>
      <c r="F28" s="34">
        <v>1000</v>
      </c>
      <c r="G28" s="35">
        <v>0</v>
      </c>
      <c r="H28" s="33">
        <v>0</v>
      </c>
      <c r="I28" s="33">
        <v>0</v>
      </c>
      <c r="J28" s="34">
        <v>0</v>
      </c>
      <c r="K28" s="35">
        <v>0</v>
      </c>
      <c r="L28" s="33">
        <v>0</v>
      </c>
      <c r="M28" s="33">
        <v>0</v>
      </c>
      <c r="N28" s="34">
        <v>0</v>
      </c>
      <c r="O28" s="35">
        <v>0</v>
      </c>
      <c r="P28" s="33">
        <v>0</v>
      </c>
      <c r="Q28" s="33">
        <v>0</v>
      </c>
      <c r="R28" s="34">
        <v>0</v>
      </c>
      <c r="S28" s="35">
        <v>0</v>
      </c>
      <c r="T28" s="33">
        <v>0</v>
      </c>
      <c r="U28" s="33">
        <v>0</v>
      </c>
      <c r="V28" s="34">
        <v>0</v>
      </c>
      <c r="W28" s="35">
        <v>0</v>
      </c>
      <c r="X28" s="33">
        <v>0</v>
      </c>
      <c r="Y28" s="33">
        <v>0</v>
      </c>
      <c r="Z28" s="34">
        <v>0</v>
      </c>
      <c r="AA28" s="35">
        <v>0</v>
      </c>
      <c r="AB28" s="33">
        <v>0</v>
      </c>
      <c r="AC28" s="33">
        <v>0</v>
      </c>
      <c r="AD28" s="36">
        <v>0</v>
      </c>
      <c r="AE28" s="95" t="s">
        <v>45</v>
      </c>
      <c r="AF28" s="96"/>
      <c r="AG28" s="96"/>
      <c r="AH28" s="96"/>
      <c r="AI28" s="90"/>
      <c r="AJ28" s="90"/>
    </row>
    <row r="29" spans="1:36" s="114" customFormat="1" ht="38.25" outlineLevel="1">
      <c r="A29" s="60" t="s">
        <v>46</v>
      </c>
      <c r="B29" s="55" t="s">
        <v>18</v>
      </c>
      <c r="C29" s="25">
        <v>0</v>
      </c>
      <c r="D29" s="32">
        <f>800</f>
        <v>800</v>
      </c>
      <c r="E29" s="32">
        <v>0</v>
      </c>
      <c r="F29" s="37">
        <v>800</v>
      </c>
      <c r="G29" s="35">
        <v>0</v>
      </c>
      <c r="H29" s="33">
        <v>0</v>
      </c>
      <c r="I29" s="33">
        <v>0</v>
      </c>
      <c r="J29" s="34">
        <v>0</v>
      </c>
      <c r="K29" s="35">
        <v>0</v>
      </c>
      <c r="L29" s="33">
        <v>0</v>
      </c>
      <c r="M29" s="33">
        <v>0</v>
      </c>
      <c r="N29" s="34">
        <v>0</v>
      </c>
      <c r="O29" s="35">
        <v>0</v>
      </c>
      <c r="P29" s="33">
        <v>0</v>
      </c>
      <c r="Q29" s="33">
        <v>0</v>
      </c>
      <c r="R29" s="34">
        <v>0</v>
      </c>
      <c r="S29" s="35">
        <v>0</v>
      </c>
      <c r="T29" s="33">
        <v>0</v>
      </c>
      <c r="U29" s="33">
        <v>0</v>
      </c>
      <c r="V29" s="34">
        <v>0</v>
      </c>
      <c r="W29" s="35">
        <v>0</v>
      </c>
      <c r="X29" s="33">
        <v>0</v>
      </c>
      <c r="Y29" s="33">
        <v>0</v>
      </c>
      <c r="Z29" s="34">
        <v>0</v>
      </c>
      <c r="AA29" s="35">
        <v>0</v>
      </c>
      <c r="AB29" s="33">
        <v>0</v>
      </c>
      <c r="AC29" s="33">
        <v>0</v>
      </c>
      <c r="AD29" s="36">
        <v>0</v>
      </c>
      <c r="AE29" s="95" t="s">
        <v>47</v>
      </c>
      <c r="AF29" s="96"/>
      <c r="AG29" s="96"/>
      <c r="AH29" s="96"/>
      <c r="AI29" s="90"/>
      <c r="AJ29" s="90"/>
    </row>
    <row r="30" spans="1:36" s="114" customFormat="1" ht="25.5" outlineLevel="1">
      <c r="A30" s="60" t="s">
        <v>48</v>
      </c>
      <c r="B30" s="38" t="s">
        <v>18</v>
      </c>
      <c r="C30" s="25">
        <v>0</v>
      </c>
      <c r="D30" s="32">
        <f>1600</f>
        <v>1600</v>
      </c>
      <c r="E30" s="32">
        <v>0</v>
      </c>
      <c r="F30" s="37">
        <v>1600</v>
      </c>
      <c r="G30" s="35">
        <v>0</v>
      </c>
      <c r="H30" s="33">
        <v>0</v>
      </c>
      <c r="I30" s="33">
        <v>0</v>
      </c>
      <c r="J30" s="34">
        <v>0</v>
      </c>
      <c r="K30" s="35">
        <v>0</v>
      </c>
      <c r="L30" s="33">
        <v>0</v>
      </c>
      <c r="M30" s="33">
        <v>0</v>
      </c>
      <c r="N30" s="34">
        <v>0</v>
      </c>
      <c r="O30" s="35">
        <v>0</v>
      </c>
      <c r="P30" s="33">
        <v>0</v>
      </c>
      <c r="Q30" s="33">
        <v>0</v>
      </c>
      <c r="R30" s="34">
        <v>0</v>
      </c>
      <c r="S30" s="35">
        <v>0</v>
      </c>
      <c r="T30" s="33">
        <v>0</v>
      </c>
      <c r="U30" s="33">
        <v>0</v>
      </c>
      <c r="V30" s="34">
        <v>0</v>
      </c>
      <c r="W30" s="35">
        <v>0</v>
      </c>
      <c r="X30" s="33">
        <v>0</v>
      </c>
      <c r="Y30" s="33">
        <v>0</v>
      </c>
      <c r="Z30" s="34">
        <v>0</v>
      </c>
      <c r="AA30" s="35">
        <v>0</v>
      </c>
      <c r="AB30" s="33">
        <v>0</v>
      </c>
      <c r="AC30" s="33">
        <v>0</v>
      </c>
      <c r="AD30" s="36">
        <v>0</v>
      </c>
      <c r="AE30" s="95" t="s">
        <v>49</v>
      </c>
      <c r="AF30" s="96"/>
      <c r="AG30" s="96"/>
      <c r="AH30" s="96"/>
      <c r="AI30" s="90"/>
      <c r="AJ30" s="90"/>
    </row>
    <row r="31" spans="1:36" s="114" customFormat="1" ht="26.25" outlineLevel="1" thickBot="1">
      <c r="A31" s="61" t="s">
        <v>50</v>
      </c>
      <c r="B31" s="39" t="s">
        <v>18</v>
      </c>
      <c r="C31" s="40">
        <v>0</v>
      </c>
      <c r="D31" s="41">
        <f>1000</f>
        <v>1000</v>
      </c>
      <c r="E31" s="41">
        <v>0</v>
      </c>
      <c r="F31" s="43">
        <v>1000</v>
      </c>
      <c r="G31" s="44">
        <v>0</v>
      </c>
      <c r="H31" s="42">
        <v>0</v>
      </c>
      <c r="I31" s="42">
        <v>0</v>
      </c>
      <c r="J31" s="43">
        <v>0</v>
      </c>
      <c r="K31" s="44">
        <v>0</v>
      </c>
      <c r="L31" s="42">
        <v>0</v>
      </c>
      <c r="M31" s="42">
        <v>0</v>
      </c>
      <c r="N31" s="43">
        <v>0</v>
      </c>
      <c r="O31" s="44">
        <v>0</v>
      </c>
      <c r="P31" s="42">
        <v>0</v>
      </c>
      <c r="Q31" s="42">
        <v>0</v>
      </c>
      <c r="R31" s="43">
        <v>0</v>
      </c>
      <c r="S31" s="44">
        <v>0</v>
      </c>
      <c r="T31" s="42">
        <v>0</v>
      </c>
      <c r="U31" s="42">
        <v>0</v>
      </c>
      <c r="V31" s="43">
        <v>0</v>
      </c>
      <c r="W31" s="44">
        <v>0</v>
      </c>
      <c r="X31" s="42">
        <v>0</v>
      </c>
      <c r="Y31" s="42">
        <v>0</v>
      </c>
      <c r="Z31" s="43">
        <v>0</v>
      </c>
      <c r="AA31" s="44">
        <v>0</v>
      </c>
      <c r="AB31" s="42">
        <v>0</v>
      </c>
      <c r="AC31" s="42">
        <v>0</v>
      </c>
      <c r="AD31" s="45">
        <v>0</v>
      </c>
      <c r="AE31" s="97" t="s">
        <v>51</v>
      </c>
      <c r="AF31" s="96"/>
      <c r="AG31" s="96"/>
      <c r="AH31" s="96"/>
      <c r="AI31" s="90"/>
      <c r="AJ31" s="90"/>
    </row>
    <row r="32" spans="1:36" ht="13.5" thickBot="1">
      <c r="A32" s="46"/>
      <c r="B32" s="46"/>
      <c r="C32" s="47"/>
      <c r="D32" s="48"/>
    </row>
    <row r="33" spans="1:36" ht="39" thickBot="1">
      <c r="A33" s="62" t="s">
        <v>56</v>
      </c>
      <c r="B33" s="63">
        <v>49211000</v>
      </c>
      <c r="C33" s="64">
        <v>20771066</v>
      </c>
      <c r="D33" s="65">
        <f>-483177</f>
        <v>-483177</v>
      </c>
      <c r="E33" s="66">
        <v>0</v>
      </c>
      <c r="F33" s="67">
        <f>C33+D33+E33</f>
        <v>20287889</v>
      </c>
      <c r="G33" s="68">
        <v>0</v>
      </c>
      <c r="H33" s="69">
        <v>0</v>
      </c>
      <c r="I33" s="69">
        <v>0</v>
      </c>
      <c r="J33" s="67">
        <f>G33+H33+I33</f>
        <v>0</v>
      </c>
      <c r="K33" s="68">
        <v>0</v>
      </c>
      <c r="L33" s="69">
        <v>0</v>
      </c>
      <c r="M33" s="69">
        <v>0</v>
      </c>
      <c r="N33" s="67">
        <f>K33+L33+M33</f>
        <v>0</v>
      </c>
      <c r="O33" s="68">
        <v>0</v>
      </c>
      <c r="P33" s="69">
        <v>0</v>
      </c>
      <c r="Q33" s="69">
        <v>0</v>
      </c>
      <c r="R33" s="67">
        <f>O33+P33+Q33</f>
        <v>0</v>
      </c>
      <c r="S33" s="68">
        <v>0</v>
      </c>
      <c r="T33" s="69">
        <v>0</v>
      </c>
      <c r="U33" s="69">
        <v>0</v>
      </c>
      <c r="V33" s="67">
        <f>S33+T33+U33</f>
        <v>0</v>
      </c>
      <c r="W33" s="68">
        <v>0</v>
      </c>
      <c r="X33" s="69">
        <v>0</v>
      </c>
      <c r="Y33" s="69">
        <v>0</v>
      </c>
      <c r="Z33" s="67">
        <f>W33+X33+Y33</f>
        <v>0</v>
      </c>
      <c r="AA33" s="68">
        <v>0</v>
      </c>
      <c r="AB33" s="69">
        <v>0</v>
      </c>
      <c r="AC33" s="69">
        <v>0</v>
      </c>
      <c r="AD33" s="67">
        <f>AA33+AB33+AC33</f>
        <v>0</v>
      </c>
      <c r="AE33" s="98"/>
      <c r="AF33" s="70">
        <f>AA33+W33+S33+O33+K33+G33+C33</f>
        <v>20771066</v>
      </c>
      <c r="AG33" s="71">
        <f>AB33+X33+T33+P33+L33+H33+D33</f>
        <v>-483177</v>
      </c>
      <c r="AH33" s="71">
        <f>AC33+Y33+U33+Q33+M33+I33+E33</f>
        <v>0</v>
      </c>
      <c r="AI33" s="72">
        <f>AD33+Z33+V33+R33+N33+J33+F33</f>
        <v>20287889</v>
      </c>
      <c r="AJ33" s="51"/>
    </row>
    <row r="34" spans="1:36">
      <c r="A34" s="46"/>
      <c r="B34" s="46"/>
      <c r="C34" s="49"/>
      <c r="D34" s="48"/>
    </row>
    <row r="35" spans="1:36">
      <c r="A35" s="46"/>
      <c r="B35" s="46"/>
      <c r="C35" s="47"/>
      <c r="D35" s="48"/>
    </row>
    <row r="36" spans="1:36">
      <c r="A36" s="46"/>
      <c r="B36" s="46"/>
      <c r="C36" s="47"/>
      <c r="D36" s="48"/>
    </row>
  </sheetData>
  <mergeCells count="19">
    <mergeCell ref="AE21:AE26"/>
    <mergeCell ref="AE2:AE4"/>
    <mergeCell ref="D3:E3"/>
    <mergeCell ref="H3:I3"/>
    <mergeCell ref="L3:M3"/>
    <mergeCell ref="P3:Q3"/>
    <mergeCell ref="T3:U3"/>
    <mergeCell ref="X3:Y3"/>
    <mergeCell ref="AB3:AC3"/>
    <mergeCell ref="AF1:AH1"/>
    <mergeCell ref="A2:A4"/>
    <mergeCell ref="B2:B4"/>
    <mergeCell ref="C2:F2"/>
    <mergeCell ref="G2:J2"/>
    <mergeCell ref="K2:N2"/>
    <mergeCell ref="O2:R2"/>
    <mergeCell ref="S2:V2"/>
    <mergeCell ref="W2:Z2"/>
    <mergeCell ref="AA2:AD2"/>
  </mergeCells>
  <pageMargins left="0.25" right="0.25" top="0.75" bottom="0.75" header="0.3" footer="0.3"/>
  <pageSetup paperSize="8" scale="57" orientation="landscape" r:id="rId1"/>
  <headerFooter>
    <oddHeader xml:space="preserve">&amp;CPielikums informatīvajam ziņojumam „Par Klimata pārmaiņu finanšu instrumenta darbību 2012.gadā”
</oddHeader>
    <oddFooter>&amp;F</oddFooter>
  </headerFooter>
  <rowBreaks count="1" manualBreakCount="1">
    <brk id="26" max="16383" man="1"/>
  </rowBreaks>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Pielikums</vt:lpstr>
      <vt:lpstr>Pielikums!Print_Titles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Hildebrante</dc:creator>
  <cp:lastModifiedBy>Dace Hildebrante</cp:lastModifiedBy>
  <cp:lastPrinted>2013-07-19T07:34:16Z</cp:lastPrinted>
  <dcterms:created xsi:type="dcterms:W3CDTF">2013-07-04T15:08:55Z</dcterms:created>
  <dcterms:modified xsi:type="dcterms:W3CDTF">2013-07-19T07:34:31Z</dcterms:modified>
</cp:coreProperties>
</file>