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Sheet2" sheetId="14" r:id="rId1"/>
    <sheet name="Sheet3" sheetId="16" r:id="rId2"/>
  </sheets>
  <calcPr calcId="125725"/>
</workbook>
</file>

<file path=xl/calcChain.xml><?xml version="1.0" encoding="utf-8"?>
<calcChain xmlns="http://schemas.openxmlformats.org/spreadsheetml/2006/main">
  <c r="K57" i="14"/>
  <c r="I57"/>
  <c r="H57"/>
  <c r="G57"/>
  <c r="F57"/>
  <c r="I28"/>
  <c r="I29"/>
  <c r="I30"/>
  <c r="I31"/>
  <c r="I32"/>
  <c r="I33"/>
  <c r="I35"/>
  <c r="I36"/>
  <c r="I37"/>
  <c r="I38"/>
  <c r="I40"/>
  <c r="I41"/>
  <c r="I42"/>
  <c r="I43"/>
  <c r="I45"/>
  <c r="I46"/>
  <c r="I48"/>
  <c r="I49"/>
  <c r="I50"/>
  <c r="I51"/>
  <c r="I52"/>
  <c r="I53"/>
  <c r="I54"/>
  <c r="I55"/>
  <c r="I56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J53"/>
  <c r="J30"/>
  <c r="J45"/>
  <c r="E29"/>
  <c r="E30"/>
  <c r="E31"/>
  <c r="E32"/>
  <c r="E33"/>
  <c r="E35"/>
  <c r="E36"/>
  <c r="E37"/>
  <c r="E38"/>
  <c r="E40"/>
  <c r="E41"/>
  <c r="E42"/>
  <c r="E43"/>
  <c r="E45"/>
  <c r="E46"/>
  <c r="E48"/>
  <c r="E49"/>
  <c r="E50"/>
  <c r="E51"/>
  <c r="E52"/>
  <c r="E53"/>
  <c r="E54"/>
  <c r="E55"/>
  <c r="E56"/>
  <c r="E28"/>
  <c r="G12"/>
  <c r="H46"/>
  <c r="K46" s="1"/>
  <c r="G46"/>
  <c r="H6"/>
  <c r="K6" s="1"/>
  <c r="H7"/>
  <c r="K7" s="1"/>
  <c r="H8"/>
  <c r="K8" s="1"/>
  <c r="H9"/>
  <c r="K9" s="1"/>
  <c r="H10"/>
  <c r="K10" s="1"/>
  <c r="H11"/>
  <c r="K11" s="1"/>
  <c r="H12"/>
  <c r="K12" s="1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H21"/>
  <c r="K21" s="1"/>
  <c r="H22"/>
  <c r="K22" s="1"/>
  <c r="H23"/>
  <c r="K23" s="1"/>
  <c r="H24"/>
  <c r="K24" s="1"/>
  <c r="H25"/>
  <c r="K25" s="1"/>
  <c r="H26"/>
  <c r="K26" s="1"/>
  <c r="H27"/>
  <c r="K27" s="1"/>
  <c r="H28"/>
  <c r="J28" s="1"/>
  <c r="H29"/>
  <c r="K29" s="1"/>
  <c r="H30"/>
  <c r="H31"/>
  <c r="K31" s="1"/>
  <c r="H32"/>
  <c r="J32" s="1"/>
  <c r="H33"/>
  <c r="K33" s="1"/>
  <c r="H35"/>
  <c r="J35" s="1"/>
  <c r="H36"/>
  <c r="K36" s="1"/>
  <c r="H37"/>
  <c r="J37" s="1"/>
  <c r="H38"/>
  <c r="K38" s="1"/>
  <c r="H40"/>
  <c r="J40" s="1"/>
  <c r="H41"/>
  <c r="K41" s="1"/>
  <c r="H42"/>
  <c r="J42" s="1"/>
  <c r="H43"/>
  <c r="K43" s="1"/>
  <c r="H45"/>
  <c r="H48"/>
  <c r="J48" s="1"/>
  <c r="H49"/>
  <c r="K49" s="1"/>
  <c r="H50"/>
  <c r="J50" s="1"/>
  <c r="H51"/>
  <c r="K51" s="1"/>
  <c r="H52"/>
  <c r="J52" s="1"/>
  <c r="H53"/>
  <c r="K53" s="1"/>
  <c r="H54"/>
  <c r="J54" s="1"/>
  <c r="H55"/>
  <c r="K55" s="1"/>
  <c r="H56"/>
  <c r="J56" s="1"/>
  <c r="G6"/>
  <c r="G7"/>
  <c r="G8"/>
  <c r="G9"/>
  <c r="G10"/>
  <c r="G11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5"/>
  <c r="G36"/>
  <c r="G37"/>
  <c r="G38"/>
  <c r="G40"/>
  <c r="G41"/>
  <c r="G42"/>
  <c r="G43"/>
  <c r="G45"/>
  <c r="G48"/>
  <c r="G49"/>
  <c r="G50"/>
  <c r="G51"/>
  <c r="G52"/>
  <c r="G53"/>
  <c r="G54"/>
  <c r="G55"/>
  <c r="G56"/>
  <c r="H5"/>
  <c r="K5" s="1"/>
  <c r="G5"/>
  <c r="I5" s="1"/>
  <c r="K56" l="1"/>
  <c r="K54"/>
  <c r="K52"/>
  <c r="K50"/>
  <c r="K48"/>
  <c r="K45"/>
  <c r="K42"/>
  <c r="K40"/>
  <c r="K37"/>
  <c r="K35"/>
  <c r="K32"/>
  <c r="K30"/>
  <c r="K28"/>
  <c r="J31"/>
  <c r="J29"/>
  <c r="J55"/>
  <c r="J51"/>
  <c r="J49"/>
  <c r="J46"/>
  <c r="J43"/>
  <c r="J41"/>
  <c r="J38"/>
  <c r="J36"/>
  <c r="J33"/>
</calcChain>
</file>

<file path=xl/sharedStrings.xml><?xml version="1.0" encoding="utf-8"?>
<sst xmlns="http://schemas.openxmlformats.org/spreadsheetml/2006/main" count="183" uniqueCount="139">
  <si>
    <t>Nr.p.k.</t>
  </si>
  <si>
    <t>3.</t>
  </si>
  <si>
    <t>5.</t>
  </si>
  <si>
    <t>4.</t>
  </si>
  <si>
    <t>Maksas pakalpojuma nosaukums</t>
  </si>
  <si>
    <t>6.</t>
  </si>
  <si>
    <t>7.</t>
  </si>
  <si>
    <t>8.</t>
  </si>
  <si>
    <t>(4)=
(3)/0,702804</t>
  </si>
  <si>
    <t>Mērvienība</t>
  </si>
  <si>
    <t>PVN
(Ls)</t>
  </si>
  <si>
    <t>2.a.</t>
  </si>
  <si>
    <t>2.b.</t>
  </si>
  <si>
    <t>2.c.</t>
  </si>
  <si>
    <t>Ž.Zvaigzne, 67876041</t>
  </si>
  <si>
    <t>Zanete.Zvaigzne@vm.gov.lv</t>
  </si>
  <si>
    <t>Spēkā esošajā normatīvajā aktā paredzētā skaitļa izteiksme latos
(bez PVN)</t>
  </si>
  <si>
    <t>ķīmiski toksikoloģiskais izmeklējums (viens) nezināmu toksisku vielu noteikšanai (ekspresanalīze akūtas saindēšanās gadījumā)</t>
  </si>
  <si>
    <t>ķīmiski toksikoloģiskais izmeklējums karboksihemoglobīna noteikšanai</t>
  </si>
  <si>
    <t>ķīmiski toksikoloģiskais izmeklējums brīvā hemoglobīna noteikšanai (hemolīzes pakāpes analīze saindēšanās gadījumā)</t>
  </si>
  <si>
    <t>ķīmiski toksikoloģiskais izmeklējums psihotropo vielu noteikšanai</t>
  </si>
  <si>
    <t>ķīmiski toksikoloģiskais izmeklējums triciklisko antidepresantu noteikšanai</t>
  </si>
  <si>
    <t>ķīmiski toksikoloģiskais izmeklējums difenhidramīna (dimedrola) noteikšanai</t>
  </si>
  <si>
    <t>ķīmiski toksikoloģiskais izmeklējums 1,4 benzodiazepīna grupas preparātu noteikšanai</t>
  </si>
  <si>
    <t>ķīmiski toksikoloģiskais izmeklējums salicilātu noteikšanai</t>
  </si>
  <si>
    <t>ķīmiski toksikoloģiskais izmeklējums klonidīna (klofelīna) noteikšanai</t>
  </si>
  <si>
    <t>ķīmiski toksikoloģiskais izmeklējums fenotiazīna grupas preparātu noteikšanai</t>
  </si>
  <si>
    <t>ķīmiski toksikoloģiskais izmeklējums barbiturātu noteikšanai</t>
  </si>
  <si>
    <t>ķīmiski toksikoloģiskā izmeklēšana ar enzimātisko imūnanalīzi amfetamīna (metamfetamīna) noteikšanai</t>
  </si>
  <si>
    <t>ķīmiski toksikoloģiskā izmeklēšana ar enzimātisko imūnmetodi barbiturāta noteikšanai</t>
  </si>
  <si>
    <t>ķīmiski toksikoloģiskā izmeklēšana ar enzimātisko imūnanalīzi kannabionoīda noteikšanai</t>
  </si>
  <si>
    <t>ķīmiski toksikoloģiskā izmeklēšana ar enzimātisko imūnanalīzi kokaīna noteikšanai</t>
  </si>
  <si>
    <t>ķīmiski toksikoloģiskā izmeklēšana ar enzimātisko imūnanalīzi metadona noteikšanai</t>
  </si>
  <si>
    <t>ķīmiski toksikoloģiskā izmeklēšana ar enzimātisko imūnmetodi opiāta noteikšanai</t>
  </si>
  <si>
    <t>ķīmiski toksikoloģiskā izmeklēšana ar enzimātisko imūnmetodi fencilidīna noteikšanai</t>
  </si>
  <si>
    <t>ķīmiski toksikoloģiskā izmeklēšana ar enzimātisko imūnmetodi salicilāta noteikšanai</t>
  </si>
  <si>
    <t>ķīmiski toksikoloģiskā izmeklēšana ar enzimātisko imūnmetodi benzodiazepīna noteikšanai</t>
  </si>
  <si>
    <t>ķīmiski toksikoloģiskā izmeklēšana ar enzimātisko imūnmetodi triciklisko antidepresantu noteikšanai</t>
  </si>
  <si>
    <t>ķīmiski toksikoloģiskais izmeklējums ar gāzes hromatogrāfijas metodi alkohola un tā surogātu noteikšanai</t>
  </si>
  <si>
    <t>asaru gāzes noteikšana cietušo ādas virsmā un matos</t>
  </si>
  <si>
    <t>Paternitātes un parentitātes noteikšanas ekspertīze ar DNS izmeklēšanas metodi (standarta variants 3 cilvēki)</t>
  </si>
  <si>
    <t>Līķu tiesu medicīniskā ekspertīze (autopsija) ārvalstniekiem (izņemot Eiropas Savienības un Eiropas Ekonomikas zonas dalībvalstu pilsoņus) un bezvalstniekiem</t>
  </si>
  <si>
    <t>Histoloģijas laboratorijas pakalpojums: līķa bioloģiskā materiāla fiksācija, izgriešana, ielikšana blokos, mikropreparāta izgatavošana, krāsošana, izmeklēšana gaismas mikroskopā un atzinuma sniegšana</t>
  </si>
  <si>
    <t>Tiesu medicīniskā ekspertīze cietušām personām ar medicīnas dokumentu izpēti un pārbaudi vai bez tās, ārvalstniekiem (izņemot Eiropas Savienības un Eiropas Ekonomikas zonas dalībvalstu pilsoņus) un bezvalstniekiem</t>
  </si>
  <si>
    <t>Konsultatīvi skaidrojošs ekspertu atzinums</t>
  </si>
  <si>
    <t>Izraksts no tiesu medicīniskās ekspertīzes pēc apdrošināšanas sabiedrības pieprasījuma</t>
  </si>
  <si>
    <t>Tiesu medicīniskās komisijas ekspertīze civillietā:</t>
  </si>
  <si>
    <t>mantojuma lietā</t>
  </si>
  <si>
    <t>lietā par kaitējuma atlīdzību no ārstniecības iestādēm</t>
  </si>
  <si>
    <t>citā civillietā</t>
  </si>
  <si>
    <t>Ķīmiski toksikoloģiskais izmeklējums uz narkotiskām un psihotropām vielām matos</t>
  </si>
  <si>
    <t>Klīniskās tiesu medicīniskās ekspertīzes nodaļas pakalpojumi: </t>
  </si>
  <si>
    <t>personas apsekošana bez medicīnisko dokumentu izpētes</t>
  </si>
  <si>
    <t>personas apsekošana ar medicīnisko dokumentu izpēti</t>
  </si>
  <si>
    <t>konsultatīvais atzinums pēc medicīniskiem dokumentiem</t>
  </si>
  <si>
    <t>Ūdens kvalitātes analīzes ar "Spectroscan" aparātu pēc fiziskas personas pieprasījuma Medicīniskās kriminālistikas laboratorijā</t>
  </si>
  <si>
    <t>Tanatoloģijas nodaļas pakalpojumi: </t>
  </si>
  <si>
    <t>līķa pilna apjoma izmeklēšana (autopsija) pēc fiziskas vai juridiskas personas pieprasījuma, kas ietver autopsiju, histoloģiskos, toksikoloģiskos un citus izmeklējumus, bez procesa virzītāja lēmuma par tiesu medicīniskās ekspertīzes noteikšanu</t>
  </si>
  <si>
    <t>Bioloģiskās izcelsmes pēdu klātbūtnes noteikšana uz priekšmetiem Tiesu medicīnas ģenētikas un seroloģijas laboratorijā: </t>
  </si>
  <si>
    <t>asins klātbūtnes noteikšana</t>
  </si>
  <si>
    <t>sviedru klātbūtnes noteikšana</t>
  </si>
  <si>
    <t>urīna klātbūtnes noteikšana</t>
  </si>
  <si>
    <t>siekalu klātbūtnes noteikšana</t>
  </si>
  <si>
    <t>spermas klātbūtnes noteikšana</t>
  </si>
  <si>
    <t>vaginālo šūnu klātbūtnes noteikšana</t>
  </si>
  <si>
    <t>fekāliju elementu klātbūtnes noteikšana</t>
  </si>
  <si>
    <t>1 mata izmeklēšana</t>
  </si>
  <si>
    <t>sugas piederības noteikšana</t>
  </si>
  <si>
    <t>Tiesu toksikoloģijas laboratorijas pakalpojumi: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</si>
  <si>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</si>
  <si>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</si>
  <si>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</si>
  <si>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</si>
  <si>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</si>
  <si>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</si>
  <si>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</si>
  <si>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</si>
  <si>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</si>
  <si>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</si>
  <si>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</si>
  <si>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</si>
  <si>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</si>
  <si>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</si>
  <si>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</si>
  <si>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</si>
  <si>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</si>
  <si>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</si>
  <si>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</si>
  <si>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</si>
  <si>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</si>
  <si>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</si>
  <si>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</si>
  <si>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8.1.</t>
  </si>
  <si>
    <t>9.</t>
  </si>
  <si>
    <t>10.</t>
  </si>
  <si>
    <t>10.1.</t>
  </si>
  <si>
    <t>10.2.</t>
  </si>
  <si>
    <t>10.3.</t>
  </si>
  <si>
    <t>11.</t>
  </si>
  <si>
    <t>12.</t>
  </si>
  <si>
    <t>12.1.</t>
  </si>
  <si>
    <t>12.2.</t>
  </si>
  <si>
    <t>līķa izmeklēšana (autopsija) pēc fiziskas vai juridiskas personas pieprasījuma nāves cēloņa noteikšanai bez procesa virzītāja lēmuma par tiesu medicīniskās ekspertīzes noteikšanu</t>
  </si>
  <si>
    <t>13.</t>
  </si>
  <si>
    <t>13.1.</t>
  </si>
  <si>
    <t>13.2.</t>
  </si>
  <si>
    <t>13.3.</t>
  </si>
  <si>
    <t>13.4.</t>
  </si>
  <si>
    <t>13.5.</t>
  </si>
  <si>
    <t>13.6.</t>
  </si>
  <si>
    <t>13.7.</t>
  </si>
  <si>
    <t>13.8.</t>
  </si>
  <si>
    <t>13.9.</t>
  </si>
  <si>
    <t>1.*</t>
  </si>
  <si>
    <t>2.**</t>
  </si>
  <si>
    <t>8.2.***</t>
  </si>
  <si>
    <t>8.3.***</t>
  </si>
  <si>
    <t>1 analīze</t>
  </si>
  <si>
    <t>3 kompleksi izmeklējumi</t>
  </si>
  <si>
    <t>1 izmeklējums</t>
  </si>
  <si>
    <t>1 atzinums</t>
  </si>
  <si>
    <t>1 pieprasījums</t>
  </si>
  <si>
    <t>1 civillieta</t>
  </si>
  <si>
    <t>1 ekspertīze</t>
  </si>
  <si>
    <t>1 traips</t>
  </si>
  <si>
    <t>Spēkā esošajā normatīvajā aktā paredzētā skaitļa izteiksme latos
(ar PVN 21%)</t>
  </si>
  <si>
    <r>
      <t xml:space="preserve">Spēkā esošajā normatīvajā aktā paredzētās cenas ar PVN matemātiskā noapaļošana uz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(6 cipari aiz komata)</t>
    </r>
  </si>
  <si>
    <r>
      <t xml:space="preserve">Summa, kas paredzēta normatīvā akta grozījumos, </t>
    </r>
    <r>
      <rPr>
        <i/>
        <sz val="9"/>
        <color indexed="8"/>
        <rFont val="Times New Roman"/>
        <family val="1"/>
        <charset val="186"/>
      </rPr>
      <t>euro ar PVN</t>
    </r>
  </si>
  <si>
    <r>
      <t xml:space="preserve">Cena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bez PVN (2 cipari aiz komata)</t>
    </r>
  </si>
  <si>
    <r>
      <t xml:space="preserve">PVN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(ar 2 cipariem aiz komata)</t>
    </r>
  </si>
  <si>
    <r>
      <t xml:space="preserve"> Izmaiņas pret sākotnējā normatīvajā aktā norādīto summu, </t>
    </r>
    <r>
      <rPr>
        <i/>
        <sz val="9"/>
        <color indexed="8"/>
        <rFont val="Times New Roman"/>
        <family val="1"/>
        <charset val="186"/>
      </rPr>
      <t>euro</t>
    </r>
    <r>
      <rPr>
        <sz val="9"/>
        <color indexed="8"/>
        <rFont val="Times New Roman"/>
        <family val="1"/>
        <charset val="186"/>
      </rPr>
      <t xml:space="preserve"> 
(norāda 6 ciparus aiz komata) </t>
    </r>
  </si>
  <si>
    <t xml:space="preserve">(8)=(5)-(4) 
</t>
  </si>
  <si>
    <t>*Pievienotās vērtības nodokli nepiemēro saskaņā ar Pievienotās vērtības nodokļa likuma 3.panta astoto daļu.</t>
  </si>
  <si>
    <t>***Valsts tiesu medicīnas ekspertīzes centrs piemēro koeficientu 0,2 par katriem pieciem izskatītajiem jautājumiem.</t>
  </si>
  <si>
    <t>Piezīmes.</t>
  </si>
  <si>
    <r>
      <t xml:space="preserve">** Ja tas nav standarta variants – 3 cilvēki, tad 327,83 </t>
    </r>
    <r>
      <rPr>
        <i/>
        <sz val="9"/>
        <rFont val="Times New Roman"/>
        <family val="1"/>
        <charset val="186"/>
      </rPr>
      <t>euro</t>
    </r>
    <r>
      <rPr>
        <sz val="9"/>
        <rFont val="Times New Roman"/>
        <family val="1"/>
        <charset val="186"/>
      </rPr>
      <t xml:space="preserve"> dala ar trīs un reizina ar cilvēku skaitu, cik ir norīkoti vai pieteikušies ekspertīzei.</t>
    </r>
  </si>
  <si>
    <t>pielikuma 2.piezīme: "** Ja tas nav standarta variants – 3 cilvēki, tad 230,40 latus dala ar trīs un reizina ar cilvēku skaitu, cik ir norīkoti vai pieteikušies ekspertīzei ".</t>
  </si>
  <si>
    <r>
      <t>Normatīvajos aktos ietverto skaitļu pārrēķins no latiem uz</t>
    </r>
    <r>
      <rPr>
        <b/>
        <i/>
        <sz val="9"/>
        <color indexed="8"/>
        <rFont val="Times New Roman"/>
        <family val="1"/>
        <charset val="186"/>
      </rPr>
      <t xml:space="preserve"> euro </t>
    </r>
    <r>
      <rPr>
        <b/>
        <sz val="9"/>
        <color indexed="8"/>
        <rFont val="Times New Roman"/>
        <family val="1"/>
        <charset val="186"/>
      </rPr>
      <t xml:space="preserve">                                                                                                                                                                                   </t>
    </r>
    <r>
      <rPr>
        <b/>
        <i/>
        <sz val="9"/>
        <color indexed="8"/>
        <rFont val="Times New Roman"/>
        <family val="1"/>
        <charset val="186"/>
      </rPr>
      <t>Ministru kabineta 2005.gada 1.novembra noteikumi Nr.830 ''Noteikumi par Valsts tiesu medicīnas ekspertīzes centra sniegto maksas pakalpojumu cenrādi''</t>
    </r>
  </si>
  <si>
    <t>Veselības ministre                                                                                                                                                          I.Circene</t>
  </si>
</sst>
</file>

<file path=xl/styles.xml><?xml version="1.0" encoding="utf-8"?>
<styleSheet xmlns="http://schemas.openxmlformats.org/spreadsheetml/2006/main">
  <numFmts count="1">
    <numFmt numFmtId="164" formatCode="#,##0.000000"/>
  </numFmts>
  <fonts count="18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i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Calibri"/>
      <family val="2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" fontId="1" fillId="0" borderId="0" applyNumberFormat="0" applyProtection="0">
      <alignment horizontal="left" wrapText="1" indent="1" shrinkToFit="1"/>
    </xf>
  </cellStyleXfs>
  <cellXfs count="79">
    <xf numFmtId="0" fontId="0" fillId="0" borderId="0" xfId="0"/>
    <xf numFmtId="0" fontId="8" fillId="0" borderId="0" xfId="0" applyFont="1"/>
    <xf numFmtId="0" fontId="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10" fillId="0" borderId="0" xfId="0" applyFont="1"/>
    <xf numFmtId="0" fontId="10" fillId="0" borderId="0" xfId="0" applyFont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wrapText="1"/>
    </xf>
    <xf numFmtId="2" fontId="8" fillId="0" borderId="0" xfId="0" applyNumberFormat="1" applyFont="1"/>
    <xf numFmtId="2" fontId="2" fillId="0" borderId="0" xfId="0" applyNumberFormat="1" applyFont="1" applyAlignment="1">
      <alignment wrapText="1"/>
    </xf>
    <xf numFmtId="2" fontId="10" fillId="0" borderId="0" xfId="0" applyNumberFormat="1" applyFont="1"/>
    <xf numFmtId="164" fontId="10" fillId="0" borderId="0" xfId="0" applyNumberFormat="1" applyFont="1"/>
    <xf numFmtId="0" fontId="8" fillId="0" borderId="4" xfId="0" applyFont="1" applyBorder="1" applyAlignment="1">
      <alignment vertical="top" wrapText="1"/>
    </xf>
    <xf numFmtId="0" fontId="8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4" fontId="9" fillId="2" borderId="5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wrapText="1"/>
    </xf>
    <xf numFmtId="2" fontId="8" fillId="0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center" vertical="center" wrapText="1"/>
    </xf>
    <xf numFmtId="164" fontId="8" fillId="2" borderId="9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/>
    </xf>
    <xf numFmtId="22" fontId="2" fillId="0" borderId="0" xfId="0" applyNumberFormat="1" applyFont="1" applyBorder="1" applyAlignment="1">
      <alignment horizontal="left" vertical="center" wrapText="1"/>
    </xf>
    <xf numFmtId="0" fontId="13" fillId="0" borderId="0" xfId="0" applyFont="1"/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top" wrapText="1"/>
    </xf>
    <xf numFmtId="0" fontId="2" fillId="0" borderId="5" xfId="0" applyFont="1" applyFill="1" applyBorder="1" applyAlignment="1">
      <alignment horizontal="center" vertical="center" wrapText="1"/>
    </xf>
    <xf numFmtId="0" fontId="15" fillId="0" borderId="0" xfId="0" applyFont="1"/>
    <xf numFmtId="2" fontId="13" fillId="0" borderId="0" xfId="0" applyNumberFormat="1" applyFont="1"/>
    <xf numFmtId="0" fontId="8" fillId="0" borderId="9" xfId="0" applyFont="1" applyFill="1" applyBorder="1" applyAlignment="1">
      <alignment horizontal="center" wrapText="1"/>
    </xf>
    <xf numFmtId="2" fontId="8" fillId="0" borderId="9" xfId="0" applyNumberFormat="1" applyFont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9" fillId="2" borderId="7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8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</cellXfs>
  <cellStyles count="2">
    <cellStyle name="Normal" xfId="0" builtinId="0"/>
    <cellStyle name="SAPBEXstdItem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topLeftCell="A53" zoomScaleNormal="100" workbookViewId="0">
      <selection activeCell="D78" sqref="D78"/>
    </sheetView>
  </sheetViews>
  <sheetFormatPr defaultRowHeight="12"/>
  <cols>
    <col min="1" max="1" width="6" style="7" customWidth="1"/>
    <col min="2" max="2" width="25.42578125" style="8" customWidth="1"/>
    <col min="3" max="3" width="11.140625" style="7" customWidth="1"/>
    <col min="4" max="4" width="9.140625" style="7"/>
    <col min="5" max="5" width="6.42578125" style="7" customWidth="1"/>
    <col min="6" max="6" width="9.140625" style="7" customWidth="1"/>
    <col min="7" max="7" width="10" style="7" customWidth="1"/>
    <col min="8" max="8" width="9.140625" style="7"/>
    <col min="9" max="9" width="10.42578125" style="22" customWidth="1"/>
    <col min="10" max="10" width="9.140625" style="1"/>
    <col min="11" max="11" width="14.42578125" style="1" customWidth="1"/>
    <col min="12" max="16384" width="9.140625" style="7"/>
  </cols>
  <sheetData>
    <row r="1" spans="1:13" ht="43.5" customHeight="1">
      <c r="A1" s="68" t="s">
        <v>137</v>
      </c>
      <c r="B1" s="68"/>
      <c r="C1" s="69"/>
      <c r="D1" s="69"/>
      <c r="E1" s="69"/>
      <c r="F1" s="69"/>
      <c r="G1" s="69"/>
      <c r="H1" s="69"/>
      <c r="I1" s="70"/>
      <c r="J1" s="71"/>
      <c r="K1" s="71"/>
    </row>
    <row r="2" spans="1:13" ht="135" customHeight="1">
      <c r="A2" s="10" t="s">
        <v>0</v>
      </c>
      <c r="B2" s="9" t="s">
        <v>4</v>
      </c>
      <c r="C2" s="9" t="s">
        <v>9</v>
      </c>
      <c r="D2" s="11" t="s">
        <v>16</v>
      </c>
      <c r="E2" s="11" t="s">
        <v>10</v>
      </c>
      <c r="F2" s="11" t="s">
        <v>125</v>
      </c>
      <c r="G2" s="11" t="s">
        <v>126</v>
      </c>
      <c r="H2" s="9" t="s">
        <v>127</v>
      </c>
      <c r="I2" s="18" t="s">
        <v>128</v>
      </c>
      <c r="J2" s="11" t="s">
        <v>129</v>
      </c>
      <c r="K2" s="12" t="s">
        <v>130</v>
      </c>
    </row>
    <row r="3" spans="1:13" ht="26.25" customHeight="1">
      <c r="A3" s="13">
        <v>1</v>
      </c>
      <c r="B3" s="14">
        <v>2</v>
      </c>
      <c r="C3" s="14" t="s">
        <v>11</v>
      </c>
      <c r="D3" s="14" t="s">
        <v>12</v>
      </c>
      <c r="E3" s="14" t="s">
        <v>13</v>
      </c>
      <c r="F3" s="14" t="s">
        <v>1</v>
      </c>
      <c r="G3" s="15" t="s">
        <v>8</v>
      </c>
      <c r="H3" s="16" t="s">
        <v>2</v>
      </c>
      <c r="I3" s="19" t="s">
        <v>5</v>
      </c>
      <c r="J3" s="16" t="s">
        <v>6</v>
      </c>
      <c r="K3" s="17" t="s">
        <v>131</v>
      </c>
    </row>
    <row r="4" spans="1:13" ht="24">
      <c r="A4" s="24" t="s">
        <v>113</v>
      </c>
      <c r="B4" s="25" t="s">
        <v>68</v>
      </c>
      <c r="C4" s="26"/>
      <c r="D4" s="26"/>
      <c r="E4" s="26"/>
      <c r="F4" s="26"/>
      <c r="G4" s="27"/>
      <c r="H4" s="28"/>
      <c r="I4" s="29"/>
      <c r="J4" s="30"/>
      <c r="K4" s="31"/>
    </row>
    <row r="5" spans="1:13" ht="60">
      <c r="A5" s="24" t="s">
        <v>69</v>
      </c>
      <c r="B5" s="32" t="s">
        <v>17</v>
      </c>
      <c r="C5" s="33" t="s">
        <v>117</v>
      </c>
      <c r="D5" s="34">
        <v>33.35</v>
      </c>
      <c r="E5" s="35">
        <v>0</v>
      </c>
      <c r="F5" s="36">
        <v>33.35</v>
      </c>
      <c r="G5" s="27">
        <f>ROUND(F5/0.702804,6)</f>
        <v>47.452775000000003</v>
      </c>
      <c r="H5" s="28">
        <f>ROUND(F5/0.702804,2)</f>
        <v>47.45</v>
      </c>
      <c r="I5" s="37">
        <f>G5</f>
        <v>47.452775000000003</v>
      </c>
      <c r="J5" s="38">
        <v>0</v>
      </c>
      <c r="K5" s="39">
        <f>H5-G5</f>
        <v>-2.7749999999997499E-3</v>
      </c>
      <c r="M5" s="23"/>
    </row>
    <row r="6" spans="1:13" ht="36">
      <c r="A6" s="24" t="s">
        <v>70</v>
      </c>
      <c r="B6" s="32" t="s">
        <v>18</v>
      </c>
      <c r="C6" s="33" t="s">
        <v>117</v>
      </c>
      <c r="D6" s="34">
        <v>6.02</v>
      </c>
      <c r="E6" s="35">
        <v>0</v>
      </c>
      <c r="F6" s="36">
        <v>6.02</v>
      </c>
      <c r="G6" s="27">
        <f t="shared" ref="G6:G57" si="0">ROUND(F6/0.702804,6)</f>
        <v>8.5656879999999997</v>
      </c>
      <c r="H6" s="28">
        <f t="shared" ref="H6:H57" si="1">ROUND(F6/0.702804,2)</f>
        <v>8.57</v>
      </c>
      <c r="I6" s="37">
        <f t="shared" ref="I6:I27" si="2">G6</f>
        <v>8.5656879999999997</v>
      </c>
      <c r="J6" s="38">
        <v>0</v>
      </c>
      <c r="K6" s="39">
        <f t="shared" ref="K6:K57" si="3">H6-G6</f>
        <v>4.3120000000005376E-3</v>
      </c>
    </row>
    <row r="7" spans="1:13" ht="48">
      <c r="A7" s="24" t="s">
        <v>71</v>
      </c>
      <c r="B7" s="32" t="s">
        <v>19</v>
      </c>
      <c r="C7" s="33" t="s">
        <v>117</v>
      </c>
      <c r="D7" s="34">
        <v>5.87</v>
      </c>
      <c r="E7" s="35">
        <v>0</v>
      </c>
      <c r="F7" s="36">
        <v>5.87</v>
      </c>
      <c r="G7" s="27">
        <f t="shared" si="0"/>
        <v>8.3522580000000008</v>
      </c>
      <c r="H7" s="28">
        <f t="shared" si="1"/>
        <v>8.35</v>
      </c>
      <c r="I7" s="37">
        <f t="shared" si="2"/>
        <v>8.3522580000000008</v>
      </c>
      <c r="J7" s="38">
        <v>0</v>
      </c>
      <c r="K7" s="39">
        <f t="shared" si="3"/>
        <v>-2.2580000000012035E-3</v>
      </c>
    </row>
    <row r="8" spans="1:13" ht="36">
      <c r="A8" s="24" t="s">
        <v>72</v>
      </c>
      <c r="B8" s="32" t="s">
        <v>20</v>
      </c>
      <c r="C8" s="33" t="s">
        <v>117</v>
      </c>
      <c r="D8" s="34">
        <v>16.260000000000002</v>
      </c>
      <c r="E8" s="35">
        <v>0</v>
      </c>
      <c r="F8" s="36">
        <v>16.260000000000002</v>
      </c>
      <c r="G8" s="27">
        <f t="shared" si="0"/>
        <v>23.135895999999999</v>
      </c>
      <c r="H8" s="28">
        <f t="shared" si="1"/>
        <v>23.14</v>
      </c>
      <c r="I8" s="37">
        <f t="shared" si="2"/>
        <v>23.135895999999999</v>
      </c>
      <c r="J8" s="38">
        <v>0</v>
      </c>
      <c r="K8" s="39">
        <f t="shared" si="3"/>
        <v>4.1040000000016619E-3</v>
      </c>
    </row>
    <row r="9" spans="1:13" ht="36">
      <c r="A9" s="24" t="s">
        <v>73</v>
      </c>
      <c r="B9" s="32" t="s">
        <v>21</v>
      </c>
      <c r="C9" s="33" t="s">
        <v>117</v>
      </c>
      <c r="D9" s="34">
        <v>15.62</v>
      </c>
      <c r="E9" s="35">
        <v>0</v>
      </c>
      <c r="F9" s="34">
        <v>15.62</v>
      </c>
      <c r="G9" s="27">
        <f t="shared" si="0"/>
        <v>22.225258</v>
      </c>
      <c r="H9" s="28">
        <f t="shared" si="1"/>
        <v>22.23</v>
      </c>
      <c r="I9" s="37">
        <f t="shared" si="2"/>
        <v>22.225258</v>
      </c>
      <c r="J9" s="38">
        <v>0</v>
      </c>
      <c r="K9" s="39">
        <f t="shared" si="3"/>
        <v>4.742000000000246E-3</v>
      </c>
    </row>
    <row r="10" spans="1:13" ht="36">
      <c r="A10" s="24" t="s">
        <v>74</v>
      </c>
      <c r="B10" s="32" t="s">
        <v>22</v>
      </c>
      <c r="C10" s="33" t="s">
        <v>117</v>
      </c>
      <c r="D10" s="34">
        <v>15.37</v>
      </c>
      <c r="E10" s="35">
        <v>0</v>
      </c>
      <c r="F10" s="36">
        <v>15.37</v>
      </c>
      <c r="G10" s="27">
        <f t="shared" si="0"/>
        <v>21.869540000000001</v>
      </c>
      <c r="H10" s="28">
        <f t="shared" si="1"/>
        <v>21.87</v>
      </c>
      <c r="I10" s="37">
        <f t="shared" si="2"/>
        <v>21.869540000000001</v>
      </c>
      <c r="J10" s="38">
        <v>0</v>
      </c>
      <c r="K10" s="39">
        <f t="shared" si="3"/>
        <v>4.6000000000034902E-4</v>
      </c>
    </row>
    <row r="11" spans="1:13" ht="38.25" customHeight="1">
      <c r="A11" s="24" t="s">
        <v>75</v>
      </c>
      <c r="B11" s="32" t="s">
        <v>23</v>
      </c>
      <c r="C11" s="33" t="s">
        <v>117</v>
      </c>
      <c r="D11" s="34">
        <v>16.329999999999998</v>
      </c>
      <c r="E11" s="35">
        <v>0</v>
      </c>
      <c r="F11" s="36">
        <v>16.329999999999998</v>
      </c>
      <c r="G11" s="27">
        <f t="shared" si="0"/>
        <v>23.235496999999999</v>
      </c>
      <c r="H11" s="28">
        <f t="shared" si="1"/>
        <v>23.24</v>
      </c>
      <c r="I11" s="37">
        <f t="shared" si="2"/>
        <v>23.235496999999999</v>
      </c>
      <c r="J11" s="38">
        <v>0</v>
      </c>
      <c r="K11" s="39">
        <f t="shared" si="3"/>
        <v>4.5029999999997017E-3</v>
      </c>
    </row>
    <row r="12" spans="1:13" ht="24">
      <c r="A12" s="24" t="s">
        <v>76</v>
      </c>
      <c r="B12" s="32" t="s">
        <v>24</v>
      </c>
      <c r="C12" s="33" t="s">
        <v>117</v>
      </c>
      <c r="D12" s="34">
        <v>13.27</v>
      </c>
      <c r="E12" s="35">
        <v>0</v>
      </c>
      <c r="F12" s="34">
        <v>13.27</v>
      </c>
      <c r="G12" s="27">
        <f t="shared" si="0"/>
        <v>18.881509000000001</v>
      </c>
      <c r="H12" s="28">
        <f t="shared" si="1"/>
        <v>18.88</v>
      </c>
      <c r="I12" s="37">
        <f t="shared" si="2"/>
        <v>18.881509000000001</v>
      </c>
      <c r="J12" s="38">
        <v>0</v>
      </c>
      <c r="K12" s="39">
        <f t="shared" si="3"/>
        <v>-1.509000000002203E-3</v>
      </c>
    </row>
    <row r="13" spans="1:13" ht="36">
      <c r="A13" s="24" t="s">
        <v>77</v>
      </c>
      <c r="B13" s="32" t="s">
        <v>25</v>
      </c>
      <c r="C13" s="33" t="s">
        <v>117</v>
      </c>
      <c r="D13" s="35">
        <v>13.4</v>
      </c>
      <c r="E13" s="35">
        <v>0</v>
      </c>
      <c r="F13" s="36">
        <v>13.4</v>
      </c>
      <c r="G13" s="27">
        <f t="shared" si="0"/>
        <v>19.066482000000001</v>
      </c>
      <c r="H13" s="28">
        <f t="shared" si="1"/>
        <v>19.07</v>
      </c>
      <c r="I13" s="37">
        <f t="shared" si="2"/>
        <v>19.066482000000001</v>
      </c>
      <c r="J13" s="38">
        <v>0</v>
      </c>
      <c r="K13" s="39">
        <f t="shared" si="3"/>
        <v>3.517999999999688E-3</v>
      </c>
    </row>
    <row r="14" spans="1:13" ht="36">
      <c r="A14" s="24" t="s">
        <v>78</v>
      </c>
      <c r="B14" s="32" t="s">
        <v>26</v>
      </c>
      <c r="C14" s="33" t="s">
        <v>117</v>
      </c>
      <c r="D14" s="35">
        <v>15.3</v>
      </c>
      <c r="E14" s="35">
        <v>0</v>
      </c>
      <c r="F14" s="36">
        <v>15.3</v>
      </c>
      <c r="G14" s="27">
        <f t="shared" si="0"/>
        <v>21.769939000000001</v>
      </c>
      <c r="H14" s="28">
        <f t="shared" si="1"/>
        <v>21.77</v>
      </c>
      <c r="I14" s="37">
        <f t="shared" si="2"/>
        <v>21.769939000000001</v>
      </c>
      <c r="J14" s="38">
        <v>0</v>
      </c>
      <c r="K14" s="39">
        <f t="shared" si="3"/>
        <v>6.0999999998756493E-5</v>
      </c>
    </row>
    <row r="15" spans="1:13" ht="36">
      <c r="A15" s="24" t="s">
        <v>79</v>
      </c>
      <c r="B15" s="32" t="s">
        <v>27</v>
      </c>
      <c r="C15" s="33" t="s">
        <v>117</v>
      </c>
      <c r="D15" s="34">
        <v>15.72</v>
      </c>
      <c r="E15" s="35">
        <v>0</v>
      </c>
      <c r="F15" s="36">
        <v>15.72</v>
      </c>
      <c r="G15" s="27">
        <f t="shared" si="0"/>
        <v>22.367545</v>
      </c>
      <c r="H15" s="28">
        <f t="shared" si="1"/>
        <v>22.37</v>
      </c>
      <c r="I15" s="37">
        <f t="shared" si="2"/>
        <v>22.367545</v>
      </c>
      <c r="J15" s="38">
        <v>0</v>
      </c>
      <c r="K15" s="39">
        <f t="shared" si="3"/>
        <v>2.4550000000012062E-3</v>
      </c>
    </row>
    <row r="16" spans="1:13" ht="48">
      <c r="A16" s="24" t="s">
        <v>80</v>
      </c>
      <c r="B16" s="32" t="s">
        <v>28</v>
      </c>
      <c r="C16" s="33" t="s">
        <v>117</v>
      </c>
      <c r="D16" s="34">
        <v>3.78</v>
      </c>
      <c r="E16" s="35">
        <v>0</v>
      </c>
      <c r="F16" s="36">
        <v>3.78</v>
      </c>
      <c r="G16" s="27">
        <f t="shared" si="0"/>
        <v>5.3784549999999998</v>
      </c>
      <c r="H16" s="28">
        <f t="shared" si="1"/>
        <v>5.38</v>
      </c>
      <c r="I16" s="37">
        <f t="shared" si="2"/>
        <v>5.3784549999999998</v>
      </c>
      <c r="J16" s="38">
        <v>0</v>
      </c>
      <c r="K16" s="39">
        <f t="shared" si="3"/>
        <v>1.5450000000001296E-3</v>
      </c>
    </row>
    <row r="17" spans="1:14" ht="36">
      <c r="A17" s="24" t="s">
        <v>81</v>
      </c>
      <c r="B17" s="32" t="s">
        <v>29</v>
      </c>
      <c r="C17" s="33" t="s">
        <v>117</v>
      </c>
      <c r="D17" s="34">
        <v>3.34</v>
      </c>
      <c r="E17" s="35">
        <v>0</v>
      </c>
      <c r="F17" s="36">
        <v>3.34</v>
      </c>
      <c r="G17" s="27">
        <f t="shared" si="0"/>
        <v>4.7523920000000004</v>
      </c>
      <c r="H17" s="28">
        <f t="shared" si="1"/>
        <v>4.75</v>
      </c>
      <c r="I17" s="37">
        <f t="shared" si="2"/>
        <v>4.7523920000000004</v>
      </c>
      <c r="J17" s="38">
        <v>0</v>
      </c>
      <c r="K17" s="39">
        <f t="shared" si="3"/>
        <v>-2.3920000000003938E-3</v>
      </c>
    </row>
    <row r="18" spans="1:14" ht="36">
      <c r="A18" s="24" t="s">
        <v>82</v>
      </c>
      <c r="B18" s="32" t="s">
        <v>30</v>
      </c>
      <c r="C18" s="33" t="s">
        <v>117</v>
      </c>
      <c r="D18" s="35">
        <v>3.5</v>
      </c>
      <c r="E18" s="35">
        <v>0</v>
      </c>
      <c r="F18" s="36">
        <v>3.5</v>
      </c>
      <c r="G18" s="27">
        <f t="shared" si="0"/>
        <v>4.9800509999999996</v>
      </c>
      <c r="H18" s="28">
        <f t="shared" si="1"/>
        <v>4.9800000000000004</v>
      </c>
      <c r="I18" s="37">
        <f t="shared" si="2"/>
        <v>4.9800509999999996</v>
      </c>
      <c r="J18" s="38">
        <v>0</v>
      </c>
      <c r="K18" s="39">
        <f t="shared" si="3"/>
        <v>-5.0999999999135071E-5</v>
      </c>
    </row>
    <row r="19" spans="1:14" ht="36">
      <c r="A19" s="24" t="s">
        <v>83</v>
      </c>
      <c r="B19" s="32" t="s">
        <v>31</v>
      </c>
      <c r="C19" s="33" t="s">
        <v>117</v>
      </c>
      <c r="D19" s="34">
        <v>3.63</v>
      </c>
      <c r="E19" s="35">
        <v>0</v>
      </c>
      <c r="F19" s="36">
        <v>3.63</v>
      </c>
      <c r="G19" s="27">
        <f t="shared" si="0"/>
        <v>5.165025</v>
      </c>
      <c r="H19" s="28">
        <f t="shared" si="1"/>
        <v>5.17</v>
      </c>
      <c r="I19" s="37">
        <f t="shared" si="2"/>
        <v>5.165025</v>
      </c>
      <c r="J19" s="38">
        <v>0</v>
      </c>
      <c r="K19" s="39">
        <f t="shared" si="3"/>
        <v>4.9749999999999517E-3</v>
      </c>
    </row>
    <row r="20" spans="1:14" ht="36">
      <c r="A20" s="24" t="s">
        <v>84</v>
      </c>
      <c r="B20" s="32" t="s">
        <v>32</v>
      </c>
      <c r="C20" s="33" t="s">
        <v>117</v>
      </c>
      <c r="D20" s="34">
        <v>3.76</v>
      </c>
      <c r="E20" s="35">
        <v>0</v>
      </c>
      <c r="F20" s="36">
        <v>3.76</v>
      </c>
      <c r="G20" s="27">
        <f t="shared" si="0"/>
        <v>5.3499980000000003</v>
      </c>
      <c r="H20" s="28">
        <f t="shared" si="1"/>
        <v>5.35</v>
      </c>
      <c r="I20" s="37">
        <f t="shared" si="2"/>
        <v>5.3499980000000003</v>
      </c>
      <c r="J20" s="38">
        <v>0</v>
      </c>
      <c r="K20" s="39">
        <f t="shared" si="3"/>
        <v>1.9999999993913775E-6</v>
      </c>
    </row>
    <row r="21" spans="1:14" ht="36">
      <c r="A21" s="24" t="s">
        <v>85</v>
      </c>
      <c r="B21" s="32" t="s">
        <v>33</v>
      </c>
      <c r="C21" s="33" t="s">
        <v>117</v>
      </c>
      <c r="D21" s="34">
        <v>3.63</v>
      </c>
      <c r="E21" s="35">
        <v>0</v>
      </c>
      <c r="F21" s="36">
        <v>3.63</v>
      </c>
      <c r="G21" s="27">
        <f t="shared" si="0"/>
        <v>5.165025</v>
      </c>
      <c r="H21" s="28">
        <f t="shared" si="1"/>
        <v>5.17</v>
      </c>
      <c r="I21" s="37">
        <f t="shared" si="2"/>
        <v>5.165025</v>
      </c>
      <c r="J21" s="38">
        <v>0</v>
      </c>
      <c r="K21" s="39">
        <f t="shared" si="3"/>
        <v>4.9749999999999517E-3</v>
      </c>
    </row>
    <row r="22" spans="1:14" ht="36">
      <c r="A22" s="24" t="s">
        <v>86</v>
      </c>
      <c r="B22" s="32" t="s">
        <v>34</v>
      </c>
      <c r="C22" s="33" t="s">
        <v>117</v>
      </c>
      <c r="D22" s="34">
        <v>3.44</v>
      </c>
      <c r="E22" s="35">
        <v>0</v>
      </c>
      <c r="F22" s="36">
        <v>3.44</v>
      </c>
      <c r="G22" s="27">
        <f t="shared" si="0"/>
        <v>4.894679</v>
      </c>
      <c r="H22" s="28">
        <f t="shared" si="1"/>
        <v>4.8899999999999997</v>
      </c>
      <c r="I22" s="37">
        <f t="shared" si="2"/>
        <v>4.894679</v>
      </c>
      <c r="J22" s="38">
        <v>0</v>
      </c>
      <c r="K22" s="39">
        <f t="shared" si="3"/>
        <v>-4.6790000000003218E-3</v>
      </c>
    </row>
    <row r="23" spans="1:14" ht="36">
      <c r="A23" s="24" t="s">
        <v>87</v>
      </c>
      <c r="B23" s="32" t="s">
        <v>35</v>
      </c>
      <c r="C23" s="33" t="s">
        <v>117</v>
      </c>
      <c r="D23" s="34">
        <v>3.45</v>
      </c>
      <c r="E23" s="35">
        <v>0</v>
      </c>
      <c r="F23" s="36">
        <v>3.45</v>
      </c>
      <c r="G23" s="27">
        <f t="shared" si="0"/>
        <v>4.9089080000000003</v>
      </c>
      <c r="H23" s="28">
        <f t="shared" si="1"/>
        <v>4.91</v>
      </c>
      <c r="I23" s="37">
        <f t="shared" si="2"/>
        <v>4.9089080000000003</v>
      </c>
      <c r="J23" s="38">
        <v>0</v>
      </c>
      <c r="K23" s="39">
        <f t="shared" si="3"/>
        <v>1.0919999999998709E-3</v>
      </c>
    </row>
    <row r="24" spans="1:14" ht="36">
      <c r="A24" s="24" t="s">
        <v>88</v>
      </c>
      <c r="B24" s="32" t="s">
        <v>36</v>
      </c>
      <c r="C24" s="33" t="s">
        <v>117</v>
      </c>
      <c r="D24" s="35">
        <v>3.5</v>
      </c>
      <c r="E24" s="35">
        <v>0</v>
      </c>
      <c r="F24" s="36">
        <v>3.5</v>
      </c>
      <c r="G24" s="27">
        <f t="shared" si="0"/>
        <v>4.9800509999999996</v>
      </c>
      <c r="H24" s="28">
        <f t="shared" si="1"/>
        <v>4.9800000000000004</v>
      </c>
      <c r="I24" s="37">
        <f t="shared" si="2"/>
        <v>4.9800509999999996</v>
      </c>
      <c r="J24" s="38">
        <v>0</v>
      </c>
      <c r="K24" s="39">
        <f t="shared" si="3"/>
        <v>-5.0999999999135071E-5</v>
      </c>
    </row>
    <row r="25" spans="1:14" ht="48">
      <c r="A25" s="24" t="s">
        <v>89</v>
      </c>
      <c r="B25" s="32" t="s">
        <v>37</v>
      </c>
      <c r="C25" s="33" t="s">
        <v>117</v>
      </c>
      <c r="D25" s="34">
        <v>4.1500000000000004</v>
      </c>
      <c r="E25" s="35">
        <v>0</v>
      </c>
      <c r="F25" s="36">
        <v>4.1500000000000004</v>
      </c>
      <c r="G25" s="27">
        <f t="shared" si="0"/>
        <v>5.9049180000000003</v>
      </c>
      <c r="H25" s="28">
        <f t="shared" si="1"/>
        <v>5.9</v>
      </c>
      <c r="I25" s="37">
        <f t="shared" si="2"/>
        <v>5.9049180000000003</v>
      </c>
      <c r="J25" s="38">
        <v>0</v>
      </c>
      <c r="K25" s="39">
        <f t="shared" si="3"/>
        <v>-4.9179999999999779E-3</v>
      </c>
    </row>
    <row r="26" spans="1:14" ht="49.5" customHeight="1">
      <c r="A26" s="24" t="s">
        <v>90</v>
      </c>
      <c r="B26" s="32" t="s">
        <v>38</v>
      </c>
      <c r="C26" s="33" t="s">
        <v>117</v>
      </c>
      <c r="D26" s="34">
        <v>7.9</v>
      </c>
      <c r="E26" s="35">
        <v>0</v>
      </c>
      <c r="F26" s="36">
        <v>7.9</v>
      </c>
      <c r="G26" s="27">
        <f t="shared" si="0"/>
        <v>11.240686999999999</v>
      </c>
      <c r="H26" s="28">
        <f t="shared" si="1"/>
        <v>11.24</v>
      </c>
      <c r="I26" s="37">
        <f t="shared" si="2"/>
        <v>11.240686999999999</v>
      </c>
      <c r="J26" s="38">
        <v>0</v>
      </c>
      <c r="K26" s="39">
        <f t="shared" si="3"/>
        <v>-6.8699999999921602E-4</v>
      </c>
    </row>
    <row r="27" spans="1:14" ht="24">
      <c r="A27" s="24" t="s">
        <v>91</v>
      </c>
      <c r="B27" s="32" t="s">
        <v>39</v>
      </c>
      <c r="C27" s="33" t="s">
        <v>117</v>
      </c>
      <c r="D27" s="34">
        <v>26.68</v>
      </c>
      <c r="E27" s="35">
        <v>0</v>
      </c>
      <c r="F27" s="36">
        <v>26.68</v>
      </c>
      <c r="G27" s="27">
        <f t="shared" si="0"/>
        <v>37.962220000000002</v>
      </c>
      <c r="H27" s="28">
        <f t="shared" si="1"/>
        <v>37.96</v>
      </c>
      <c r="I27" s="37">
        <f t="shared" si="2"/>
        <v>37.962220000000002</v>
      </c>
      <c r="J27" s="38">
        <v>0</v>
      </c>
      <c r="K27" s="39">
        <f t="shared" si="3"/>
        <v>-2.220000000001221E-3</v>
      </c>
    </row>
    <row r="28" spans="1:14" ht="48">
      <c r="A28" s="24" t="s">
        <v>114</v>
      </c>
      <c r="B28" s="32" t="s">
        <v>40</v>
      </c>
      <c r="C28" s="40" t="s">
        <v>118</v>
      </c>
      <c r="D28" s="35">
        <v>230.4</v>
      </c>
      <c r="E28" s="35">
        <f>D28*0.21</f>
        <v>48.384</v>
      </c>
      <c r="F28" s="36">
        <v>278.77999999999997</v>
      </c>
      <c r="G28" s="27">
        <f t="shared" si="0"/>
        <v>396.66820300000001</v>
      </c>
      <c r="H28" s="28">
        <f t="shared" si="1"/>
        <v>396.67</v>
      </c>
      <c r="I28" s="29">
        <f>ROUND((H28/121*100),2)</f>
        <v>327.83</v>
      </c>
      <c r="J28" s="33">
        <f>ROUND((H28/121*21),2)</f>
        <v>68.84</v>
      </c>
      <c r="K28" s="39">
        <f>H28-G28</f>
        <v>1.7970000000104847E-3</v>
      </c>
      <c r="M28" s="22"/>
    </row>
    <row r="29" spans="1:14" ht="72">
      <c r="A29" s="24" t="s">
        <v>1</v>
      </c>
      <c r="B29" s="32" t="s">
        <v>41</v>
      </c>
      <c r="C29" s="33" t="s">
        <v>123</v>
      </c>
      <c r="D29" s="35">
        <v>132.19999999999999</v>
      </c>
      <c r="E29" s="35">
        <f t="shared" ref="E29:E56" si="4">D29*0.21</f>
        <v>27.761999999999997</v>
      </c>
      <c r="F29" s="36">
        <v>159.96</v>
      </c>
      <c r="G29" s="27">
        <f t="shared" si="0"/>
        <v>227.602575</v>
      </c>
      <c r="H29" s="28">
        <f t="shared" si="1"/>
        <v>227.6</v>
      </c>
      <c r="I29" s="29">
        <f t="shared" ref="I29:I56" si="5">ROUND((H29/121*100),2)</f>
        <v>188.1</v>
      </c>
      <c r="J29" s="38">
        <f t="shared" ref="J29:J56" si="6">ROUND((H29/121*21),2)</f>
        <v>39.5</v>
      </c>
      <c r="K29" s="39">
        <f t="shared" si="3"/>
        <v>-2.5750000000073214E-3</v>
      </c>
    </row>
    <row r="30" spans="1:14" s="49" customFormat="1" ht="84">
      <c r="A30" s="59" t="s">
        <v>3</v>
      </c>
      <c r="B30" s="50" t="s">
        <v>42</v>
      </c>
      <c r="C30" s="51" t="s">
        <v>119</v>
      </c>
      <c r="D30" s="52">
        <v>22.6</v>
      </c>
      <c r="E30" s="52">
        <f t="shared" si="4"/>
        <v>4.7460000000000004</v>
      </c>
      <c r="F30" s="53">
        <v>27.35</v>
      </c>
      <c r="G30" s="54">
        <f t="shared" si="0"/>
        <v>38.915543999999997</v>
      </c>
      <c r="H30" s="55">
        <f t="shared" si="1"/>
        <v>38.92</v>
      </c>
      <c r="I30" s="56">
        <f t="shared" si="5"/>
        <v>32.17</v>
      </c>
      <c r="J30" s="57">
        <f t="shared" si="6"/>
        <v>6.75</v>
      </c>
      <c r="K30" s="58">
        <f t="shared" si="3"/>
        <v>4.4560000000046784E-3</v>
      </c>
      <c r="L30" s="62"/>
      <c r="N30" s="62"/>
    </row>
    <row r="31" spans="1:14" ht="84">
      <c r="A31" s="24" t="s">
        <v>2</v>
      </c>
      <c r="B31" s="32" t="s">
        <v>43</v>
      </c>
      <c r="C31" s="33" t="s">
        <v>123</v>
      </c>
      <c r="D31" s="34">
        <v>13.52</v>
      </c>
      <c r="E31" s="35">
        <f t="shared" si="4"/>
        <v>2.8391999999999999</v>
      </c>
      <c r="F31" s="36">
        <v>16.36</v>
      </c>
      <c r="G31" s="27">
        <f t="shared" si="0"/>
        <v>23.278182999999999</v>
      </c>
      <c r="H31" s="28">
        <f t="shared" si="1"/>
        <v>23.28</v>
      </c>
      <c r="I31" s="29">
        <f t="shared" si="5"/>
        <v>19.239999999999998</v>
      </c>
      <c r="J31" s="33">
        <f t="shared" si="6"/>
        <v>4.04</v>
      </c>
      <c r="K31" s="39">
        <f t="shared" si="3"/>
        <v>1.8170000000026221E-3</v>
      </c>
    </row>
    <row r="32" spans="1:14" ht="24">
      <c r="A32" s="24" t="s">
        <v>5</v>
      </c>
      <c r="B32" s="32" t="s">
        <v>44</v>
      </c>
      <c r="C32" s="33" t="s">
        <v>120</v>
      </c>
      <c r="D32" s="34">
        <v>15.46</v>
      </c>
      <c r="E32" s="35">
        <f t="shared" si="4"/>
        <v>3.2465999999999999</v>
      </c>
      <c r="F32" s="36">
        <v>18.71</v>
      </c>
      <c r="G32" s="27">
        <f t="shared" si="0"/>
        <v>26.621932000000001</v>
      </c>
      <c r="H32" s="28">
        <f t="shared" si="1"/>
        <v>26.62</v>
      </c>
      <c r="I32" s="29">
        <f t="shared" si="5"/>
        <v>22</v>
      </c>
      <c r="J32" s="33">
        <f t="shared" si="6"/>
        <v>4.62</v>
      </c>
      <c r="K32" s="39">
        <f t="shared" si="3"/>
        <v>-1.9320000000000448E-3</v>
      </c>
    </row>
    <row r="33" spans="1:11" ht="36">
      <c r="A33" s="24" t="s">
        <v>6</v>
      </c>
      <c r="B33" s="32" t="s">
        <v>45</v>
      </c>
      <c r="C33" s="33" t="s">
        <v>121</v>
      </c>
      <c r="D33" s="35">
        <v>9.6999999999999993</v>
      </c>
      <c r="E33" s="35">
        <f t="shared" si="4"/>
        <v>2.0369999999999999</v>
      </c>
      <c r="F33" s="36">
        <v>11.74</v>
      </c>
      <c r="G33" s="27">
        <f t="shared" si="0"/>
        <v>16.704515000000001</v>
      </c>
      <c r="H33" s="28">
        <f t="shared" si="1"/>
        <v>16.7</v>
      </c>
      <c r="I33" s="29">
        <f t="shared" si="5"/>
        <v>13.8</v>
      </c>
      <c r="J33" s="38">
        <f t="shared" si="6"/>
        <v>2.9</v>
      </c>
      <c r="K33" s="39">
        <f t="shared" si="3"/>
        <v>-4.515000000001379E-3</v>
      </c>
    </row>
    <row r="34" spans="1:11" ht="25.5" customHeight="1">
      <c r="A34" s="24" t="s">
        <v>7</v>
      </c>
      <c r="B34" s="32" t="s">
        <v>46</v>
      </c>
      <c r="C34" s="32"/>
      <c r="D34" s="34"/>
      <c r="E34" s="35"/>
      <c r="F34" s="36"/>
      <c r="G34" s="27"/>
      <c r="H34" s="28"/>
      <c r="I34" s="29"/>
      <c r="J34" s="33"/>
      <c r="K34" s="39"/>
    </row>
    <row r="35" spans="1:11" ht="17.25" customHeight="1">
      <c r="A35" s="24" t="s">
        <v>92</v>
      </c>
      <c r="B35" s="41" t="s">
        <v>47</v>
      </c>
      <c r="C35" s="33" t="s">
        <v>122</v>
      </c>
      <c r="D35" s="34">
        <v>206.97</v>
      </c>
      <c r="E35" s="35">
        <f t="shared" si="4"/>
        <v>43.463699999999996</v>
      </c>
      <c r="F35" s="36">
        <v>250.43</v>
      </c>
      <c r="G35" s="27">
        <f t="shared" si="0"/>
        <v>356.32978800000001</v>
      </c>
      <c r="H35" s="28">
        <f t="shared" si="1"/>
        <v>356.33</v>
      </c>
      <c r="I35" s="29">
        <f t="shared" si="5"/>
        <v>294.49</v>
      </c>
      <c r="J35" s="33">
        <f t="shared" si="6"/>
        <v>61.84</v>
      </c>
      <c r="K35" s="39">
        <f t="shared" si="3"/>
        <v>2.1199999997634222E-4</v>
      </c>
    </row>
    <row r="36" spans="1:11" ht="24">
      <c r="A36" s="24" t="s">
        <v>115</v>
      </c>
      <c r="B36" s="32" t="s">
        <v>48</v>
      </c>
      <c r="C36" s="33" t="s">
        <v>122</v>
      </c>
      <c r="D36" s="35">
        <v>191</v>
      </c>
      <c r="E36" s="35">
        <f t="shared" si="4"/>
        <v>40.11</v>
      </c>
      <c r="F36" s="36">
        <v>231.11</v>
      </c>
      <c r="G36" s="27">
        <f t="shared" si="0"/>
        <v>328.83990399999999</v>
      </c>
      <c r="H36" s="28">
        <f t="shared" si="1"/>
        <v>328.84</v>
      </c>
      <c r="I36" s="29">
        <f t="shared" si="5"/>
        <v>271.77</v>
      </c>
      <c r="J36" s="33">
        <f t="shared" si="6"/>
        <v>57.07</v>
      </c>
      <c r="K36" s="39">
        <f t="shared" si="3"/>
        <v>9.5999999984996975E-5</v>
      </c>
    </row>
    <row r="37" spans="1:11" ht="24">
      <c r="A37" s="24" t="s">
        <v>116</v>
      </c>
      <c r="B37" s="32" t="s">
        <v>49</v>
      </c>
      <c r="C37" s="33" t="s">
        <v>122</v>
      </c>
      <c r="D37" s="34">
        <v>150.56</v>
      </c>
      <c r="E37" s="35">
        <f t="shared" si="4"/>
        <v>31.617599999999999</v>
      </c>
      <c r="F37" s="36">
        <v>182.18</v>
      </c>
      <c r="G37" s="27">
        <f t="shared" si="0"/>
        <v>259.21878600000002</v>
      </c>
      <c r="H37" s="28">
        <f t="shared" si="1"/>
        <v>259.22000000000003</v>
      </c>
      <c r="I37" s="29">
        <f t="shared" si="5"/>
        <v>214.23</v>
      </c>
      <c r="J37" s="33">
        <f t="shared" si="6"/>
        <v>44.99</v>
      </c>
      <c r="K37" s="39">
        <f t="shared" si="3"/>
        <v>1.2140000000044893E-3</v>
      </c>
    </row>
    <row r="38" spans="1:11" ht="36">
      <c r="A38" s="24" t="s">
        <v>93</v>
      </c>
      <c r="B38" s="32" t="s">
        <v>50</v>
      </c>
      <c r="C38" s="33" t="s">
        <v>117</v>
      </c>
      <c r="D38" s="35">
        <v>50</v>
      </c>
      <c r="E38" s="35">
        <f t="shared" si="4"/>
        <v>10.5</v>
      </c>
      <c r="F38" s="36">
        <v>60.5</v>
      </c>
      <c r="G38" s="27">
        <f t="shared" si="0"/>
        <v>86.083744999999993</v>
      </c>
      <c r="H38" s="28">
        <f t="shared" si="1"/>
        <v>86.08</v>
      </c>
      <c r="I38" s="29">
        <f t="shared" si="5"/>
        <v>71.14</v>
      </c>
      <c r="J38" s="33">
        <f t="shared" si="6"/>
        <v>14.94</v>
      </c>
      <c r="K38" s="39">
        <f t="shared" si="3"/>
        <v>-3.7449999999950023E-3</v>
      </c>
    </row>
    <row r="39" spans="1:11" ht="36.75" customHeight="1">
      <c r="A39" s="24" t="s">
        <v>94</v>
      </c>
      <c r="B39" s="32" t="s">
        <v>51</v>
      </c>
      <c r="C39" s="33"/>
      <c r="D39" s="34"/>
      <c r="E39" s="35"/>
      <c r="F39" s="36"/>
      <c r="G39" s="27"/>
      <c r="H39" s="28"/>
      <c r="I39" s="29"/>
      <c r="J39" s="33"/>
      <c r="K39" s="39"/>
    </row>
    <row r="40" spans="1:11" ht="24">
      <c r="A40" s="24" t="s">
        <v>95</v>
      </c>
      <c r="B40" s="32" t="s">
        <v>52</v>
      </c>
      <c r="C40" s="33" t="s">
        <v>119</v>
      </c>
      <c r="D40" s="34">
        <v>6.41</v>
      </c>
      <c r="E40" s="35">
        <f t="shared" si="4"/>
        <v>1.3461000000000001</v>
      </c>
      <c r="F40" s="36">
        <v>7.76</v>
      </c>
      <c r="G40" s="27">
        <f t="shared" si="0"/>
        <v>11.041485</v>
      </c>
      <c r="H40" s="28">
        <f t="shared" si="1"/>
        <v>11.04</v>
      </c>
      <c r="I40" s="29">
        <f t="shared" si="5"/>
        <v>9.1199999999999992</v>
      </c>
      <c r="J40" s="33">
        <f t="shared" si="6"/>
        <v>1.92</v>
      </c>
      <c r="K40" s="39">
        <f t="shared" si="3"/>
        <v>-1.4850000000006247E-3</v>
      </c>
    </row>
    <row r="41" spans="1:11" ht="24">
      <c r="A41" s="24" t="s">
        <v>96</v>
      </c>
      <c r="B41" s="32" t="s">
        <v>53</v>
      </c>
      <c r="C41" s="33" t="s">
        <v>119</v>
      </c>
      <c r="D41" s="34">
        <v>34.44</v>
      </c>
      <c r="E41" s="35">
        <f t="shared" si="4"/>
        <v>7.2323999999999993</v>
      </c>
      <c r="F41" s="36">
        <v>41.67</v>
      </c>
      <c r="G41" s="27">
        <f t="shared" si="0"/>
        <v>59.291068000000003</v>
      </c>
      <c r="H41" s="28">
        <f t="shared" si="1"/>
        <v>59.29</v>
      </c>
      <c r="I41" s="29">
        <f t="shared" si="5"/>
        <v>49</v>
      </c>
      <c r="J41" s="33">
        <f t="shared" si="6"/>
        <v>10.29</v>
      </c>
      <c r="K41" s="39">
        <f t="shared" si="3"/>
        <v>-1.0680000000036216E-3</v>
      </c>
    </row>
    <row r="42" spans="1:11" ht="24">
      <c r="A42" s="24" t="s">
        <v>97</v>
      </c>
      <c r="B42" s="32" t="s">
        <v>54</v>
      </c>
      <c r="C42" s="33" t="s">
        <v>120</v>
      </c>
      <c r="D42" s="34">
        <v>34.36</v>
      </c>
      <c r="E42" s="35">
        <f t="shared" si="4"/>
        <v>7.2155999999999993</v>
      </c>
      <c r="F42" s="36">
        <v>41.58</v>
      </c>
      <c r="G42" s="27">
        <f t="shared" si="0"/>
        <v>59.16301</v>
      </c>
      <c r="H42" s="28">
        <f t="shared" si="1"/>
        <v>59.16</v>
      </c>
      <c r="I42" s="29">
        <f t="shared" si="5"/>
        <v>48.89</v>
      </c>
      <c r="J42" s="33">
        <f t="shared" si="6"/>
        <v>10.27</v>
      </c>
      <c r="K42" s="39">
        <f t="shared" si="3"/>
        <v>-3.0100000000032878E-3</v>
      </c>
    </row>
    <row r="43" spans="1:11" s="61" customFormat="1" ht="60">
      <c r="A43" s="59" t="s">
        <v>98</v>
      </c>
      <c r="B43" s="50" t="s">
        <v>55</v>
      </c>
      <c r="C43" s="51" t="s">
        <v>117</v>
      </c>
      <c r="D43" s="60">
        <v>8.9499999999999993</v>
      </c>
      <c r="E43" s="52">
        <f t="shared" si="4"/>
        <v>1.8794999999999997</v>
      </c>
      <c r="F43" s="53">
        <v>10.83</v>
      </c>
      <c r="G43" s="54">
        <f t="shared" si="0"/>
        <v>15.409701999999999</v>
      </c>
      <c r="H43" s="55">
        <f t="shared" si="1"/>
        <v>15.41</v>
      </c>
      <c r="I43" s="56">
        <f t="shared" si="5"/>
        <v>12.74</v>
      </c>
      <c r="J43" s="51">
        <f t="shared" si="6"/>
        <v>2.67</v>
      </c>
      <c r="K43" s="58">
        <f t="shared" si="3"/>
        <v>2.9800000000079763E-4</v>
      </c>
    </row>
    <row r="44" spans="1:11" s="61" customFormat="1" ht="12.75" customHeight="1">
      <c r="A44" s="59" t="s">
        <v>99</v>
      </c>
      <c r="B44" s="50" t="s">
        <v>56</v>
      </c>
      <c r="C44" s="50"/>
      <c r="D44" s="60"/>
      <c r="E44" s="52"/>
      <c r="F44" s="53"/>
      <c r="G44" s="54"/>
      <c r="H44" s="55"/>
      <c r="I44" s="56"/>
      <c r="J44" s="51"/>
      <c r="K44" s="58"/>
    </row>
    <row r="45" spans="1:11" s="61" customFormat="1" ht="108">
      <c r="A45" s="59" t="s">
        <v>100</v>
      </c>
      <c r="B45" s="50" t="s">
        <v>57</v>
      </c>
      <c r="C45" s="51" t="s">
        <v>119</v>
      </c>
      <c r="D45" s="60">
        <v>96.57</v>
      </c>
      <c r="E45" s="52">
        <f t="shared" si="4"/>
        <v>20.279699999999998</v>
      </c>
      <c r="F45" s="53">
        <v>116.85</v>
      </c>
      <c r="G45" s="54">
        <f t="shared" si="0"/>
        <v>166.26257100000001</v>
      </c>
      <c r="H45" s="55">
        <f t="shared" si="1"/>
        <v>166.26</v>
      </c>
      <c r="I45" s="56">
        <f>H45-J45</f>
        <v>137.39999999999998</v>
      </c>
      <c r="J45" s="51">
        <f t="shared" si="6"/>
        <v>28.86</v>
      </c>
      <c r="K45" s="58">
        <f t="shared" si="3"/>
        <v>-2.5710000000174205E-3</v>
      </c>
    </row>
    <row r="46" spans="1:11" ht="74.25" customHeight="1">
      <c r="A46" s="24" t="s">
        <v>101</v>
      </c>
      <c r="B46" s="32" t="s">
        <v>102</v>
      </c>
      <c r="C46" s="33" t="s">
        <v>119</v>
      </c>
      <c r="D46" s="35">
        <v>41.7</v>
      </c>
      <c r="E46" s="35">
        <f t="shared" si="4"/>
        <v>8.7569999999999997</v>
      </c>
      <c r="F46" s="36">
        <v>50.46</v>
      </c>
      <c r="G46" s="27">
        <f t="shared" si="0"/>
        <v>71.798112000000003</v>
      </c>
      <c r="H46" s="28">
        <f t="shared" si="1"/>
        <v>71.8</v>
      </c>
      <c r="I46" s="29">
        <f t="shared" si="5"/>
        <v>59.34</v>
      </c>
      <c r="J46" s="33">
        <f t="shared" si="6"/>
        <v>12.46</v>
      </c>
      <c r="K46" s="39">
        <f t="shared" si="3"/>
        <v>1.8879999999938946E-3</v>
      </c>
    </row>
    <row r="47" spans="1:11" ht="61.5" customHeight="1">
      <c r="A47" s="24" t="s">
        <v>103</v>
      </c>
      <c r="B47" s="42" t="s">
        <v>58</v>
      </c>
      <c r="C47" s="34"/>
      <c r="D47" s="34"/>
      <c r="E47" s="35"/>
      <c r="F47" s="36"/>
      <c r="G47" s="27"/>
      <c r="H47" s="28"/>
      <c r="I47" s="29"/>
      <c r="J47" s="33"/>
      <c r="K47" s="39"/>
    </row>
    <row r="48" spans="1:11">
      <c r="A48" s="24" t="s">
        <v>104</v>
      </c>
      <c r="B48" s="32" t="s">
        <v>59</v>
      </c>
      <c r="C48" s="34" t="s">
        <v>124</v>
      </c>
      <c r="D48" s="35">
        <v>9.6999999999999993</v>
      </c>
      <c r="E48" s="35">
        <f t="shared" si="4"/>
        <v>2.0369999999999999</v>
      </c>
      <c r="F48" s="36">
        <v>11.74</v>
      </c>
      <c r="G48" s="27">
        <f t="shared" si="0"/>
        <v>16.704515000000001</v>
      </c>
      <c r="H48" s="28">
        <f t="shared" si="1"/>
        <v>16.7</v>
      </c>
      <c r="I48" s="29">
        <f t="shared" si="5"/>
        <v>13.8</v>
      </c>
      <c r="J48" s="38">
        <f t="shared" si="6"/>
        <v>2.9</v>
      </c>
      <c r="K48" s="39">
        <f t="shared" si="3"/>
        <v>-4.515000000001379E-3</v>
      </c>
    </row>
    <row r="49" spans="1:13">
      <c r="A49" s="24" t="s">
        <v>105</v>
      </c>
      <c r="B49" s="32" t="s">
        <v>60</v>
      </c>
      <c r="C49" s="34" t="s">
        <v>124</v>
      </c>
      <c r="D49" s="35">
        <v>9.6999999999999993</v>
      </c>
      <c r="E49" s="35">
        <f t="shared" si="4"/>
        <v>2.0369999999999999</v>
      </c>
      <c r="F49" s="36">
        <v>11.74</v>
      </c>
      <c r="G49" s="27">
        <f t="shared" si="0"/>
        <v>16.704515000000001</v>
      </c>
      <c r="H49" s="28">
        <f t="shared" si="1"/>
        <v>16.7</v>
      </c>
      <c r="I49" s="29">
        <f t="shared" si="5"/>
        <v>13.8</v>
      </c>
      <c r="J49" s="38">
        <f t="shared" si="6"/>
        <v>2.9</v>
      </c>
      <c r="K49" s="39">
        <f t="shared" si="3"/>
        <v>-4.515000000001379E-3</v>
      </c>
    </row>
    <row r="50" spans="1:13">
      <c r="A50" s="24" t="s">
        <v>106</v>
      </c>
      <c r="B50" s="32" t="s">
        <v>61</v>
      </c>
      <c r="C50" s="34" t="s">
        <v>124</v>
      </c>
      <c r="D50" s="35">
        <v>9.6999999999999993</v>
      </c>
      <c r="E50" s="35">
        <f t="shared" si="4"/>
        <v>2.0369999999999999</v>
      </c>
      <c r="F50" s="36">
        <v>11.74</v>
      </c>
      <c r="G50" s="27">
        <f t="shared" si="0"/>
        <v>16.704515000000001</v>
      </c>
      <c r="H50" s="28">
        <f t="shared" si="1"/>
        <v>16.7</v>
      </c>
      <c r="I50" s="29">
        <f t="shared" si="5"/>
        <v>13.8</v>
      </c>
      <c r="J50" s="38">
        <f t="shared" si="6"/>
        <v>2.9</v>
      </c>
      <c r="K50" s="39">
        <f t="shared" si="3"/>
        <v>-4.515000000001379E-3</v>
      </c>
      <c r="M50" s="23"/>
    </row>
    <row r="51" spans="1:13">
      <c r="A51" s="24" t="s">
        <v>107</v>
      </c>
      <c r="B51" s="32" t="s">
        <v>62</v>
      </c>
      <c r="C51" s="34" t="s">
        <v>124</v>
      </c>
      <c r="D51" s="34">
        <v>6.58</v>
      </c>
      <c r="E51" s="35">
        <f t="shared" si="4"/>
        <v>1.3817999999999999</v>
      </c>
      <c r="F51" s="36">
        <v>7.96</v>
      </c>
      <c r="G51" s="27">
        <f t="shared" si="0"/>
        <v>11.32606</v>
      </c>
      <c r="H51" s="28">
        <f t="shared" si="1"/>
        <v>11.33</v>
      </c>
      <c r="I51" s="29">
        <f t="shared" si="5"/>
        <v>9.36</v>
      </c>
      <c r="J51" s="33">
        <f t="shared" si="6"/>
        <v>1.97</v>
      </c>
      <c r="K51" s="39">
        <f t="shared" si="3"/>
        <v>3.9400000000000546E-3</v>
      </c>
    </row>
    <row r="52" spans="1:13">
      <c r="A52" s="24" t="s">
        <v>108</v>
      </c>
      <c r="B52" s="32" t="s">
        <v>63</v>
      </c>
      <c r="C52" s="34" t="s">
        <v>124</v>
      </c>
      <c r="D52" s="34">
        <v>13.05</v>
      </c>
      <c r="E52" s="35">
        <f t="shared" si="4"/>
        <v>2.7404999999999999</v>
      </c>
      <c r="F52" s="36">
        <v>15.79</v>
      </c>
      <c r="G52" s="27">
        <f t="shared" si="0"/>
        <v>22.467146</v>
      </c>
      <c r="H52" s="28">
        <f t="shared" si="1"/>
        <v>22.47</v>
      </c>
      <c r="I52" s="29">
        <f t="shared" si="5"/>
        <v>18.57</v>
      </c>
      <c r="J52" s="38">
        <f t="shared" si="6"/>
        <v>3.9</v>
      </c>
      <c r="K52" s="39">
        <f t="shared" si="3"/>
        <v>2.853999999999246E-3</v>
      </c>
    </row>
    <row r="53" spans="1:13" s="61" customFormat="1" ht="24">
      <c r="A53" s="59" t="s">
        <v>109</v>
      </c>
      <c r="B53" s="50" t="s">
        <v>64</v>
      </c>
      <c r="C53" s="60" t="s">
        <v>124</v>
      </c>
      <c r="D53" s="60">
        <v>11.97</v>
      </c>
      <c r="E53" s="52">
        <f t="shared" si="4"/>
        <v>2.5137</v>
      </c>
      <c r="F53" s="53">
        <v>14.48</v>
      </c>
      <c r="G53" s="54">
        <f t="shared" si="0"/>
        <v>20.603183999999999</v>
      </c>
      <c r="H53" s="55">
        <f t="shared" si="1"/>
        <v>20.6</v>
      </c>
      <c r="I53" s="56">
        <f t="shared" si="5"/>
        <v>17.02</v>
      </c>
      <c r="J53" s="57">
        <f t="shared" si="6"/>
        <v>3.58</v>
      </c>
      <c r="K53" s="58">
        <f t="shared" si="3"/>
        <v>-3.1839999999974111E-3</v>
      </c>
    </row>
    <row r="54" spans="1:13" ht="24">
      <c r="A54" s="24" t="s">
        <v>110</v>
      </c>
      <c r="B54" s="32" t="s">
        <v>65</v>
      </c>
      <c r="C54" s="34" t="s">
        <v>124</v>
      </c>
      <c r="D54" s="34">
        <v>9.98</v>
      </c>
      <c r="E54" s="35">
        <f t="shared" si="4"/>
        <v>2.0958000000000001</v>
      </c>
      <c r="F54" s="36">
        <v>12.08</v>
      </c>
      <c r="G54" s="27">
        <f t="shared" si="0"/>
        <v>17.188291</v>
      </c>
      <c r="H54" s="28">
        <f t="shared" si="1"/>
        <v>17.190000000000001</v>
      </c>
      <c r="I54" s="29">
        <f t="shared" si="5"/>
        <v>14.21</v>
      </c>
      <c r="J54" s="33">
        <f t="shared" si="6"/>
        <v>2.98</v>
      </c>
      <c r="K54" s="39">
        <f t="shared" si="3"/>
        <v>1.7090000000017369E-3</v>
      </c>
    </row>
    <row r="55" spans="1:13">
      <c r="A55" s="24" t="s">
        <v>111</v>
      </c>
      <c r="B55" s="32" t="s">
        <v>66</v>
      </c>
      <c r="C55" s="33" t="s">
        <v>119</v>
      </c>
      <c r="D55" s="34">
        <v>14.49</v>
      </c>
      <c r="E55" s="35">
        <f t="shared" si="4"/>
        <v>3.0428999999999999</v>
      </c>
      <c r="F55" s="36">
        <v>17.53</v>
      </c>
      <c r="G55" s="27">
        <f t="shared" si="0"/>
        <v>24.942943</v>
      </c>
      <c r="H55" s="28">
        <f t="shared" si="1"/>
        <v>24.94</v>
      </c>
      <c r="I55" s="29">
        <f t="shared" si="5"/>
        <v>20.61</v>
      </c>
      <c r="J55" s="33">
        <f t="shared" si="6"/>
        <v>4.33</v>
      </c>
      <c r="K55" s="39">
        <f t="shared" si="3"/>
        <v>-2.9429999999983636E-3</v>
      </c>
    </row>
    <row r="56" spans="1:13">
      <c r="A56" s="24" t="s">
        <v>112</v>
      </c>
      <c r="B56" s="32" t="s">
        <v>67</v>
      </c>
      <c r="C56" s="34" t="s">
        <v>124</v>
      </c>
      <c r="D56" s="34">
        <v>6.98</v>
      </c>
      <c r="E56" s="35">
        <f t="shared" si="4"/>
        <v>1.4658</v>
      </c>
      <c r="F56" s="36">
        <v>8.4499999999999993</v>
      </c>
      <c r="G56" s="27">
        <f t="shared" si="0"/>
        <v>12.023267000000001</v>
      </c>
      <c r="H56" s="28">
        <f t="shared" si="1"/>
        <v>12.02</v>
      </c>
      <c r="I56" s="29">
        <f t="shared" si="5"/>
        <v>9.93</v>
      </c>
      <c r="J56" s="33">
        <f t="shared" si="6"/>
        <v>2.09</v>
      </c>
      <c r="K56" s="39">
        <f t="shared" si="3"/>
        <v>-3.2670000000010191E-3</v>
      </c>
    </row>
    <row r="57" spans="1:13" ht="51" customHeight="1">
      <c r="A57" s="73" t="s">
        <v>136</v>
      </c>
      <c r="B57" s="74"/>
      <c r="C57" s="63"/>
      <c r="D57" s="43">
        <v>230.4</v>
      </c>
      <c r="E57" s="43">
        <v>0</v>
      </c>
      <c r="F57" s="44">
        <f>D57</f>
        <v>230.4</v>
      </c>
      <c r="G57" s="45">
        <f t="shared" si="0"/>
        <v>327.82966499999998</v>
      </c>
      <c r="H57" s="46">
        <f t="shared" si="1"/>
        <v>327.83</v>
      </c>
      <c r="I57" s="65">
        <f>H57</f>
        <v>327.83</v>
      </c>
      <c r="J57" s="64">
        <v>0</v>
      </c>
      <c r="K57" s="47">
        <f t="shared" si="3"/>
        <v>3.3500000000685759E-4</v>
      </c>
    </row>
    <row r="58" spans="1:13">
      <c r="A58" s="2" t="s">
        <v>134</v>
      </c>
      <c r="B58" s="5"/>
      <c r="C58" s="1"/>
      <c r="D58" s="1"/>
      <c r="E58" s="1"/>
      <c r="F58" s="1"/>
      <c r="G58" s="1"/>
      <c r="H58" s="1"/>
      <c r="I58" s="20"/>
    </row>
    <row r="59" spans="1:13" ht="14.25" customHeight="1">
      <c r="A59" s="66" t="s">
        <v>132</v>
      </c>
      <c r="B59" s="66"/>
      <c r="C59" s="66"/>
      <c r="D59" s="66"/>
      <c r="E59" s="66"/>
      <c r="F59" s="66"/>
      <c r="G59" s="67"/>
      <c r="H59" s="67"/>
      <c r="I59" s="67"/>
    </row>
    <row r="60" spans="1:13" ht="16.5" customHeight="1">
      <c r="A60" s="66" t="s">
        <v>135</v>
      </c>
      <c r="B60" s="66"/>
      <c r="C60" s="66"/>
      <c r="D60" s="66"/>
      <c r="E60" s="66"/>
      <c r="F60" s="66"/>
      <c r="G60" s="67"/>
      <c r="H60" s="67"/>
      <c r="I60" s="67"/>
      <c r="J60" s="72"/>
      <c r="K60" s="72"/>
    </row>
    <row r="61" spans="1:13" ht="15" customHeight="1">
      <c r="A61" s="66" t="s">
        <v>133</v>
      </c>
      <c r="B61" s="66"/>
      <c r="C61" s="66"/>
      <c r="D61" s="66"/>
      <c r="E61" s="66"/>
      <c r="F61" s="66"/>
      <c r="G61" s="67"/>
      <c r="H61" s="67"/>
      <c r="I61" s="67"/>
    </row>
    <row r="62" spans="1:13" ht="16.5" customHeight="1">
      <c r="A62" s="3"/>
      <c r="B62" s="3"/>
      <c r="C62" s="3"/>
      <c r="D62" s="3"/>
      <c r="E62" s="3"/>
      <c r="F62" s="3"/>
      <c r="G62" s="4"/>
      <c r="H62" s="4"/>
      <c r="I62" s="21"/>
    </row>
    <row r="63" spans="1:13" ht="15.75">
      <c r="A63" s="75" t="s">
        <v>138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</row>
    <row r="64" spans="1:13" ht="15.75">
      <c r="A64" s="77"/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1:11" ht="15.75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7" spans="1:11">
      <c r="B67" s="48">
        <v>41501.416666666664</v>
      </c>
    </row>
    <row r="68" spans="1:11" ht="13.5" customHeight="1">
      <c r="B68" s="6" t="s">
        <v>14</v>
      </c>
    </row>
    <row r="69" spans="1:11" ht="14.25" customHeight="1">
      <c r="B69" s="6" t="s">
        <v>15</v>
      </c>
    </row>
    <row r="70" spans="1:11" ht="7.5" customHeight="1"/>
    <row r="71" spans="1:11" hidden="1"/>
    <row r="72" spans="1:11" hidden="1"/>
    <row r="73" spans="1:11" hidden="1"/>
    <row r="74" spans="1:11" hidden="1"/>
  </sheetData>
  <mergeCells count="6">
    <mergeCell ref="A63:K63"/>
    <mergeCell ref="A59:I59"/>
    <mergeCell ref="A61:I61"/>
    <mergeCell ref="A1:K1"/>
    <mergeCell ref="A60:K60"/>
    <mergeCell ref="A57:B57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headerFooter>
    <oddHeader>&amp;RPielikums Ministru kaineta noteikumu projekta
"Valsts tiesu medicīnas ekspertīzes centra maksas pakalpojumu cenrādis" anotācijai</oddHeader>
    <oddFooter xml:space="preserve">&amp;L&amp;"Times New Roman,Regular"VMAnotp_150813_VTMEC; Pielikums Ministru kabineta noteikumu projekta "Valsts tiesu medicīnas ekspertīzes centra maksas pakalpojumu cenrādis" anotācijai&amp;C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0" sqref="B4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Anotācijas pielikums Ministru kabineta noteikumu projektam "Valsts tiesu medicīnas ekspertīzes centra maksas pakalpojumu cenrādis"</dc:title>
  <dc:subject>Anotācijas pielikums</dc:subject>
  <dc:creator/>
  <dc:description>tel.67876041, zanete.zvaigzne@vm.gov.lv, Budžeta un investīciju departamenta Bužeta plānošanas nodaļa</dc:description>
  <cp:lastModifiedBy/>
  <dcterms:created xsi:type="dcterms:W3CDTF">2006-09-16T00:00:00Z</dcterms:created>
  <dcterms:modified xsi:type="dcterms:W3CDTF">2013-08-15T06:59:21Z</dcterms:modified>
</cp:coreProperties>
</file>