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Kopsavilkums" sheetId="1" r:id="rId1"/>
    <sheet name="pašv.vak.,nekl._0,8" sheetId="2" r:id="rId2"/>
    <sheet name="pašv.vak.,nekl._0,75" sheetId="3" r:id="rId3"/>
    <sheet name="priv.talmac." sheetId="4" r:id="rId4"/>
  </sheets>
  <definedNames>
    <definedName name="_xlnm.Print_Area" localSheetId="0">'Kopsavilkums'!$A:$D</definedName>
    <definedName name="_xlnm.Print_Titles" localSheetId="2">'pašv.vak.,nekl._0,75'!$4:$7</definedName>
    <definedName name="_xlnm.Print_Titles" localSheetId="1">'pašv.vak.,nekl._0,8'!$4:$7</definedName>
  </definedNames>
  <calcPr fullCalcOnLoad="1" fullPrecision="0"/>
</workbook>
</file>

<file path=xl/sharedStrings.xml><?xml version="1.0" encoding="utf-8"?>
<sst xmlns="http://schemas.openxmlformats.org/spreadsheetml/2006/main" count="428" uniqueCount="184">
  <si>
    <t>2014.gads janvāris - augusts</t>
  </si>
  <si>
    <t>(Sadale veikta atbilstoši 2009.gada 22.decembra Ministru kabineta noteikumiem Nr.1616)</t>
  </si>
  <si>
    <t>Nr. p.k.</t>
  </si>
  <si>
    <t>Pašvaldība</t>
  </si>
  <si>
    <t>Izglītojamo skaits 02.09.2013.</t>
  </si>
  <si>
    <t>Normētais izglītojamo skaits 02.09.2013.</t>
  </si>
  <si>
    <t>Aprēķinātais skolotāju likmju skaits</t>
  </si>
  <si>
    <r>
      <t xml:space="preserve">Nepieciešamais m-dot. apmērs pedagogu darba samaksai un VSAOI </t>
    </r>
    <r>
      <rPr>
        <u val="single"/>
        <sz val="11"/>
        <rFont val="Times New Roman"/>
        <family val="1"/>
      </rPr>
      <t>vienam</t>
    </r>
    <r>
      <rPr>
        <sz val="11"/>
        <rFont val="Times New Roman"/>
        <family val="1"/>
      </rPr>
      <t xml:space="preserve"> mēnesim</t>
    </r>
  </si>
  <si>
    <t>Gadam</t>
  </si>
  <si>
    <t>Vakara maiņu un neklātienes skolas / programmas</t>
  </si>
  <si>
    <r>
      <rPr>
        <b/>
        <sz val="11"/>
        <rFont val="Times New Roman"/>
        <family val="1"/>
      </rPr>
      <t>KOPĀ</t>
    </r>
    <r>
      <rPr>
        <sz val="11"/>
        <rFont val="Times New Roman"/>
        <family val="1"/>
      </rPr>
      <t xml:space="preserve">     izglītojamo skaits</t>
    </r>
  </si>
  <si>
    <r>
      <rPr>
        <b/>
        <sz val="11"/>
        <rFont val="Times New Roman"/>
        <family val="1"/>
      </rPr>
      <t>KOPĀ</t>
    </r>
    <r>
      <rPr>
        <sz val="11"/>
        <rFont val="Times New Roman"/>
        <family val="1"/>
      </rPr>
      <t xml:space="preserve">     normētais izglītojamo skaits</t>
    </r>
  </si>
  <si>
    <r>
      <t xml:space="preserve">Atalgojuma fonds </t>
    </r>
    <r>
      <rPr>
        <u val="single"/>
        <sz val="11"/>
        <rFont val="Times New Roman"/>
        <family val="1"/>
      </rPr>
      <t>skolotājiem</t>
    </r>
  </si>
  <si>
    <t>15 %
vadītājiem, vietniekiem,
atbalsta personālam no skolotājiem aprēķinātā</t>
  </si>
  <si>
    <r>
      <t xml:space="preserve">Kopā atalgojums </t>
    </r>
    <r>
      <rPr>
        <u val="single"/>
        <sz val="11"/>
        <rFont val="Times New Roman"/>
        <family val="1"/>
      </rPr>
      <t>vienam</t>
    </r>
    <r>
      <rPr>
        <sz val="11"/>
        <rFont val="Times New Roman"/>
        <family val="1"/>
      </rPr>
      <t xml:space="preserve"> mēnesim</t>
    </r>
  </si>
  <si>
    <t>VSAOI (23,59%)</t>
  </si>
  <si>
    <r>
      <t xml:space="preserve">Kopā atlīdzība </t>
    </r>
    <r>
      <rPr>
        <u val="single"/>
        <sz val="11"/>
        <rFont val="Times New Roman"/>
        <family val="1"/>
      </rPr>
      <t>vienam</t>
    </r>
    <r>
      <rPr>
        <sz val="11"/>
        <rFont val="Times New Roman"/>
        <family val="1"/>
      </rPr>
      <t xml:space="preserve"> mēnesim</t>
    </r>
  </si>
  <si>
    <t>Parastās programmas</t>
  </si>
  <si>
    <t>Soc., ped. korekc. progr.</t>
  </si>
  <si>
    <t>Speciālās izglītības programmas un integrētie izglītojamie</t>
  </si>
  <si>
    <t>1.-4.</t>
  </si>
  <si>
    <t>5.-9.</t>
  </si>
  <si>
    <t>10.-12.</t>
  </si>
  <si>
    <t>KOPĀ                       1.-12. klase</t>
  </si>
  <si>
    <t>pārējo pedag. pienāk.
apmaksai (līdz 40%)</t>
  </si>
  <si>
    <t>Atalgojuma fonds skolotājiem kopā</t>
  </si>
  <si>
    <t>Kopā</t>
  </si>
  <si>
    <t>Rīgas pilsēta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</si>
  <si>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</si>
  <si>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</si>
  <si>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</si>
  <si>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</si>
  <si>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</si>
  <si>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</si>
  <si>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Valmieras pilsēta</t>
  </si>
  <si>
    <t>Ventspils pilsēta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</si>
  <si>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</si>
  <si>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</si>
  <si>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</si>
  <si>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</si>
  <si>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</si>
  <si>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</si>
  <si>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</si>
  <si>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</si>
  <si>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</si>
  <si>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</si>
  <si>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</si>
  <si>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</si>
  <si>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</si>
  <si>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</si>
  <si>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</si>
  <si>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</si>
  <si>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</si>
  <si>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</si>
  <si>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</si>
  <si>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</si>
  <si>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</si>
  <si>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</si>
  <si>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</si>
  <si>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</si>
  <si>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</si>
  <si>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</si>
  <si>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</si>
  <si>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</si>
  <si>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</si>
  <si>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</si>
  <si>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</si>
  <si>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</si>
  <si>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</si>
  <si>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</si>
  <si>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</si>
  <si>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</si>
  <si>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</si>
  <si>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</si>
  <si>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</si>
  <si>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</si>
  <si>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</si>
  <si>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</si>
  <si>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</si>
  <si>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</si>
  <si>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</si>
  <si>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</si>
  <si>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</si>
  <si>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</si>
  <si>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</si>
  <si>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</si>
  <si>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</si>
  <si>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</si>
  <si>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</si>
  <si>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</si>
  <si>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</si>
  <si>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</si>
  <si>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</si>
  <si>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</si>
  <si>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</si>
  <si>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</si>
  <si>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</si>
  <si>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</si>
  <si>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</si>
  <si>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</si>
  <si>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</si>
  <si>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</si>
  <si>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</si>
  <si>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</si>
  <si>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</si>
  <si>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</si>
  <si>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</si>
  <si>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</si>
  <si>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</si>
  <si>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</si>
  <si>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</si>
  <si>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</si>
  <si>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</si>
  <si>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</si>
  <si>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</si>
  <si>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</si>
  <si>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</si>
  <si>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</si>
  <si>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</si>
  <si>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</si>
  <si>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</si>
  <si>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</si>
  <si>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</si>
  <si>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</si>
  <si>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</si>
  <si>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</si>
  <si>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</si>
  <si>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</si>
  <si>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</si>
  <si>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</si>
  <si>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</si>
  <si>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</si>
  <si>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</si>
  <si>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</si>
  <si>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</si>
  <si>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</si>
  <si>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</si>
  <si>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</si>
  <si>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</si>
  <si>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</si>
  <si>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</si>
  <si>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</si>
  <si>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</si>
  <si>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</si>
  <si>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</si>
  <si>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</si>
  <si>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4 mēnešiem</t>
  </si>
  <si>
    <t>Mērķdotācija pašvaldībām - pašvaldību "mazo" skolu pedagogu darba samaksai un valsts sociālās apdrošināšanas obligātajām iemaksām</t>
  </si>
  <si>
    <t>1 mēnesim</t>
  </si>
  <si>
    <t>Ietaupījums</t>
  </si>
  <si>
    <t>Papildu nepieciešamais finansējums, saskaņā ar Ministru kabineta 2013.gada 3.decembra sēdes protokollēmuma (prot. Nr.64 48.§) 11.punktā noteikto</t>
  </si>
  <si>
    <t>2014.gads</t>
  </si>
  <si>
    <t>2015.gads</t>
  </si>
  <si>
    <t>2016.gads</t>
  </si>
  <si>
    <t>Finansiālā ietekme</t>
  </si>
  <si>
    <t>Finanšu līdzekļu izrtūkums, lai nodrošinātu MK noteikumos Nr.1616. noteikto, ņemot vērā koeficientu izmaiņas</t>
  </si>
  <si>
    <t>Pašvaldību izglītības iestādes</t>
  </si>
  <si>
    <t>Finansējums, ja koeficients ir 0,75, alga par likmi 420 EUR</t>
  </si>
  <si>
    <t>Dotācija Privātajām izglītības iestādēm pamata un vispārējās vidējās izglītības iestāžu pedagogu darba samaksai un valsts sociālās apdrošināšanas obligātajām iemaksām</t>
  </si>
  <si>
    <t>Pašvaldība              Izglītības iestāde</t>
  </si>
  <si>
    <t>Vispārizglītojošās dienas skolas (sāk.sk., pamatsk., vsk.)</t>
  </si>
  <si>
    <t>VSAOI</t>
  </si>
  <si>
    <t>Algas fonds</t>
  </si>
  <si>
    <t>Skolotāju darba algai Kopā</t>
  </si>
  <si>
    <t>Rīgas 1. vidusskola</t>
  </si>
  <si>
    <t>Biznesa un vadības privātvidusskola</t>
  </si>
  <si>
    <t>Tālmācības vidusskola"Rīgas komercskola"</t>
  </si>
  <si>
    <t>Eiropas Tālmācības vidusskola</t>
  </si>
  <si>
    <t>Rīgas Tālmācības vidusskola</t>
  </si>
  <si>
    <t>Ietaupījums kopā</t>
  </si>
  <si>
    <t>Finansējuma ietaupījums, samazinot koeficientu no 0,8 uz 0,75</t>
  </si>
  <si>
    <t>Privātās izglītības iestādes</t>
  </si>
  <si>
    <t>Algas fonds mācību stundu plāna īstenošanai (algas likme - 420 Euro)</t>
  </si>
  <si>
    <t>pārējo pedag. pienāk.
apmaksai (40%)</t>
  </si>
  <si>
    <t>Skolotāju darba samaksai
(darba algas likme -420 EUR)</t>
  </si>
  <si>
    <r>
      <t xml:space="preserve">1.-4. </t>
    </r>
    <r>
      <rPr>
        <sz val="9"/>
        <rFont val="Times New Roman"/>
        <family val="1"/>
      </rPr>
      <t xml:space="preserve"> (0.75*0,8)</t>
    </r>
  </si>
  <si>
    <r>
      <t xml:space="preserve">5.-9.                </t>
    </r>
    <r>
      <rPr>
        <sz val="9"/>
        <rFont val="Times New Roman"/>
        <family val="1"/>
      </rPr>
      <t>(1*0,8)</t>
    </r>
  </si>
  <si>
    <r>
      <t xml:space="preserve">10.-12.   </t>
    </r>
    <r>
      <rPr>
        <sz val="9"/>
        <rFont val="Times New Roman"/>
        <family val="1"/>
      </rPr>
      <t xml:space="preserve"> (1,25*0,8)</t>
    </r>
  </si>
  <si>
    <r>
      <t xml:space="preserve">1.-4. </t>
    </r>
    <r>
      <rPr>
        <sz val="9"/>
        <rFont val="Times New Roman"/>
        <family val="1"/>
      </rPr>
      <t xml:space="preserve"> (0.75*0,75)</t>
    </r>
  </si>
  <si>
    <r>
      <t xml:space="preserve">5.-9.                </t>
    </r>
    <r>
      <rPr>
        <sz val="9"/>
        <rFont val="Times New Roman"/>
        <family val="1"/>
      </rPr>
      <t>(1*0,75)</t>
    </r>
  </si>
  <si>
    <r>
      <t xml:space="preserve">10.-12.   </t>
    </r>
    <r>
      <rPr>
        <sz val="9"/>
        <rFont val="Times New Roman"/>
        <family val="1"/>
      </rPr>
      <t xml:space="preserve"> (1,25*0,75)</t>
    </r>
  </si>
  <si>
    <t>Starpība mēnēsim</t>
  </si>
  <si>
    <t>Pielikums anotācijai</t>
  </si>
  <si>
    <t>Finansējums, ņemot vērā spēkā esošos normatīvus (koef.=0,8; alga p[ar likmi 420 EUR)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</si>
</sst>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0.000000%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Baltic"/>
      <family val="0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BaltGaramond"/>
      <family val="2"/>
    </font>
    <font>
      <sz val="10"/>
      <name val="BaltHelvetica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rgb="FFFFFFCC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4D1"/>
        <bgColor indexed="64"/>
      </patternFill>
    </fill>
    <fill>
      <gradientFill degree="90">
        <stop position="0">
          <color rgb="FFFFCC66"/>
        </stop>
        <stop position="1">
          <color rgb="FFFFFF99"/>
        </stop>
      </gradientFill>
    </fill>
    <fill>
      <patternFill patternType="solid">
        <fgColor rgb="FFFFCC00"/>
        <bgColor indexed="64"/>
      </patternFill>
    </fill>
    <fill>
      <gradientFill degree="90">
        <stop position="0">
          <color rgb="FFFFFFCC"/>
        </stop>
        <stop position="1">
          <color theme="0"/>
        </stop>
      </gradientFill>
    </fill>
    <fill>
      <patternFill patternType="solid">
        <fgColor rgb="FFE8FFD1"/>
        <bgColor indexed="64"/>
      </patternFill>
    </fill>
    <fill>
      <patternFill patternType="solid">
        <fgColor rgb="FFCCFF66"/>
        <bgColor indexed="64"/>
      </patternFill>
    </fill>
    <fill>
      <gradientFill degree="90">
        <stop position="0">
          <color rgb="FFFFCC66"/>
        </stop>
        <stop position="1">
          <color rgb="FFFFFF99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patternFill patternType="solid">
        <fgColor indexed="47"/>
        <bgColor indexed="64"/>
      </pattern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CC66"/>
        </stop>
        <stop position="1">
          <color rgb="FFFFFF99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CC66"/>
        </stop>
        <stop position="1">
          <color rgb="FFFFFF99"/>
        </stop>
      </gradientFill>
    </fill>
    <fill>
      <gradientFill degree="90">
        <stop position="0">
          <color rgb="FFFFCC66"/>
        </stop>
        <stop position="1">
          <color rgb="FFFFFF99"/>
        </stop>
      </gradientFill>
    </fill>
    <fill>
      <gradientFill degree="90">
        <stop position="0">
          <color rgb="FFFFCC66"/>
        </stop>
        <stop position="1">
          <color rgb="FFFFFF99"/>
        </stop>
      </gradientFill>
    </fill>
    <fill>
      <patternFill patternType="solid">
        <fgColor rgb="FFD7E2C4"/>
        <bgColor indexed="64"/>
      </patternFill>
    </fill>
    <fill>
      <patternFill patternType="solid">
        <fgColor rgb="FFCCFF33"/>
        <bgColor indexed="64"/>
      </pattern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FFFFCC"/>
        </stop>
        <stop position="1">
          <color theme="0"/>
        </stop>
      </gradientFill>
    </fill>
    <fill>
      <gradientFill degree="90">
        <stop position="0">
          <color rgb="FF66FF33"/>
        </stop>
        <stop position="1">
          <color rgb="FFFFFF99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EAC1"/>
        </stop>
        <stop position="1">
          <color rgb="FFFFFFC1"/>
        </stop>
      </gradientFill>
    </fill>
    <fill>
      <gradientFill degree="90">
        <stop position="0">
          <color rgb="FFFFCC66"/>
        </stop>
        <stop position="1">
          <color rgb="FFFFFF99"/>
        </stop>
      </gradientFill>
    </fill>
    <fill>
      <gradientFill degree="90">
        <stop position="0">
          <color rgb="FFFFFFCC"/>
        </stop>
        <stop position="1">
          <color theme="0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 applyBorder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3" fontId="13" fillId="0" borderId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174" fontId="13" fillId="31" borderId="0">
      <alignment/>
      <protection/>
    </xf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7" fillId="33" borderId="7" applyNumberFormat="0" applyFont="0" applyAlignment="0" applyProtection="0"/>
    <xf numFmtId="0" fontId="50" fillId="27" borderId="8" applyNumberFormat="0" applyAlignment="0" applyProtection="0"/>
    <xf numFmtId="0" fontId="14" fillId="0" borderId="0">
      <alignment/>
      <protection/>
    </xf>
    <xf numFmtId="9" fontId="37" fillId="0" borderId="0" applyFont="0" applyFill="0" applyBorder="0" applyAlignment="0" applyProtection="0"/>
    <xf numFmtId="173" fontId="13" fillId="34" borderId="0" applyBorder="0" applyProtection="0">
      <alignment/>
    </xf>
    <xf numFmtId="0" fontId="12" fillId="0" borderId="0" applyNumberFormat="0" applyProtection="0">
      <alignment horizontal="left" wrapText="1" indent="1" shrinkToFit="1"/>
    </xf>
    <xf numFmtId="0" fontId="12" fillId="0" borderId="0" applyNumberFormat="0" applyProtection="0">
      <alignment horizontal="left" wrapText="1" indent="1" shrinkToFit="1"/>
    </xf>
    <xf numFmtId="0" fontId="12" fillId="0" borderId="0" applyNumberFormat="0" applyProtection="0">
      <alignment horizontal="left" wrapText="1" indent="1" shrinkToFit="1"/>
    </xf>
    <xf numFmtId="4" fontId="15" fillId="0" borderId="0" applyNumberFormat="0" applyProtection="0">
      <alignment horizontal="left" wrapText="1" indent="1"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3" fontId="13" fillId="35" borderId="0" applyBorder="0" applyProtection="0">
      <alignment/>
    </xf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62" applyFont="1" applyBorder="1" applyAlignment="1">
      <alignment horizontal="center"/>
      <protection/>
    </xf>
    <xf numFmtId="0" fontId="4" fillId="0" borderId="13" xfId="62" applyFont="1" applyBorder="1" applyAlignment="1">
      <alignment horizontal="right"/>
      <protection/>
    </xf>
    <xf numFmtId="3" fontId="9" fillId="0" borderId="14" xfId="0" applyNumberFormat="1" applyFont="1" applyFill="1" applyBorder="1" applyAlignment="1">
      <alignment horizontal="right" wrapText="1"/>
    </xf>
    <xf numFmtId="3" fontId="4" fillId="36" borderId="14" xfId="0" applyNumberFormat="1" applyFont="1" applyFill="1" applyBorder="1" applyAlignment="1">
      <alignment horizontal="right"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3" fontId="4" fillId="38" borderId="14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wrapText="1"/>
    </xf>
    <xf numFmtId="3" fontId="4" fillId="39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4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41" borderId="12" xfId="0" applyNumberFormat="1" applyFont="1" applyFill="1" applyBorder="1" applyAlignment="1">
      <alignment horizontal="right" vertical="center" wrapText="1"/>
    </xf>
    <xf numFmtId="3" fontId="4" fillId="42" borderId="12" xfId="0" applyNumberFormat="1" applyFont="1" applyFill="1" applyBorder="1" applyAlignment="1">
      <alignment vertical="center" wrapText="1"/>
    </xf>
    <xf numFmtId="0" fontId="4" fillId="0" borderId="14" xfId="62" applyFont="1" applyBorder="1" applyAlignment="1">
      <alignment horizontal="center"/>
      <protection/>
    </xf>
    <xf numFmtId="0" fontId="4" fillId="0" borderId="15" xfId="62" applyFont="1" applyBorder="1" applyAlignment="1">
      <alignment horizontal="right"/>
      <protection/>
    </xf>
    <xf numFmtId="0" fontId="4" fillId="0" borderId="15" xfId="62" applyFont="1" applyBorder="1" applyAlignment="1">
      <alignment/>
      <protection/>
    </xf>
    <xf numFmtId="0" fontId="4" fillId="0" borderId="15" xfId="62" applyFont="1" applyFill="1" applyBorder="1" applyAlignment="1">
      <alignment/>
      <protection/>
    </xf>
    <xf numFmtId="0" fontId="4" fillId="0" borderId="16" xfId="62" applyFont="1" applyBorder="1" applyAlignment="1">
      <alignment horizontal="center"/>
      <protection/>
    </xf>
    <xf numFmtId="0" fontId="4" fillId="0" borderId="17" xfId="62" applyFont="1" applyBorder="1" applyAlignment="1">
      <alignment/>
      <protection/>
    </xf>
    <xf numFmtId="3" fontId="5" fillId="0" borderId="18" xfId="0" applyNumberFormat="1" applyFont="1" applyFill="1" applyBorder="1" applyAlignment="1">
      <alignment horizontal="right" wrapText="1"/>
    </xf>
    <xf numFmtId="3" fontId="5" fillId="43" borderId="18" xfId="0" applyNumberFormat="1" applyFont="1" applyFill="1" applyBorder="1" applyAlignment="1">
      <alignment horizontal="right" wrapText="1"/>
    </xf>
    <xf numFmtId="3" fontId="5" fillId="37" borderId="18" xfId="0" applyNumberFormat="1" applyFont="1" applyFill="1" applyBorder="1" applyAlignment="1">
      <alignment horizontal="right" wrapText="1"/>
    </xf>
    <xf numFmtId="3" fontId="5" fillId="44" borderId="18" xfId="0" applyNumberFormat="1" applyFont="1" applyFill="1" applyBorder="1" applyAlignment="1">
      <alignment horizontal="right" wrapText="1"/>
    </xf>
    <xf numFmtId="3" fontId="5" fillId="45" borderId="18" xfId="0" applyNumberFormat="1" applyFont="1" applyFill="1" applyBorder="1" applyAlignment="1">
      <alignment wrapText="1"/>
    </xf>
    <xf numFmtId="3" fontId="5" fillId="40" borderId="18" xfId="0" applyNumberFormat="1" applyFont="1" applyFill="1" applyBorder="1" applyAlignment="1">
      <alignment horizontal="right" wrapText="1"/>
    </xf>
    <xf numFmtId="3" fontId="5" fillId="46" borderId="18" xfId="0" applyNumberFormat="1" applyFont="1" applyFill="1" applyBorder="1" applyAlignment="1">
      <alignment horizontal="right" wrapText="1"/>
    </xf>
    <xf numFmtId="3" fontId="5" fillId="42" borderId="18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171" fontId="4" fillId="47" borderId="12" xfId="0" applyNumberFormat="1" applyFont="1" applyFill="1" applyBorder="1" applyAlignment="1">
      <alignment horizontal="right" wrapText="1"/>
    </xf>
    <xf numFmtId="0" fontId="11" fillId="0" borderId="0" xfId="58" applyFont="1">
      <alignment/>
      <protection/>
    </xf>
    <xf numFmtId="0" fontId="0" fillId="0" borderId="0" xfId="58">
      <alignment/>
      <protection/>
    </xf>
    <xf numFmtId="0" fontId="11" fillId="0" borderId="14" xfId="58" applyFont="1" applyBorder="1" applyAlignment="1">
      <alignment horizontal="center" wrapText="1"/>
      <protection/>
    </xf>
    <xf numFmtId="0" fontId="11" fillId="0" borderId="14" xfId="58" applyFont="1" applyBorder="1" applyAlignment="1">
      <alignment wrapText="1"/>
      <protection/>
    </xf>
    <xf numFmtId="3" fontId="11" fillId="0" borderId="14" xfId="61" applyNumberFormat="1" applyFont="1" applyFill="1" applyBorder="1" applyAlignment="1">
      <alignment horizontal="right"/>
      <protection/>
    </xf>
    <xf numFmtId="3" fontId="11" fillId="0" borderId="14" xfId="58" applyNumberFormat="1" applyFont="1" applyBorder="1" applyAlignment="1">
      <alignment horizontal="right"/>
      <protection/>
    </xf>
    <xf numFmtId="0" fontId="18" fillId="0" borderId="0" xfId="58" applyFont="1">
      <alignment/>
      <protection/>
    </xf>
    <xf numFmtId="0" fontId="10" fillId="0" borderId="0" xfId="58" applyFont="1">
      <alignment/>
      <protection/>
    </xf>
    <xf numFmtId="0" fontId="0" fillId="0" borderId="0" xfId="58" applyAlignment="1">
      <alignment/>
      <protection/>
    </xf>
    <xf numFmtId="3" fontId="11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71" fontId="5" fillId="47" borderId="18" xfId="0" applyNumberFormat="1" applyFont="1" applyFill="1" applyBorder="1" applyAlignment="1">
      <alignment horizontal="right" wrapText="1"/>
    </xf>
    <xf numFmtId="0" fontId="11" fillId="0" borderId="14" xfId="58" applyFont="1" applyBorder="1" applyAlignment="1">
      <alignment/>
      <protection/>
    </xf>
    <xf numFmtId="0" fontId="17" fillId="0" borderId="14" xfId="58" applyFont="1" applyBorder="1" applyAlignment="1">
      <alignment horizontal="right" wrapText="1"/>
      <protection/>
    </xf>
    <xf numFmtId="3" fontId="17" fillId="0" borderId="14" xfId="58" applyNumberFormat="1" applyFont="1" applyBorder="1" applyAlignment="1">
      <alignment horizontal="right"/>
      <protection/>
    </xf>
    <xf numFmtId="0" fontId="4" fillId="0" borderId="19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0" fontId="4" fillId="50" borderId="14" xfId="0" applyFont="1" applyFill="1" applyBorder="1" applyAlignment="1">
      <alignment horizontal="center" vertical="center" wrapText="1"/>
    </xf>
    <xf numFmtId="171" fontId="4" fillId="51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52" borderId="14" xfId="0" applyNumberFormat="1" applyFont="1" applyFill="1" applyBorder="1" applyAlignment="1">
      <alignment horizontal="right" vertical="center" wrapText="1"/>
    </xf>
    <xf numFmtId="3" fontId="4" fillId="53" borderId="14" xfId="0" applyNumberFormat="1" applyFont="1" applyFill="1" applyBorder="1" applyAlignment="1">
      <alignment horizontal="right" vertical="center" wrapText="1"/>
    </xf>
    <xf numFmtId="3" fontId="4" fillId="42" borderId="14" xfId="0" applyNumberFormat="1" applyFont="1" applyFill="1" applyBorder="1" applyAlignment="1">
      <alignment vertical="center" wrapText="1"/>
    </xf>
    <xf numFmtId="171" fontId="5" fillId="51" borderId="18" xfId="0" applyNumberFormat="1" applyFont="1" applyFill="1" applyBorder="1" applyAlignment="1">
      <alignment horizontal="right" wrapText="1"/>
    </xf>
    <xf numFmtId="3" fontId="5" fillId="54" borderId="18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7" fillId="37" borderId="14" xfId="58" applyFont="1" applyFill="1" applyBorder="1" applyAlignment="1">
      <alignment horizontal="right" wrapText="1"/>
      <protection/>
    </xf>
    <xf numFmtId="3" fontId="17" fillId="37" borderId="14" xfId="58" applyNumberFormat="1" applyFont="1" applyFill="1" applyBorder="1" applyAlignment="1">
      <alignment horizontal="right"/>
      <protection/>
    </xf>
    <xf numFmtId="0" fontId="11" fillId="0" borderId="0" xfId="58" applyFont="1" applyAlignment="1">
      <alignment horizontal="right" vertical="top"/>
      <protection/>
    </xf>
    <xf numFmtId="0" fontId="17" fillId="37" borderId="14" xfId="58" applyFont="1" applyFill="1" applyBorder="1" applyAlignment="1">
      <alignment horizontal="center"/>
      <protection/>
    </xf>
    <xf numFmtId="0" fontId="17" fillId="37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left" vertical="top" wrapText="1" readingOrder="1"/>
      <protection locked="0"/>
    </xf>
    <xf numFmtId="0" fontId="4" fillId="0" borderId="15" xfId="62" applyFont="1" applyFill="1" applyBorder="1" applyAlignment="1">
      <alignment horizontal="left" wrapText="1"/>
      <protection/>
    </xf>
    <xf numFmtId="0" fontId="12" fillId="0" borderId="15" xfId="62" applyFont="1" applyFill="1" applyBorder="1" applyAlignment="1">
      <alignment horizontal="right" wrapText="1"/>
      <protection/>
    </xf>
    <xf numFmtId="0" fontId="4" fillId="0" borderId="0" xfId="62" applyFont="1" applyFill="1" applyBorder="1" applyAlignment="1">
      <alignment wrapText="1"/>
      <protection/>
    </xf>
    <xf numFmtId="0" fontId="4" fillId="0" borderId="15" xfId="62" applyFont="1" applyFill="1" applyBorder="1" applyAlignment="1">
      <alignment wrapText="1"/>
      <protection/>
    </xf>
    <xf numFmtId="3" fontId="4" fillId="0" borderId="0" xfId="0" applyNumberFormat="1" applyFont="1" applyFill="1" applyAlignment="1">
      <alignment horizontal="right"/>
    </xf>
    <xf numFmtId="3" fontId="17" fillId="3" borderId="14" xfId="0" applyNumberFormat="1" applyFont="1" applyFill="1" applyBorder="1" applyAlignment="1">
      <alignment horizontal="center" vertical="center"/>
    </xf>
    <xf numFmtId="0" fontId="11" fillId="0" borderId="14" xfId="58" applyFont="1" applyBorder="1" applyAlignment="1">
      <alignment horizontal="left" wrapText="1"/>
      <protection/>
    </xf>
    <xf numFmtId="3" fontId="11" fillId="0" borderId="14" xfId="0" applyNumberFormat="1" applyFont="1" applyBorder="1" applyAlignment="1">
      <alignment horizontal="center" vertical="center"/>
    </xf>
    <xf numFmtId="0" fontId="17" fillId="0" borderId="14" xfId="58" applyFont="1" applyBorder="1" applyAlignment="1">
      <alignment horizontal="left"/>
      <protection/>
    </xf>
    <xf numFmtId="0" fontId="17" fillId="3" borderId="14" xfId="58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1" borderId="22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42" borderId="23" xfId="0" applyFont="1" applyFill="1" applyBorder="1" applyAlignment="1">
      <alignment horizontal="center" vertical="center" wrapText="1"/>
    </xf>
    <xf numFmtId="0" fontId="4" fillId="42" borderId="24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3" fontId="4" fillId="55" borderId="16" xfId="0" applyNumberFormat="1" applyFont="1" applyFill="1" applyBorder="1" applyAlignment="1">
      <alignment horizontal="center" vertical="center" wrapText="1"/>
    </xf>
    <xf numFmtId="3" fontId="4" fillId="56" borderId="22" xfId="0" applyNumberFormat="1" applyFont="1" applyFill="1" applyBorder="1" applyAlignment="1">
      <alignment horizontal="center" vertical="center" wrapText="1"/>
    </xf>
    <xf numFmtId="3" fontId="4" fillId="57" borderId="19" xfId="0" applyNumberFormat="1" applyFont="1" applyFill="1" applyBorder="1" applyAlignment="1">
      <alignment horizontal="center" vertical="center" wrapText="1"/>
    </xf>
    <xf numFmtId="0" fontId="4" fillId="58" borderId="15" xfId="0" applyFont="1" applyFill="1" applyBorder="1" applyAlignment="1">
      <alignment horizontal="center" vertical="center" wrapText="1"/>
    </xf>
    <xf numFmtId="0" fontId="4" fillId="58" borderId="23" xfId="0" applyFont="1" applyFill="1" applyBorder="1" applyAlignment="1">
      <alignment horizontal="center" vertical="center" wrapText="1"/>
    </xf>
    <xf numFmtId="0" fontId="4" fillId="59" borderId="16" xfId="0" applyFont="1" applyFill="1" applyBorder="1" applyAlignment="1">
      <alignment horizontal="center" vertical="center" wrapText="1"/>
    </xf>
    <xf numFmtId="0" fontId="4" fillId="59" borderId="22" xfId="0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horizontal="center" vertical="center" wrapText="1"/>
    </xf>
    <xf numFmtId="0" fontId="4" fillId="60" borderId="15" xfId="0" applyFont="1" applyFill="1" applyBorder="1" applyAlignment="1">
      <alignment horizontal="center" vertical="center" wrapText="1"/>
    </xf>
    <xf numFmtId="0" fontId="4" fillId="61" borderId="23" xfId="0" applyFont="1" applyFill="1" applyBorder="1" applyAlignment="1">
      <alignment horizontal="center" vertical="center" wrapText="1"/>
    </xf>
    <xf numFmtId="0" fontId="4" fillId="62" borderId="16" xfId="0" applyFont="1" applyFill="1" applyBorder="1" applyAlignment="1">
      <alignment horizontal="center" vertical="center" wrapText="1"/>
    </xf>
    <xf numFmtId="0" fontId="4" fillId="62" borderId="22" xfId="0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63" borderId="15" xfId="0" applyFont="1" applyFill="1" applyBorder="1" applyAlignment="1">
      <alignment horizontal="center" vertical="center" wrapText="1"/>
    </xf>
    <xf numFmtId="0" fontId="4" fillId="64" borderId="23" xfId="0" applyFont="1" applyFill="1" applyBorder="1" applyAlignment="1">
      <alignment horizontal="center" vertical="center" wrapText="1"/>
    </xf>
    <xf numFmtId="0" fontId="4" fillId="65" borderId="24" xfId="0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 vertical="center" wrapText="1"/>
    </xf>
    <xf numFmtId="0" fontId="4" fillId="67" borderId="22" xfId="0" applyFont="1" applyFill="1" applyBorder="1" applyAlignment="1">
      <alignment horizontal="center" vertical="center" wrapText="1"/>
    </xf>
    <xf numFmtId="0" fontId="4" fillId="68" borderId="19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5" fillId="0" borderId="27" xfId="62" applyFont="1" applyBorder="1" applyAlignment="1">
      <alignment horizontal="center"/>
      <protection/>
    </xf>
    <xf numFmtId="0" fontId="5" fillId="0" borderId="28" xfId="62" applyFont="1" applyBorder="1" applyAlignment="1">
      <alignment horizontal="center"/>
      <protection/>
    </xf>
    <xf numFmtId="0" fontId="4" fillId="37" borderId="1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51" borderId="14" xfId="0" applyFont="1" applyFill="1" applyBorder="1" applyAlignment="1">
      <alignment horizontal="center" vertical="center" wrapText="1"/>
    </xf>
    <xf numFmtId="0" fontId="4" fillId="69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70" borderId="17" xfId="0" applyFont="1" applyFill="1" applyBorder="1" applyAlignment="1">
      <alignment horizontal="center" vertical="center" wrapText="1"/>
    </xf>
    <xf numFmtId="0" fontId="4" fillId="71" borderId="25" xfId="0" applyFont="1" applyFill="1" applyBorder="1" applyAlignment="1">
      <alignment horizontal="center" vertical="center" wrapText="1"/>
    </xf>
    <xf numFmtId="0" fontId="4" fillId="72" borderId="30" xfId="0" applyFont="1" applyFill="1" applyBorder="1" applyAlignment="1">
      <alignment horizontal="center" vertical="center" wrapText="1"/>
    </xf>
    <xf numFmtId="0" fontId="4" fillId="73" borderId="13" xfId="0" applyFont="1" applyFill="1" applyBorder="1" applyAlignment="1">
      <alignment horizontal="center" vertical="center" wrapText="1"/>
    </xf>
    <xf numFmtId="0" fontId="4" fillId="74" borderId="26" xfId="0" applyFont="1" applyFill="1" applyBorder="1" applyAlignment="1">
      <alignment horizontal="center" vertical="center" wrapText="1"/>
    </xf>
    <xf numFmtId="0" fontId="4" fillId="75" borderId="31" xfId="0" applyFont="1" applyFill="1" applyBorder="1" applyAlignment="1">
      <alignment horizontal="center" vertical="center" wrapText="1"/>
    </xf>
    <xf numFmtId="0" fontId="4" fillId="76" borderId="14" xfId="0" applyFont="1" applyFill="1" applyBorder="1" applyAlignment="1" quotePrefix="1">
      <alignment horizontal="center" vertical="center" wrapText="1"/>
    </xf>
    <xf numFmtId="0" fontId="4" fillId="77" borderId="14" xfId="0" applyFont="1" applyFill="1" applyBorder="1" applyAlignment="1">
      <alignment horizontal="center" vertical="center" wrapText="1"/>
    </xf>
    <xf numFmtId="3" fontId="4" fillId="78" borderId="14" xfId="0" applyNumberFormat="1" applyFont="1" applyFill="1" applyBorder="1" applyAlignment="1">
      <alignment horizontal="center" vertical="center" wrapText="1"/>
    </xf>
    <xf numFmtId="0" fontId="4" fillId="79" borderId="14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efic.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62_samazin_IZM 2" xfId="61"/>
    <cellStyle name="Normal_Dažādi" xfId="62"/>
    <cellStyle name="Note" xfId="63"/>
    <cellStyle name="Output" xfId="64"/>
    <cellStyle name="Parastais_FMLikp01_p05_221205_pap_afp_makp" xfId="65"/>
    <cellStyle name="Percent" xfId="66"/>
    <cellStyle name="Pie??m." xfId="67"/>
    <cellStyle name="SAPBEXHLevel0" xfId="68"/>
    <cellStyle name="SAPBEXHLevel1" xfId="69"/>
    <cellStyle name="SAPBEXHLevel2" xfId="70"/>
    <cellStyle name="SAPBEXstdItem" xfId="71"/>
    <cellStyle name="Style 1" xfId="72"/>
    <cellStyle name="Title" xfId="73"/>
    <cellStyle name="Total" xfId="74"/>
    <cellStyle name="V?st.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D4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5.28125" style="41" customWidth="1"/>
    <col min="2" max="4" width="14.28125" style="41" customWidth="1"/>
    <col min="5" max="16384" width="9.140625" style="42" customWidth="1"/>
  </cols>
  <sheetData>
    <row r="1" ht="25.5" customHeight="1">
      <c r="D1" s="80" t="s">
        <v>182</v>
      </c>
    </row>
    <row r="2" spans="1:4" ht="15.75">
      <c r="A2" s="53"/>
      <c r="B2" s="43" t="s">
        <v>148</v>
      </c>
      <c r="C2" s="43" t="s">
        <v>146</v>
      </c>
      <c r="D2" s="43" t="s">
        <v>8</v>
      </c>
    </row>
    <row r="3" spans="1:4" ht="15.75">
      <c r="A3" s="92" t="s">
        <v>156</v>
      </c>
      <c r="B3" s="92"/>
      <c r="C3" s="92"/>
      <c r="D3" s="92"/>
    </row>
    <row r="4" spans="1:4" s="47" customFormat="1" ht="33.75" customHeight="1">
      <c r="A4" s="44" t="s">
        <v>183</v>
      </c>
      <c r="B4" s="45">
        <f>+'pašv.vak.,nekl._0,8'!AJ130</f>
        <v>864132</v>
      </c>
      <c r="C4" s="46">
        <f>+B4*4</f>
        <v>3456528</v>
      </c>
      <c r="D4" s="46">
        <f>+B4*12</f>
        <v>10369584</v>
      </c>
    </row>
    <row r="5" spans="1:4" ht="31.5">
      <c r="A5" s="44" t="s">
        <v>157</v>
      </c>
      <c r="B5" s="45">
        <f>+'pašv.vak.,nekl._0,75'!AJ130</f>
        <v>810761</v>
      </c>
      <c r="C5" s="46">
        <f>+B5*4</f>
        <v>3243044</v>
      </c>
      <c r="D5" s="46">
        <f>+B5*12</f>
        <v>9729132</v>
      </c>
    </row>
    <row r="6" spans="1:4" s="48" customFormat="1" ht="14.25" customHeight="1">
      <c r="A6" s="54" t="s">
        <v>149</v>
      </c>
      <c r="B6" s="55">
        <f>+B4-B5</f>
        <v>53371</v>
      </c>
      <c r="C6" s="55">
        <f>+B6*4</f>
        <v>213484</v>
      </c>
      <c r="D6" s="55">
        <f>+B6*12</f>
        <v>640452</v>
      </c>
    </row>
    <row r="7" spans="1:4" ht="15.75">
      <c r="A7" s="92" t="s">
        <v>171</v>
      </c>
      <c r="B7" s="92"/>
      <c r="C7" s="92"/>
      <c r="D7" s="92"/>
    </row>
    <row r="8" spans="1:4" s="47" customFormat="1" ht="33.75" customHeight="1">
      <c r="A8" s="44" t="s">
        <v>183</v>
      </c>
      <c r="B8" s="45">
        <f>+'priv.talmac.'!R13</f>
        <v>124096</v>
      </c>
      <c r="C8" s="46">
        <f>+B8*4</f>
        <v>496384</v>
      </c>
      <c r="D8" s="46">
        <f>+B8*12</f>
        <v>1489152</v>
      </c>
    </row>
    <row r="9" spans="1:4" ht="31.5">
      <c r="A9" s="44" t="s">
        <v>157</v>
      </c>
      <c r="B9" s="45">
        <f>+'priv.talmac.'!R24</f>
        <v>116322</v>
      </c>
      <c r="C9" s="46">
        <f>+B9*4</f>
        <v>465288</v>
      </c>
      <c r="D9" s="46">
        <f>+B9*12</f>
        <v>1395864</v>
      </c>
    </row>
    <row r="10" spans="1:4" s="48" customFormat="1" ht="14.25" customHeight="1">
      <c r="A10" s="54" t="s">
        <v>149</v>
      </c>
      <c r="B10" s="55">
        <f>+B8-B9</f>
        <v>7774</v>
      </c>
      <c r="C10" s="55">
        <f>+B10*4</f>
        <v>31096</v>
      </c>
      <c r="D10" s="55">
        <f>+B10*12</f>
        <v>93288</v>
      </c>
    </row>
    <row r="11" spans="1:4" s="48" customFormat="1" ht="33" customHeight="1">
      <c r="A11" s="78" t="s">
        <v>169</v>
      </c>
      <c r="B11" s="79">
        <f>+B6+B10</f>
        <v>61145</v>
      </c>
      <c r="C11" s="79">
        <f>+C6+C10</f>
        <v>244580</v>
      </c>
      <c r="D11" s="79">
        <f>+D6+D10</f>
        <v>733740</v>
      </c>
    </row>
    <row r="13" spans="1:4" ht="15.75">
      <c r="A13" s="81" t="s">
        <v>154</v>
      </c>
      <c r="B13" s="82" t="s">
        <v>151</v>
      </c>
      <c r="C13" s="82" t="s">
        <v>152</v>
      </c>
      <c r="D13" s="82" t="s">
        <v>153</v>
      </c>
    </row>
    <row r="14" spans="1:4" s="48" customFormat="1" ht="15.75" customHeight="1">
      <c r="A14" s="90" t="s">
        <v>150</v>
      </c>
      <c r="B14" s="91">
        <v>1204535</v>
      </c>
      <c r="C14" s="91">
        <v>2817095</v>
      </c>
      <c r="D14" s="91">
        <v>2858866</v>
      </c>
    </row>
    <row r="15" spans="1:4" s="48" customFormat="1" ht="15.75" customHeight="1">
      <c r="A15" s="90"/>
      <c r="B15" s="91"/>
      <c r="C15" s="91"/>
      <c r="D15" s="91"/>
    </row>
    <row r="16" spans="1:4" s="49" customFormat="1" ht="15.75" customHeight="1">
      <c r="A16" s="90"/>
      <c r="B16" s="91"/>
      <c r="C16" s="91"/>
      <c r="D16" s="91"/>
    </row>
    <row r="17" spans="1:4" s="49" customFormat="1" ht="18.75" customHeight="1">
      <c r="A17" s="90"/>
      <c r="B17" s="91"/>
      <c r="C17" s="91"/>
      <c r="D17" s="91"/>
    </row>
    <row r="18" spans="1:4" s="49" customFormat="1" ht="12.75">
      <c r="A18" s="90" t="s">
        <v>170</v>
      </c>
      <c r="B18" s="91">
        <f>+C11</f>
        <v>244580</v>
      </c>
      <c r="C18" s="91">
        <f>+B18*3</f>
        <v>733740</v>
      </c>
      <c r="D18" s="91">
        <f>C18</f>
        <v>733740</v>
      </c>
    </row>
    <row r="19" spans="1:4" ht="24.75" customHeight="1">
      <c r="A19" s="90"/>
      <c r="B19" s="91"/>
      <c r="C19" s="91"/>
      <c r="D19" s="91"/>
    </row>
    <row r="20" spans="1:4" s="51" customFormat="1" ht="15.75" customHeight="1">
      <c r="A20" s="93" t="s">
        <v>155</v>
      </c>
      <c r="B20" s="89">
        <f>+B14-B18</f>
        <v>959955</v>
      </c>
      <c r="C20" s="89">
        <f>+C14-C18</f>
        <v>2083355</v>
      </c>
      <c r="D20" s="89">
        <f>+D14-D18</f>
        <v>2125126</v>
      </c>
    </row>
    <row r="21" spans="1:4" s="51" customFormat="1" ht="15" customHeight="1">
      <c r="A21" s="93"/>
      <c r="B21" s="89"/>
      <c r="C21" s="89"/>
      <c r="D21" s="89"/>
    </row>
    <row r="22" spans="1:4" s="51" customFormat="1" ht="15.75" customHeight="1">
      <c r="A22" s="93"/>
      <c r="B22" s="89"/>
      <c r="C22" s="89"/>
      <c r="D22" s="89"/>
    </row>
    <row r="23" spans="1:4" s="51" customFormat="1" ht="15.75">
      <c r="A23" s="50"/>
      <c r="B23" s="50"/>
      <c r="C23" s="50"/>
      <c r="D23" s="50"/>
    </row>
    <row r="24" spans="1:4" s="51" customFormat="1" ht="15.75">
      <c r="A24" s="50"/>
      <c r="B24" s="50"/>
      <c r="C24" s="50"/>
      <c r="D24" s="50"/>
    </row>
    <row r="25" spans="1:4" s="51" customFormat="1" ht="15.75" customHeight="1">
      <c r="A25" s="50"/>
      <c r="B25" s="50"/>
      <c r="C25" s="50"/>
      <c r="D25" s="50"/>
    </row>
    <row r="26" spans="1:4" s="51" customFormat="1" ht="15.75">
      <c r="A26" s="50"/>
      <c r="B26" s="50"/>
      <c r="C26" s="50"/>
      <c r="D26" s="50"/>
    </row>
    <row r="27" spans="1:4" s="51" customFormat="1" ht="15.75">
      <c r="A27" s="50"/>
      <c r="B27" s="50"/>
      <c r="C27" s="50"/>
      <c r="D27" s="50"/>
    </row>
    <row r="28" spans="1:4" s="51" customFormat="1" ht="15.75">
      <c r="A28" s="50"/>
      <c r="B28" s="50"/>
      <c r="C28" s="50"/>
      <c r="D28" s="50"/>
    </row>
    <row r="29" spans="1:4" s="51" customFormat="1" ht="15.75">
      <c r="A29" s="50"/>
      <c r="B29" s="50"/>
      <c r="C29" s="50"/>
      <c r="D29" s="50"/>
    </row>
    <row r="30" spans="1:4" s="51" customFormat="1" ht="15.75">
      <c r="A30" s="50"/>
      <c r="B30" s="50"/>
      <c r="C30" s="50"/>
      <c r="D30" s="50"/>
    </row>
    <row r="31" spans="1:4" s="51" customFormat="1" ht="15.75">
      <c r="A31" s="50"/>
      <c r="B31" s="50"/>
      <c r="C31" s="50"/>
      <c r="D31" s="50"/>
    </row>
    <row r="32" spans="1:4" s="51" customFormat="1" ht="15.75">
      <c r="A32" s="50"/>
      <c r="B32" s="50"/>
      <c r="C32" s="50"/>
      <c r="D32" s="50"/>
    </row>
    <row r="33" spans="1:4" s="51" customFormat="1" ht="15.75">
      <c r="A33" s="50"/>
      <c r="B33" s="50"/>
      <c r="C33" s="50"/>
      <c r="D33" s="50"/>
    </row>
    <row r="34" spans="1:4" s="51" customFormat="1" ht="15.75">
      <c r="A34" s="50"/>
      <c r="B34" s="50"/>
      <c r="C34" s="50"/>
      <c r="D34" s="50"/>
    </row>
    <row r="35" spans="1:4" s="51" customFormat="1" ht="15.75">
      <c r="A35" s="50"/>
      <c r="B35" s="50"/>
      <c r="C35" s="50"/>
      <c r="D35" s="50"/>
    </row>
    <row r="36" spans="1:4" s="51" customFormat="1" ht="15.75">
      <c r="A36" s="50"/>
      <c r="B36" s="50"/>
      <c r="C36" s="50"/>
      <c r="D36" s="50"/>
    </row>
    <row r="37" spans="1:4" s="51" customFormat="1" ht="15" customHeight="1">
      <c r="A37" s="50"/>
      <c r="B37" s="50"/>
      <c r="C37" s="50"/>
      <c r="D37" s="50"/>
    </row>
    <row r="38" spans="1:4" s="51" customFormat="1" ht="15" customHeight="1">
      <c r="A38" s="50"/>
      <c r="B38" s="50"/>
      <c r="C38" s="50"/>
      <c r="D38" s="50"/>
    </row>
    <row r="39" spans="1:4" s="51" customFormat="1" ht="15" customHeight="1">
      <c r="A39" s="50"/>
      <c r="B39" s="50"/>
      <c r="C39" s="50"/>
      <c r="D39" s="50"/>
    </row>
    <row r="40" spans="1:4" s="51" customFormat="1" ht="15" customHeight="1">
      <c r="A40" s="50"/>
      <c r="B40" s="50"/>
      <c r="C40" s="50"/>
      <c r="D40" s="50"/>
    </row>
    <row r="41" spans="1:4" s="51" customFormat="1" ht="15" customHeight="1">
      <c r="A41" s="50"/>
      <c r="B41" s="50"/>
      <c r="C41" s="50"/>
      <c r="D41" s="50"/>
    </row>
    <row r="42" ht="15" customHeight="1"/>
    <row r="43" ht="15" customHeight="1"/>
    <row r="44" ht="15" customHeight="1"/>
    <row r="45" ht="15" customHeight="1"/>
  </sheetData>
  <sheetProtection/>
  <mergeCells count="14">
    <mergeCell ref="A20:A22"/>
    <mergeCell ref="A14:A17"/>
    <mergeCell ref="C14:C17"/>
    <mergeCell ref="B14:B17"/>
    <mergeCell ref="D20:D22"/>
    <mergeCell ref="A18:A19"/>
    <mergeCell ref="C18:C19"/>
    <mergeCell ref="B18:B19"/>
    <mergeCell ref="A3:D3"/>
    <mergeCell ref="A7:D7"/>
    <mergeCell ref="D14:D17"/>
    <mergeCell ref="D18:D19"/>
    <mergeCell ref="C20:C22"/>
    <mergeCell ref="B20:B22"/>
  </mergeCells>
  <printOptions horizontalCentered="1"/>
  <pageMargins left="0" right="0" top="0.8267716535433072" bottom="0.1968503937007874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30"/>
  <sheetViews>
    <sheetView zoomScaleSheetLayoutView="70" zoomScalePageLayoutView="0" workbookViewId="0" topLeftCell="A1">
      <pane xSplit="2" ySplit="10" topLeftCell="AD1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123" sqref="AD123"/>
    </sheetView>
  </sheetViews>
  <sheetFormatPr defaultColWidth="9.140625" defaultRowHeight="12.75"/>
  <cols>
    <col min="1" max="1" width="5.00390625" style="34" customWidth="1"/>
    <col min="2" max="2" width="23.28125" style="35" customWidth="1"/>
    <col min="3" max="4" width="4.8515625" style="36" customWidth="1"/>
    <col min="5" max="5" width="7.28125" style="36" customWidth="1"/>
    <col min="6" max="6" width="10.7109375" style="36" customWidth="1"/>
    <col min="7" max="7" width="6.57421875" style="36" customWidth="1"/>
    <col min="8" max="8" width="6.140625" style="36" customWidth="1"/>
    <col min="9" max="9" width="6.8515625" style="36" customWidth="1"/>
    <col min="10" max="10" width="10.7109375" style="36" customWidth="1"/>
    <col min="11" max="12" width="4.8515625" style="36" customWidth="1"/>
    <col min="13" max="13" width="6.8515625" style="36" customWidth="1"/>
    <col min="14" max="14" width="10.7109375" style="36" customWidth="1"/>
    <col min="15" max="15" width="9.7109375" style="36" customWidth="1"/>
    <col min="16" max="17" width="6.57421875" style="36" customWidth="1"/>
    <col min="18" max="18" width="7.28125" style="36" customWidth="1"/>
    <col min="19" max="19" width="7.7109375" style="36" customWidth="1"/>
    <col min="20" max="22" width="7.00390625" style="36" customWidth="1"/>
    <col min="23" max="23" width="7.57421875" style="36" customWidth="1"/>
    <col min="24" max="26" width="7.28125" style="0" customWidth="1"/>
    <col min="27" max="27" width="7.00390625" style="0" customWidth="1"/>
    <col min="28" max="28" width="9.421875" style="0" customWidth="1"/>
    <col min="29" max="29" width="11.421875" style="35" customWidth="1"/>
    <col min="30" max="30" width="15.421875" style="35" customWidth="1"/>
    <col min="31" max="32" width="12.28125" style="35" customWidth="1"/>
    <col min="33" max="33" width="15.140625" style="35" customWidth="1"/>
    <col min="34" max="34" width="11.28125" style="35" customWidth="1"/>
    <col min="35" max="35" width="10.8515625" style="35" customWidth="1"/>
    <col min="36" max="36" width="11.8515625" style="35" customWidth="1"/>
    <col min="37" max="16384" width="9.140625" style="37" customWidth="1"/>
  </cols>
  <sheetData>
    <row r="1" spans="1:115" s="1" customFormat="1" ht="33.75" customHeight="1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</row>
    <row r="2" spans="1:115" s="1" customFormat="1" ht="16.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</row>
    <row r="3" spans="1:115" s="1" customFormat="1" ht="16.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36" s="2" customFormat="1" ht="15" customHeight="1">
      <c r="A4" s="94" t="s">
        <v>2</v>
      </c>
      <c r="B4" s="94" t="s">
        <v>3</v>
      </c>
      <c r="C4" s="143" t="s">
        <v>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6" t="s">
        <v>5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97" t="s">
        <v>6</v>
      </c>
      <c r="AD4" s="100" t="s">
        <v>7</v>
      </c>
      <c r="AE4" s="101"/>
      <c r="AF4" s="101"/>
      <c r="AG4" s="101"/>
      <c r="AH4" s="101"/>
      <c r="AI4" s="101"/>
      <c r="AJ4" s="102"/>
    </row>
    <row r="5" spans="1:36" s="2" customFormat="1" ht="15" customHeight="1">
      <c r="A5" s="95"/>
      <c r="B5" s="95"/>
      <c r="C5" s="121" t="s">
        <v>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 t="s">
        <v>10</v>
      </c>
      <c r="P5" s="116" t="s">
        <v>9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 t="s">
        <v>11</v>
      </c>
      <c r="AC5" s="98"/>
      <c r="AD5" s="106" t="s">
        <v>12</v>
      </c>
      <c r="AE5" s="107"/>
      <c r="AF5" s="107"/>
      <c r="AG5" s="110" t="s">
        <v>13</v>
      </c>
      <c r="AH5" s="113" t="s">
        <v>14</v>
      </c>
      <c r="AI5" s="94" t="s">
        <v>15</v>
      </c>
      <c r="AJ5" s="103" t="s">
        <v>16</v>
      </c>
    </row>
    <row r="6" spans="1:36" s="2" customFormat="1" ht="33.75" customHeight="1" thickBot="1">
      <c r="A6" s="95"/>
      <c r="B6" s="95"/>
      <c r="C6" s="132" t="s">
        <v>17</v>
      </c>
      <c r="D6" s="133"/>
      <c r="E6" s="133"/>
      <c r="F6" s="134"/>
      <c r="G6" s="132" t="s">
        <v>18</v>
      </c>
      <c r="H6" s="133"/>
      <c r="I6" s="133"/>
      <c r="J6" s="134"/>
      <c r="K6" s="132" t="s">
        <v>19</v>
      </c>
      <c r="L6" s="133"/>
      <c r="M6" s="133"/>
      <c r="N6" s="134"/>
      <c r="O6" s="124"/>
      <c r="P6" s="126" t="s">
        <v>17</v>
      </c>
      <c r="Q6" s="127"/>
      <c r="R6" s="127"/>
      <c r="S6" s="128"/>
      <c r="T6" s="126" t="s">
        <v>18</v>
      </c>
      <c r="U6" s="127"/>
      <c r="V6" s="127"/>
      <c r="W6" s="128"/>
      <c r="X6" s="126" t="s">
        <v>19</v>
      </c>
      <c r="Y6" s="127"/>
      <c r="Z6" s="127"/>
      <c r="AA6" s="128"/>
      <c r="AB6" s="119"/>
      <c r="AC6" s="98"/>
      <c r="AD6" s="108"/>
      <c r="AE6" s="109"/>
      <c r="AF6" s="109"/>
      <c r="AG6" s="111"/>
      <c r="AH6" s="114"/>
      <c r="AI6" s="95"/>
      <c r="AJ6" s="104"/>
    </row>
    <row r="7" spans="1:36" s="2" customFormat="1" ht="27" customHeight="1" thickBot="1" thickTop="1">
      <c r="A7" s="95"/>
      <c r="B7" s="95"/>
      <c r="C7" s="94" t="s">
        <v>20</v>
      </c>
      <c r="D7" s="94" t="s">
        <v>21</v>
      </c>
      <c r="E7" s="94" t="s">
        <v>22</v>
      </c>
      <c r="F7" s="135" t="s">
        <v>23</v>
      </c>
      <c r="G7" s="94" t="s">
        <v>20</v>
      </c>
      <c r="H7" s="94" t="s">
        <v>21</v>
      </c>
      <c r="I7" s="94" t="s">
        <v>22</v>
      </c>
      <c r="J7" s="135" t="s">
        <v>23</v>
      </c>
      <c r="K7" s="94" t="s">
        <v>20</v>
      </c>
      <c r="L7" s="94" t="s">
        <v>21</v>
      </c>
      <c r="M7" s="94" t="s">
        <v>22</v>
      </c>
      <c r="N7" s="135" t="s">
        <v>23</v>
      </c>
      <c r="O7" s="124"/>
      <c r="P7" s="4" t="s">
        <v>20</v>
      </c>
      <c r="Q7" s="4" t="s">
        <v>21</v>
      </c>
      <c r="R7" s="4" t="s">
        <v>22</v>
      </c>
      <c r="S7" s="129" t="s">
        <v>23</v>
      </c>
      <c r="T7" s="3" t="s">
        <v>20</v>
      </c>
      <c r="U7" s="3" t="s">
        <v>21</v>
      </c>
      <c r="V7" s="3" t="s">
        <v>22</v>
      </c>
      <c r="W7" s="129" t="s">
        <v>23</v>
      </c>
      <c r="X7" s="3" t="s">
        <v>20</v>
      </c>
      <c r="Y7" s="3" t="s">
        <v>21</v>
      </c>
      <c r="Z7" s="3" t="s">
        <v>22</v>
      </c>
      <c r="AA7" s="129" t="s">
        <v>23</v>
      </c>
      <c r="AB7" s="119"/>
      <c r="AC7" s="98"/>
      <c r="AD7" s="94" t="s">
        <v>172</v>
      </c>
      <c r="AE7" s="94" t="s">
        <v>24</v>
      </c>
      <c r="AF7" s="138" t="s">
        <v>25</v>
      </c>
      <c r="AG7" s="111"/>
      <c r="AH7" s="114"/>
      <c r="AI7" s="95"/>
      <c r="AJ7" s="104"/>
    </row>
    <row r="8" spans="1:36" s="2" customFormat="1" ht="30.75" customHeight="1" thickTop="1">
      <c r="A8" s="95"/>
      <c r="B8" s="95"/>
      <c r="C8" s="95"/>
      <c r="D8" s="95"/>
      <c r="E8" s="95"/>
      <c r="F8" s="136"/>
      <c r="G8" s="95"/>
      <c r="H8" s="95"/>
      <c r="I8" s="95"/>
      <c r="J8" s="136"/>
      <c r="K8" s="95"/>
      <c r="L8" s="95"/>
      <c r="M8" s="95"/>
      <c r="N8" s="136"/>
      <c r="O8" s="124"/>
      <c r="P8" s="57">
        <v>0.75</v>
      </c>
      <c r="Q8" s="57">
        <v>1</v>
      </c>
      <c r="R8" s="57">
        <v>1.25</v>
      </c>
      <c r="S8" s="130"/>
      <c r="T8" s="57">
        <v>0.75</v>
      </c>
      <c r="U8" s="57">
        <v>1</v>
      </c>
      <c r="V8" s="57">
        <v>1.25</v>
      </c>
      <c r="W8" s="130"/>
      <c r="X8" s="57">
        <v>0.75</v>
      </c>
      <c r="Y8" s="57">
        <v>1</v>
      </c>
      <c r="Z8" s="57">
        <v>1.25</v>
      </c>
      <c r="AA8" s="130"/>
      <c r="AB8" s="119"/>
      <c r="AC8" s="98"/>
      <c r="AD8" s="95"/>
      <c r="AE8" s="95"/>
      <c r="AF8" s="139"/>
      <c r="AG8" s="111"/>
      <c r="AH8" s="114"/>
      <c r="AI8" s="95"/>
      <c r="AJ8" s="104"/>
    </row>
    <row r="9" spans="1:36" s="2" customFormat="1" ht="15">
      <c r="A9" s="95"/>
      <c r="B9" s="95"/>
      <c r="C9" s="95"/>
      <c r="D9" s="95"/>
      <c r="E9" s="95"/>
      <c r="F9" s="136"/>
      <c r="G9" s="95"/>
      <c r="H9" s="95"/>
      <c r="I9" s="95"/>
      <c r="J9" s="136"/>
      <c r="K9" s="95"/>
      <c r="L9" s="95"/>
      <c r="M9" s="95"/>
      <c r="N9" s="136"/>
      <c r="O9" s="124"/>
      <c r="P9" s="152">
        <v>0.8</v>
      </c>
      <c r="Q9" s="152">
        <v>0.8</v>
      </c>
      <c r="R9" s="152">
        <v>0.8</v>
      </c>
      <c r="S9" s="130"/>
      <c r="T9" s="58">
        <v>0.8</v>
      </c>
      <c r="U9" s="58">
        <v>0.8</v>
      </c>
      <c r="V9" s="58">
        <v>0.8</v>
      </c>
      <c r="W9" s="130"/>
      <c r="X9" s="58">
        <v>0.8</v>
      </c>
      <c r="Y9" s="58">
        <v>0.8</v>
      </c>
      <c r="Z9" s="58">
        <v>0.8</v>
      </c>
      <c r="AA9" s="130"/>
      <c r="AB9" s="119"/>
      <c r="AC9" s="98"/>
      <c r="AD9" s="95"/>
      <c r="AE9" s="95"/>
      <c r="AF9" s="139"/>
      <c r="AG9" s="111"/>
      <c r="AH9" s="114"/>
      <c r="AI9" s="95"/>
      <c r="AJ9" s="104"/>
    </row>
    <row r="10" spans="1:36" s="2" customFormat="1" ht="16.5" customHeight="1" thickBot="1">
      <c r="A10" s="96"/>
      <c r="B10" s="96"/>
      <c r="C10" s="96"/>
      <c r="D10" s="96"/>
      <c r="E10" s="96"/>
      <c r="F10" s="137"/>
      <c r="G10" s="96"/>
      <c r="H10" s="96"/>
      <c r="I10" s="96"/>
      <c r="J10" s="137"/>
      <c r="K10" s="96"/>
      <c r="L10" s="96"/>
      <c r="M10" s="96"/>
      <c r="N10" s="137"/>
      <c r="O10" s="125"/>
      <c r="P10" s="153"/>
      <c r="Q10" s="153"/>
      <c r="R10" s="153"/>
      <c r="S10" s="131"/>
      <c r="T10" s="59">
        <v>1.2</v>
      </c>
      <c r="U10" s="59">
        <v>1.2</v>
      </c>
      <c r="V10" s="59">
        <v>1.2</v>
      </c>
      <c r="W10" s="131"/>
      <c r="X10" s="59">
        <v>1.84</v>
      </c>
      <c r="Y10" s="59">
        <v>1.84</v>
      </c>
      <c r="Z10" s="59">
        <v>1.84</v>
      </c>
      <c r="AA10" s="131"/>
      <c r="AB10" s="120"/>
      <c r="AC10" s="99"/>
      <c r="AD10" s="56">
        <v>420</v>
      </c>
      <c r="AE10" s="96"/>
      <c r="AF10" s="140"/>
      <c r="AG10" s="112"/>
      <c r="AH10" s="115"/>
      <c r="AI10" s="96"/>
      <c r="AJ10" s="105"/>
    </row>
    <row r="11" spans="1:36" s="2" customFormat="1" ht="15" customHeight="1" thickTop="1">
      <c r="A11" s="5">
        <v>1</v>
      </c>
      <c r="B11" s="6" t="s">
        <v>27</v>
      </c>
      <c r="C11" s="7">
        <v>4</v>
      </c>
      <c r="D11" s="7">
        <v>112</v>
      </c>
      <c r="E11" s="7">
        <v>2713</v>
      </c>
      <c r="F11" s="8">
        <f>+C11+D11+E11</f>
        <v>2829</v>
      </c>
      <c r="G11" s="7"/>
      <c r="H11" s="7">
        <v>307</v>
      </c>
      <c r="I11" s="7">
        <v>0</v>
      </c>
      <c r="J11" s="8">
        <f>+G11+H11+I11</f>
        <v>307</v>
      </c>
      <c r="K11" s="7"/>
      <c r="L11" s="7"/>
      <c r="M11" s="7">
        <v>39</v>
      </c>
      <c r="N11" s="8">
        <f>+K11+L11+M11</f>
        <v>39</v>
      </c>
      <c r="O11" s="9">
        <f>+N11+J11+F11</f>
        <v>3175</v>
      </c>
      <c r="P11" s="11">
        <f aca="true" t="shared" si="0" ref="P11:P42">C11*$P$8*$P$9</f>
        <v>2</v>
      </c>
      <c r="Q11" s="11">
        <f aca="true" t="shared" si="1" ref="Q11:Q42">D11*$Q$8*$Q$9</f>
        <v>90</v>
      </c>
      <c r="R11" s="11">
        <f aca="true" t="shared" si="2" ref="R11:R42">E11*$R$8*$R$9</f>
        <v>2713</v>
      </c>
      <c r="S11" s="10">
        <f>+P11+Q11+R11</f>
        <v>2805</v>
      </c>
      <c r="T11" s="11">
        <f aca="true" t="shared" si="3" ref="T11:T42">G11*$T$8*$T$9*$T$10</f>
        <v>0</v>
      </c>
      <c r="U11" s="11">
        <f aca="true" t="shared" si="4" ref="U11:U42">H11*$U$8*$U$9*$U$10</f>
        <v>295</v>
      </c>
      <c r="V11" s="11">
        <f aca="true" t="shared" si="5" ref="V11:V42">I11*$V$8*$V$9*$V$10</f>
        <v>0</v>
      </c>
      <c r="W11" s="10">
        <f>+T11+U11+V11</f>
        <v>295</v>
      </c>
      <c r="X11" s="11">
        <f aca="true" t="shared" si="6" ref="X11:X42">K11*$X$8*$X$9*$X$10</f>
        <v>0</v>
      </c>
      <c r="Y11" s="11">
        <f aca="true" t="shared" si="7" ref="Y11:Y42">L11*$Y$8*$Y$9*$Y$10</f>
        <v>0</v>
      </c>
      <c r="Z11" s="11">
        <f aca="true" t="shared" si="8" ref="Z11:Z42">M11*$Z$8*$Z$9*$Z$10</f>
        <v>72</v>
      </c>
      <c r="AA11" s="10">
        <f>+X11+Y11+Z11</f>
        <v>72</v>
      </c>
      <c r="AB11" s="12">
        <f>+AA11+W11+S11</f>
        <v>3172</v>
      </c>
      <c r="AC11" s="40">
        <f>AB11/10.35</f>
        <v>306.473</v>
      </c>
      <c r="AD11" s="13">
        <f>+AC11*$AD$10</f>
        <v>128719</v>
      </c>
      <c r="AE11" s="13">
        <f>+AD11*40%</f>
        <v>51488</v>
      </c>
      <c r="AF11" s="14">
        <f>+AD11+AE11</f>
        <v>180207</v>
      </c>
      <c r="AG11" s="15">
        <f>+AF11*15%</f>
        <v>27031</v>
      </c>
      <c r="AH11" s="16">
        <f>+AF11+AG11</f>
        <v>207238</v>
      </c>
      <c r="AI11" s="13">
        <f>+AH11*23.59%</f>
        <v>48887</v>
      </c>
      <c r="AJ11" s="17">
        <f>+AH11+AI11</f>
        <v>256125</v>
      </c>
    </row>
    <row r="12" spans="1:36" s="2" customFormat="1" ht="15" customHeight="1">
      <c r="A12" s="18">
        <f aca="true" t="shared" si="9" ref="A12:A18">+A11+1</f>
        <v>2</v>
      </c>
      <c r="B12" s="19" t="s">
        <v>28</v>
      </c>
      <c r="C12" s="7">
        <v>0</v>
      </c>
      <c r="D12" s="7">
        <v>31</v>
      </c>
      <c r="E12" s="7">
        <v>279</v>
      </c>
      <c r="F12" s="8">
        <f aca="true" t="shared" si="10" ref="F12:F75">+C12+D12+E12</f>
        <v>310</v>
      </c>
      <c r="G12" s="7"/>
      <c r="H12" s="7">
        <v>41</v>
      </c>
      <c r="I12" s="7">
        <v>2</v>
      </c>
      <c r="J12" s="8">
        <f aca="true" t="shared" si="11" ref="J12:J75">+G12+H12+I12</f>
        <v>43</v>
      </c>
      <c r="K12" s="7"/>
      <c r="L12" s="7"/>
      <c r="M12" s="7">
        <v>0</v>
      </c>
      <c r="N12" s="8">
        <f aca="true" t="shared" si="12" ref="N12:N75">+K12+L12+M12</f>
        <v>0</v>
      </c>
      <c r="O12" s="9">
        <f aca="true" t="shared" si="13" ref="O12:O75">+N12+J12+F12</f>
        <v>353</v>
      </c>
      <c r="P12" s="11">
        <f t="shared" si="0"/>
        <v>0</v>
      </c>
      <c r="Q12" s="11">
        <f t="shared" si="1"/>
        <v>25</v>
      </c>
      <c r="R12" s="11">
        <f t="shared" si="2"/>
        <v>279</v>
      </c>
      <c r="S12" s="10">
        <f aca="true" t="shared" si="14" ref="S12:S75">+P12+Q12+R12</f>
        <v>304</v>
      </c>
      <c r="T12" s="11">
        <f t="shared" si="3"/>
        <v>0</v>
      </c>
      <c r="U12" s="11">
        <f t="shared" si="4"/>
        <v>39</v>
      </c>
      <c r="V12" s="11">
        <f t="shared" si="5"/>
        <v>2</v>
      </c>
      <c r="W12" s="10">
        <f aca="true" t="shared" si="15" ref="W12:W75">+T12+U12+V12</f>
        <v>41</v>
      </c>
      <c r="X12" s="11">
        <f t="shared" si="6"/>
        <v>0</v>
      </c>
      <c r="Y12" s="11">
        <f t="shared" si="7"/>
        <v>0</v>
      </c>
      <c r="Z12" s="11">
        <f t="shared" si="8"/>
        <v>0</v>
      </c>
      <c r="AA12" s="10">
        <f aca="true" t="shared" si="16" ref="AA12:AA75">+X12+Y12+Z12</f>
        <v>0</v>
      </c>
      <c r="AB12" s="12">
        <f aca="true" t="shared" si="17" ref="AB12:AB75">+AA12+W12+S12</f>
        <v>345</v>
      </c>
      <c r="AC12" s="40">
        <f aca="true" t="shared" si="18" ref="AC12:AC19">AB12/10.35</f>
        <v>33.333</v>
      </c>
      <c r="AD12" s="13">
        <f>+AC12*$AD$10</f>
        <v>14000</v>
      </c>
      <c r="AE12" s="13">
        <f aca="true" t="shared" si="19" ref="AE12:AE75">+AD12*40%</f>
        <v>5600</v>
      </c>
      <c r="AF12" s="14">
        <f aca="true" t="shared" si="20" ref="AF12:AF75">+AD12+AE12</f>
        <v>19600</v>
      </c>
      <c r="AG12" s="15">
        <f aca="true" t="shared" si="21" ref="AG12:AG75">+AF12*15%</f>
        <v>2940</v>
      </c>
      <c r="AH12" s="16">
        <f aca="true" t="shared" si="22" ref="AH12:AH75">+AF12+AG12</f>
        <v>22540</v>
      </c>
      <c r="AI12" s="13">
        <f aca="true" t="shared" si="23" ref="AI12:AI75">+AH12*23.59%</f>
        <v>5317</v>
      </c>
      <c r="AJ12" s="17">
        <f aca="true" t="shared" si="24" ref="AJ12:AJ75">+AH12+AI12</f>
        <v>27857</v>
      </c>
    </row>
    <row r="13" spans="1:36" s="2" customFormat="1" ht="16.5" customHeight="1">
      <c r="A13" s="18">
        <f t="shared" si="9"/>
        <v>3</v>
      </c>
      <c r="B13" s="19" t="s">
        <v>29</v>
      </c>
      <c r="C13" s="7">
        <v>0</v>
      </c>
      <c r="D13" s="7">
        <v>0</v>
      </c>
      <c r="E13" s="7">
        <v>177</v>
      </c>
      <c r="F13" s="8">
        <f t="shared" si="10"/>
        <v>177</v>
      </c>
      <c r="G13" s="7"/>
      <c r="H13" s="7">
        <v>52</v>
      </c>
      <c r="I13" s="7">
        <v>0</v>
      </c>
      <c r="J13" s="8">
        <f t="shared" si="11"/>
        <v>52</v>
      </c>
      <c r="K13" s="7"/>
      <c r="L13" s="7"/>
      <c r="M13" s="7">
        <v>0</v>
      </c>
      <c r="N13" s="8">
        <f t="shared" si="12"/>
        <v>0</v>
      </c>
      <c r="O13" s="9">
        <f t="shared" si="13"/>
        <v>229</v>
      </c>
      <c r="P13" s="11">
        <f t="shared" si="0"/>
        <v>0</v>
      </c>
      <c r="Q13" s="11">
        <f t="shared" si="1"/>
        <v>0</v>
      </c>
      <c r="R13" s="11">
        <f t="shared" si="2"/>
        <v>177</v>
      </c>
      <c r="S13" s="10">
        <f t="shared" si="14"/>
        <v>177</v>
      </c>
      <c r="T13" s="11">
        <f t="shared" si="3"/>
        <v>0</v>
      </c>
      <c r="U13" s="11">
        <f t="shared" si="4"/>
        <v>50</v>
      </c>
      <c r="V13" s="11">
        <f t="shared" si="5"/>
        <v>0</v>
      </c>
      <c r="W13" s="10">
        <f t="shared" si="15"/>
        <v>50</v>
      </c>
      <c r="X13" s="11">
        <f t="shared" si="6"/>
        <v>0</v>
      </c>
      <c r="Y13" s="11">
        <f t="shared" si="7"/>
        <v>0</v>
      </c>
      <c r="Z13" s="11">
        <f t="shared" si="8"/>
        <v>0</v>
      </c>
      <c r="AA13" s="10">
        <f t="shared" si="16"/>
        <v>0</v>
      </c>
      <c r="AB13" s="12">
        <f t="shared" si="17"/>
        <v>227</v>
      </c>
      <c r="AC13" s="40">
        <f t="shared" si="18"/>
        <v>21.932</v>
      </c>
      <c r="AD13" s="13">
        <f aca="true" t="shared" si="25" ref="AD13:AD76">+AC13*$AD$10</f>
        <v>9211</v>
      </c>
      <c r="AE13" s="13">
        <f t="shared" si="19"/>
        <v>3684</v>
      </c>
      <c r="AF13" s="14">
        <f t="shared" si="20"/>
        <v>12895</v>
      </c>
      <c r="AG13" s="15">
        <f t="shared" si="21"/>
        <v>1934</v>
      </c>
      <c r="AH13" s="16">
        <f t="shared" si="22"/>
        <v>14829</v>
      </c>
      <c r="AI13" s="13">
        <f t="shared" si="23"/>
        <v>3498</v>
      </c>
      <c r="AJ13" s="17">
        <f t="shared" si="24"/>
        <v>18327</v>
      </c>
    </row>
    <row r="14" spans="1:36" s="2" customFormat="1" ht="16.5" customHeight="1">
      <c r="A14" s="18">
        <f t="shared" si="9"/>
        <v>4</v>
      </c>
      <c r="B14" s="19" t="s">
        <v>30</v>
      </c>
      <c r="C14" s="7">
        <v>0</v>
      </c>
      <c r="D14" s="7">
        <v>62</v>
      </c>
      <c r="E14" s="7">
        <v>328</v>
      </c>
      <c r="F14" s="8">
        <f t="shared" si="10"/>
        <v>390</v>
      </c>
      <c r="G14" s="7"/>
      <c r="H14" s="7">
        <v>0</v>
      </c>
      <c r="I14" s="7">
        <v>0</v>
      </c>
      <c r="J14" s="8">
        <f t="shared" si="11"/>
        <v>0</v>
      </c>
      <c r="K14" s="7"/>
      <c r="L14" s="7"/>
      <c r="M14" s="7">
        <v>0</v>
      </c>
      <c r="N14" s="8">
        <f t="shared" si="12"/>
        <v>0</v>
      </c>
      <c r="O14" s="9">
        <f t="shared" si="13"/>
        <v>390</v>
      </c>
      <c r="P14" s="11">
        <f t="shared" si="0"/>
        <v>0</v>
      </c>
      <c r="Q14" s="11">
        <f t="shared" si="1"/>
        <v>50</v>
      </c>
      <c r="R14" s="11">
        <f t="shared" si="2"/>
        <v>328</v>
      </c>
      <c r="S14" s="10">
        <f t="shared" si="14"/>
        <v>378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0">
        <f t="shared" si="15"/>
        <v>0</v>
      </c>
      <c r="X14" s="11">
        <f t="shared" si="6"/>
        <v>0</v>
      </c>
      <c r="Y14" s="11">
        <f t="shared" si="7"/>
        <v>0</v>
      </c>
      <c r="Z14" s="11">
        <f t="shared" si="8"/>
        <v>0</v>
      </c>
      <c r="AA14" s="10">
        <f t="shared" si="16"/>
        <v>0</v>
      </c>
      <c r="AB14" s="12">
        <f t="shared" si="17"/>
        <v>378</v>
      </c>
      <c r="AC14" s="40">
        <f t="shared" si="18"/>
        <v>36.522</v>
      </c>
      <c r="AD14" s="13">
        <f t="shared" si="25"/>
        <v>15339</v>
      </c>
      <c r="AE14" s="13">
        <f t="shared" si="19"/>
        <v>6136</v>
      </c>
      <c r="AF14" s="14">
        <f t="shared" si="20"/>
        <v>21475</v>
      </c>
      <c r="AG14" s="15">
        <f t="shared" si="21"/>
        <v>3221</v>
      </c>
      <c r="AH14" s="16">
        <f t="shared" si="22"/>
        <v>24696</v>
      </c>
      <c r="AI14" s="13">
        <f t="shared" si="23"/>
        <v>5826</v>
      </c>
      <c r="AJ14" s="17">
        <f t="shared" si="24"/>
        <v>30522</v>
      </c>
    </row>
    <row r="15" spans="1:36" s="2" customFormat="1" ht="16.5" customHeight="1">
      <c r="A15" s="18">
        <f t="shared" si="9"/>
        <v>5</v>
      </c>
      <c r="B15" s="19" t="s">
        <v>31</v>
      </c>
      <c r="C15" s="7">
        <v>0</v>
      </c>
      <c r="D15" s="7">
        <v>32</v>
      </c>
      <c r="E15" s="7">
        <v>322</v>
      </c>
      <c r="F15" s="8">
        <f t="shared" si="10"/>
        <v>354</v>
      </c>
      <c r="G15" s="7"/>
      <c r="H15" s="7">
        <v>0</v>
      </c>
      <c r="I15" s="7">
        <v>0</v>
      </c>
      <c r="J15" s="8">
        <f t="shared" si="11"/>
        <v>0</v>
      </c>
      <c r="K15" s="7"/>
      <c r="L15" s="7"/>
      <c r="M15" s="7">
        <v>0</v>
      </c>
      <c r="N15" s="8">
        <f t="shared" si="12"/>
        <v>0</v>
      </c>
      <c r="O15" s="9">
        <f t="shared" si="13"/>
        <v>354</v>
      </c>
      <c r="P15" s="11">
        <f t="shared" si="0"/>
        <v>0</v>
      </c>
      <c r="Q15" s="11">
        <f t="shared" si="1"/>
        <v>26</v>
      </c>
      <c r="R15" s="11">
        <f t="shared" si="2"/>
        <v>322</v>
      </c>
      <c r="S15" s="10">
        <f t="shared" si="14"/>
        <v>348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0">
        <f t="shared" si="15"/>
        <v>0</v>
      </c>
      <c r="X15" s="11">
        <f t="shared" si="6"/>
        <v>0</v>
      </c>
      <c r="Y15" s="11">
        <f t="shared" si="7"/>
        <v>0</v>
      </c>
      <c r="Z15" s="11">
        <f t="shared" si="8"/>
        <v>0</v>
      </c>
      <c r="AA15" s="10">
        <f t="shared" si="16"/>
        <v>0</v>
      </c>
      <c r="AB15" s="12">
        <f t="shared" si="17"/>
        <v>348</v>
      </c>
      <c r="AC15" s="40">
        <f t="shared" si="18"/>
        <v>33.623</v>
      </c>
      <c r="AD15" s="13">
        <f t="shared" si="25"/>
        <v>14122</v>
      </c>
      <c r="AE15" s="13">
        <f t="shared" si="19"/>
        <v>5649</v>
      </c>
      <c r="AF15" s="14">
        <f t="shared" si="20"/>
        <v>19771</v>
      </c>
      <c r="AG15" s="15">
        <f t="shared" si="21"/>
        <v>2966</v>
      </c>
      <c r="AH15" s="16">
        <f t="shared" si="22"/>
        <v>22737</v>
      </c>
      <c r="AI15" s="13">
        <f t="shared" si="23"/>
        <v>5364</v>
      </c>
      <c r="AJ15" s="17">
        <f t="shared" si="24"/>
        <v>28101</v>
      </c>
    </row>
    <row r="16" spans="1:36" s="2" customFormat="1" ht="16.5" customHeight="1">
      <c r="A16" s="18">
        <f t="shared" si="9"/>
        <v>6</v>
      </c>
      <c r="B16" s="19" t="s">
        <v>32</v>
      </c>
      <c r="C16" s="7">
        <v>0</v>
      </c>
      <c r="D16" s="7">
        <v>0</v>
      </c>
      <c r="E16" s="7">
        <v>386</v>
      </c>
      <c r="F16" s="8">
        <f t="shared" si="10"/>
        <v>386</v>
      </c>
      <c r="G16" s="7"/>
      <c r="H16" s="7">
        <v>68</v>
      </c>
      <c r="I16" s="7">
        <v>0</v>
      </c>
      <c r="J16" s="8">
        <f t="shared" si="11"/>
        <v>68</v>
      </c>
      <c r="K16" s="7"/>
      <c r="L16" s="7"/>
      <c r="M16" s="7">
        <v>0</v>
      </c>
      <c r="N16" s="8">
        <f t="shared" si="12"/>
        <v>0</v>
      </c>
      <c r="O16" s="9">
        <f t="shared" si="13"/>
        <v>454</v>
      </c>
      <c r="P16" s="11">
        <f t="shared" si="0"/>
        <v>0</v>
      </c>
      <c r="Q16" s="11">
        <f t="shared" si="1"/>
        <v>0</v>
      </c>
      <c r="R16" s="11">
        <f t="shared" si="2"/>
        <v>386</v>
      </c>
      <c r="S16" s="10">
        <f t="shared" si="14"/>
        <v>386</v>
      </c>
      <c r="T16" s="11">
        <f t="shared" si="3"/>
        <v>0</v>
      </c>
      <c r="U16" s="11">
        <f t="shared" si="4"/>
        <v>65</v>
      </c>
      <c r="V16" s="11">
        <f t="shared" si="5"/>
        <v>0</v>
      </c>
      <c r="W16" s="10">
        <f t="shared" si="15"/>
        <v>65</v>
      </c>
      <c r="X16" s="11">
        <f t="shared" si="6"/>
        <v>0</v>
      </c>
      <c r="Y16" s="11">
        <f t="shared" si="7"/>
        <v>0</v>
      </c>
      <c r="Z16" s="11">
        <f t="shared" si="8"/>
        <v>0</v>
      </c>
      <c r="AA16" s="10">
        <f t="shared" si="16"/>
        <v>0</v>
      </c>
      <c r="AB16" s="12">
        <f t="shared" si="17"/>
        <v>451</v>
      </c>
      <c r="AC16" s="40">
        <f t="shared" si="18"/>
        <v>43.575</v>
      </c>
      <c r="AD16" s="13">
        <f t="shared" si="25"/>
        <v>18302</v>
      </c>
      <c r="AE16" s="13">
        <f t="shared" si="19"/>
        <v>7321</v>
      </c>
      <c r="AF16" s="14">
        <f t="shared" si="20"/>
        <v>25623</v>
      </c>
      <c r="AG16" s="15">
        <f t="shared" si="21"/>
        <v>3843</v>
      </c>
      <c r="AH16" s="16">
        <f t="shared" si="22"/>
        <v>29466</v>
      </c>
      <c r="AI16" s="13">
        <f t="shared" si="23"/>
        <v>6951</v>
      </c>
      <c r="AJ16" s="17">
        <f t="shared" si="24"/>
        <v>36417</v>
      </c>
    </row>
    <row r="17" spans="1:36" s="2" customFormat="1" ht="16.5" customHeight="1">
      <c r="A17" s="18">
        <f t="shared" si="9"/>
        <v>7</v>
      </c>
      <c r="B17" s="19" t="s">
        <v>33</v>
      </c>
      <c r="C17" s="7">
        <v>0</v>
      </c>
      <c r="D17" s="7">
        <v>11</v>
      </c>
      <c r="E17" s="7">
        <v>145</v>
      </c>
      <c r="F17" s="8">
        <f t="shared" si="10"/>
        <v>156</v>
      </c>
      <c r="G17" s="7"/>
      <c r="H17" s="7">
        <v>0</v>
      </c>
      <c r="I17" s="7">
        <v>0</v>
      </c>
      <c r="J17" s="8">
        <f t="shared" si="11"/>
        <v>0</v>
      </c>
      <c r="K17" s="7"/>
      <c r="L17" s="7"/>
      <c r="M17" s="7">
        <v>0</v>
      </c>
      <c r="N17" s="8">
        <f t="shared" si="12"/>
        <v>0</v>
      </c>
      <c r="O17" s="9">
        <f t="shared" si="13"/>
        <v>156</v>
      </c>
      <c r="P17" s="11">
        <f t="shared" si="0"/>
        <v>0</v>
      </c>
      <c r="Q17" s="11">
        <f t="shared" si="1"/>
        <v>9</v>
      </c>
      <c r="R17" s="11">
        <f t="shared" si="2"/>
        <v>145</v>
      </c>
      <c r="S17" s="10">
        <f t="shared" si="14"/>
        <v>154</v>
      </c>
      <c r="T17" s="11">
        <f t="shared" si="3"/>
        <v>0</v>
      </c>
      <c r="U17" s="11">
        <f t="shared" si="4"/>
        <v>0</v>
      </c>
      <c r="V17" s="11">
        <f t="shared" si="5"/>
        <v>0</v>
      </c>
      <c r="W17" s="10">
        <f t="shared" si="15"/>
        <v>0</v>
      </c>
      <c r="X17" s="11">
        <f t="shared" si="6"/>
        <v>0</v>
      </c>
      <c r="Y17" s="11">
        <f t="shared" si="7"/>
        <v>0</v>
      </c>
      <c r="Z17" s="11">
        <f t="shared" si="8"/>
        <v>0</v>
      </c>
      <c r="AA17" s="10">
        <f t="shared" si="16"/>
        <v>0</v>
      </c>
      <c r="AB17" s="12">
        <f t="shared" si="17"/>
        <v>154</v>
      </c>
      <c r="AC17" s="40">
        <f t="shared" si="18"/>
        <v>14.879</v>
      </c>
      <c r="AD17" s="13">
        <f t="shared" si="25"/>
        <v>6249</v>
      </c>
      <c r="AE17" s="13">
        <f t="shared" si="19"/>
        <v>2500</v>
      </c>
      <c r="AF17" s="14">
        <f t="shared" si="20"/>
        <v>8749</v>
      </c>
      <c r="AG17" s="15">
        <f t="shared" si="21"/>
        <v>1312</v>
      </c>
      <c r="AH17" s="16">
        <f t="shared" si="22"/>
        <v>10061</v>
      </c>
      <c r="AI17" s="13">
        <f t="shared" si="23"/>
        <v>2373</v>
      </c>
      <c r="AJ17" s="17">
        <f t="shared" si="24"/>
        <v>12434</v>
      </c>
    </row>
    <row r="18" spans="1:36" s="2" customFormat="1" ht="16.5" customHeight="1">
      <c r="A18" s="18">
        <f t="shared" si="9"/>
        <v>8</v>
      </c>
      <c r="B18" s="19" t="s">
        <v>34</v>
      </c>
      <c r="C18" s="7">
        <v>0</v>
      </c>
      <c r="D18" s="7">
        <v>61</v>
      </c>
      <c r="E18" s="7">
        <v>166</v>
      </c>
      <c r="F18" s="8">
        <f t="shared" si="10"/>
        <v>227</v>
      </c>
      <c r="G18" s="7"/>
      <c r="H18" s="7">
        <v>25</v>
      </c>
      <c r="I18" s="7">
        <v>0</v>
      </c>
      <c r="J18" s="8">
        <f t="shared" si="11"/>
        <v>25</v>
      </c>
      <c r="K18" s="7"/>
      <c r="L18" s="7"/>
      <c r="M18" s="7">
        <v>0</v>
      </c>
      <c r="N18" s="8">
        <f t="shared" si="12"/>
        <v>0</v>
      </c>
      <c r="O18" s="9">
        <f t="shared" si="13"/>
        <v>252</v>
      </c>
      <c r="P18" s="11">
        <f t="shared" si="0"/>
        <v>0</v>
      </c>
      <c r="Q18" s="11">
        <f t="shared" si="1"/>
        <v>49</v>
      </c>
      <c r="R18" s="11">
        <f t="shared" si="2"/>
        <v>166</v>
      </c>
      <c r="S18" s="10">
        <f t="shared" si="14"/>
        <v>215</v>
      </c>
      <c r="T18" s="11">
        <f t="shared" si="3"/>
        <v>0</v>
      </c>
      <c r="U18" s="11">
        <f t="shared" si="4"/>
        <v>24</v>
      </c>
      <c r="V18" s="11">
        <f t="shared" si="5"/>
        <v>0</v>
      </c>
      <c r="W18" s="10">
        <f t="shared" si="15"/>
        <v>24</v>
      </c>
      <c r="X18" s="11">
        <f t="shared" si="6"/>
        <v>0</v>
      </c>
      <c r="Y18" s="11">
        <f t="shared" si="7"/>
        <v>0</v>
      </c>
      <c r="Z18" s="11">
        <f t="shared" si="8"/>
        <v>0</v>
      </c>
      <c r="AA18" s="10">
        <f t="shared" si="16"/>
        <v>0</v>
      </c>
      <c r="AB18" s="12">
        <f t="shared" si="17"/>
        <v>239</v>
      </c>
      <c r="AC18" s="40">
        <f t="shared" si="18"/>
        <v>23.092</v>
      </c>
      <c r="AD18" s="13">
        <f t="shared" si="25"/>
        <v>9699</v>
      </c>
      <c r="AE18" s="13">
        <f t="shared" si="19"/>
        <v>3880</v>
      </c>
      <c r="AF18" s="14">
        <f t="shared" si="20"/>
        <v>13579</v>
      </c>
      <c r="AG18" s="15">
        <f t="shared" si="21"/>
        <v>2037</v>
      </c>
      <c r="AH18" s="16">
        <f t="shared" si="22"/>
        <v>15616</v>
      </c>
      <c r="AI18" s="13">
        <f t="shared" si="23"/>
        <v>3684</v>
      </c>
      <c r="AJ18" s="17">
        <f t="shared" si="24"/>
        <v>19300</v>
      </c>
    </row>
    <row r="19" spans="1:36" s="2" customFormat="1" ht="16.5" customHeight="1">
      <c r="A19" s="18">
        <f>+A18+1</f>
        <v>9</v>
      </c>
      <c r="B19" s="19" t="s">
        <v>35</v>
      </c>
      <c r="C19" s="7">
        <v>0</v>
      </c>
      <c r="D19" s="7">
        <v>56</v>
      </c>
      <c r="E19" s="7">
        <v>178</v>
      </c>
      <c r="F19" s="8">
        <f t="shared" si="10"/>
        <v>234</v>
      </c>
      <c r="G19" s="7"/>
      <c r="H19" s="7">
        <v>0</v>
      </c>
      <c r="I19" s="7">
        <v>0</v>
      </c>
      <c r="J19" s="8">
        <f t="shared" si="11"/>
        <v>0</v>
      </c>
      <c r="K19" s="7"/>
      <c r="L19" s="7"/>
      <c r="M19" s="7">
        <v>0</v>
      </c>
      <c r="N19" s="8">
        <f t="shared" si="12"/>
        <v>0</v>
      </c>
      <c r="O19" s="9">
        <f t="shared" si="13"/>
        <v>234</v>
      </c>
      <c r="P19" s="11">
        <f t="shared" si="0"/>
        <v>0</v>
      </c>
      <c r="Q19" s="11">
        <f t="shared" si="1"/>
        <v>45</v>
      </c>
      <c r="R19" s="11">
        <f t="shared" si="2"/>
        <v>178</v>
      </c>
      <c r="S19" s="10">
        <f t="shared" si="14"/>
        <v>223</v>
      </c>
      <c r="T19" s="11">
        <f t="shared" si="3"/>
        <v>0</v>
      </c>
      <c r="U19" s="11">
        <f t="shared" si="4"/>
        <v>0</v>
      </c>
      <c r="V19" s="11">
        <f t="shared" si="5"/>
        <v>0</v>
      </c>
      <c r="W19" s="10">
        <f t="shared" si="15"/>
        <v>0</v>
      </c>
      <c r="X19" s="11">
        <f t="shared" si="6"/>
        <v>0</v>
      </c>
      <c r="Y19" s="11">
        <f t="shared" si="7"/>
        <v>0</v>
      </c>
      <c r="Z19" s="11">
        <f t="shared" si="8"/>
        <v>0</v>
      </c>
      <c r="AA19" s="10">
        <f t="shared" si="16"/>
        <v>0</v>
      </c>
      <c r="AB19" s="12">
        <f t="shared" si="17"/>
        <v>223</v>
      </c>
      <c r="AC19" s="40">
        <f t="shared" si="18"/>
        <v>21.546</v>
      </c>
      <c r="AD19" s="13">
        <f t="shared" si="25"/>
        <v>9049</v>
      </c>
      <c r="AE19" s="13">
        <f t="shared" si="19"/>
        <v>3620</v>
      </c>
      <c r="AF19" s="14">
        <f t="shared" si="20"/>
        <v>12669</v>
      </c>
      <c r="AG19" s="15">
        <f t="shared" si="21"/>
        <v>1900</v>
      </c>
      <c r="AH19" s="16">
        <f t="shared" si="22"/>
        <v>14569</v>
      </c>
      <c r="AI19" s="13">
        <f t="shared" si="23"/>
        <v>3437</v>
      </c>
      <c r="AJ19" s="17">
        <f t="shared" si="24"/>
        <v>18006</v>
      </c>
    </row>
    <row r="20" spans="1:36" s="2" customFormat="1" ht="16.5" customHeight="1">
      <c r="A20" s="18">
        <v>1</v>
      </c>
      <c r="B20" s="20" t="s">
        <v>36</v>
      </c>
      <c r="C20" s="7">
        <v>0</v>
      </c>
      <c r="D20" s="7">
        <v>0</v>
      </c>
      <c r="E20" s="7">
        <v>0</v>
      </c>
      <c r="F20" s="8">
        <f t="shared" si="10"/>
        <v>0</v>
      </c>
      <c r="G20" s="7"/>
      <c r="H20" s="7">
        <v>0</v>
      </c>
      <c r="I20" s="7">
        <v>0</v>
      </c>
      <c r="J20" s="8">
        <f t="shared" si="11"/>
        <v>0</v>
      </c>
      <c r="K20" s="7"/>
      <c r="L20" s="7"/>
      <c r="M20" s="7">
        <v>0</v>
      </c>
      <c r="N20" s="8">
        <f t="shared" si="12"/>
        <v>0</v>
      </c>
      <c r="O20" s="9">
        <f t="shared" si="13"/>
        <v>0</v>
      </c>
      <c r="P20" s="11">
        <f t="shared" si="0"/>
        <v>0</v>
      </c>
      <c r="Q20" s="11">
        <f t="shared" si="1"/>
        <v>0</v>
      </c>
      <c r="R20" s="11">
        <f t="shared" si="2"/>
        <v>0</v>
      </c>
      <c r="S20" s="10">
        <f t="shared" si="14"/>
        <v>0</v>
      </c>
      <c r="T20" s="11">
        <f t="shared" si="3"/>
        <v>0</v>
      </c>
      <c r="U20" s="11">
        <f t="shared" si="4"/>
        <v>0</v>
      </c>
      <c r="V20" s="11">
        <f t="shared" si="5"/>
        <v>0</v>
      </c>
      <c r="W20" s="10">
        <f t="shared" si="15"/>
        <v>0</v>
      </c>
      <c r="X20" s="11">
        <f t="shared" si="6"/>
        <v>0</v>
      </c>
      <c r="Y20" s="11">
        <f t="shared" si="7"/>
        <v>0</v>
      </c>
      <c r="Z20" s="11">
        <f t="shared" si="8"/>
        <v>0</v>
      </c>
      <c r="AA20" s="10">
        <f t="shared" si="16"/>
        <v>0</v>
      </c>
      <c r="AB20" s="12">
        <f t="shared" si="17"/>
        <v>0</v>
      </c>
      <c r="AC20" s="40">
        <f>AB20/8.12</f>
        <v>0</v>
      </c>
      <c r="AD20" s="13">
        <f t="shared" si="25"/>
        <v>0</v>
      </c>
      <c r="AE20" s="13">
        <f t="shared" si="19"/>
        <v>0</v>
      </c>
      <c r="AF20" s="14">
        <f t="shared" si="20"/>
        <v>0</v>
      </c>
      <c r="AG20" s="15">
        <f t="shared" si="21"/>
        <v>0</v>
      </c>
      <c r="AH20" s="16">
        <f t="shared" si="22"/>
        <v>0</v>
      </c>
      <c r="AI20" s="13">
        <f t="shared" si="23"/>
        <v>0</v>
      </c>
      <c r="AJ20" s="17">
        <f t="shared" si="24"/>
        <v>0</v>
      </c>
    </row>
    <row r="21" spans="1:36" s="2" customFormat="1" ht="16.5" customHeight="1">
      <c r="A21" s="18">
        <f aca="true" t="shared" si="26" ref="A21:A84">+A20+1</f>
        <v>2</v>
      </c>
      <c r="B21" s="20" t="s">
        <v>37</v>
      </c>
      <c r="C21" s="7">
        <v>0</v>
      </c>
      <c r="D21" s="7">
        <v>0</v>
      </c>
      <c r="E21" s="7">
        <v>0</v>
      </c>
      <c r="F21" s="8">
        <f t="shared" si="10"/>
        <v>0</v>
      </c>
      <c r="G21" s="7"/>
      <c r="H21" s="7">
        <v>0</v>
      </c>
      <c r="I21" s="7">
        <v>0</v>
      </c>
      <c r="J21" s="8">
        <f t="shared" si="11"/>
        <v>0</v>
      </c>
      <c r="K21" s="7"/>
      <c r="L21" s="7"/>
      <c r="M21" s="7">
        <v>0</v>
      </c>
      <c r="N21" s="8">
        <f t="shared" si="12"/>
        <v>0</v>
      </c>
      <c r="O21" s="9">
        <f t="shared" si="13"/>
        <v>0</v>
      </c>
      <c r="P21" s="11">
        <f t="shared" si="0"/>
        <v>0</v>
      </c>
      <c r="Q21" s="11">
        <f t="shared" si="1"/>
        <v>0</v>
      </c>
      <c r="R21" s="11">
        <f t="shared" si="2"/>
        <v>0</v>
      </c>
      <c r="S21" s="10">
        <f t="shared" si="14"/>
        <v>0</v>
      </c>
      <c r="T21" s="11">
        <f t="shared" si="3"/>
        <v>0</v>
      </c>
      <c r="U21" s="11">
        <f t="shared" si="4"/>
        <v>0</v>
      </c>
      <c r="V21" s="11">
        <f t="shared" si="5"/>
        <v>0</v>
      </c>
      <c r="W21" s="10">
        <f t="shared" si="15"/>
        <v>0</v>
      </c>
      <c r="X21" s="11">
        <f t="shared" si="6"/>
        <v>0</v>
      </c>
      <c r="Y21" s="11">
        <f t="shared" si="7"/>
        <v>0</v>
      </c>
      <c r="Z21" s="11">
        <f t="shared" si="8"/>
        <v>0</v>
      </c>
      <c r="AA21" s="10">
        <f t="shared" si="16"/>
        <v>0</v>
      </c>
      <c r="AB21" s="12">
        <f t="shared" si="17"/>
        <v>0</v>
      </c>
      <c r="AC21" s="40">
        <f aca="true" t="shared" si="27" ref="AC21:AC84">AB21/8.12</f>
        <v>0</v>
      </c>
      <c r="AD21" s="13">
        <f t="shared" si="25"/>
        <v>0</v>
      </c>
      <c r="AE21" s="13">
        <f t="shared" si="19"/>
        <v>0</v>
      </c>
      <c r="AF21" s="14">
        <f t="shared" si="20"/>
        <v>0</v>
      </c>
      <c r="AG21" s="15">
        <f t="shared" si="21"/>
        <v>0</v>
      </c>
      <c r="AH21" s="16">
        <f t="shared" si="22"/>
        <v>0</v>
      </c>
      <c r="AI21" s="13">
        <f t="shared" si="23"/>
        <v>0</v>
      </c>
      <c r="AJ21" s="17">
        <f t="shared" si="24"/>
        <v>0</v>
      </c>
    </row>
    <row r="22" spans="1:36" s="2" customFormat="1" ht="16.5" customHeight="1">
      <c r="A22" s="18">
        <f t="shared" si="26"/>
        <v>3</v>
      </c>
      <c r="B22" s="20" t="s">
        <v>38</v>
      </c>
      <c r="C22" s="7">
        <v>0</v>
      </c>
      <c r="D22" s="7">
        <v>32</v>
      </c>
      <c r="E22" s="7">
        <v>120</v>
      </c>
      <c r="F22" s="8">
        <f t="shared" si="10"/>
        <v>152</v>
      </c>
      <c r="G22" s="7"/>
      <c r="H22" s="7">
        <v>0</v>
      </c>
      <c r="I22" s="7">
        <v>0</v>
      </c>
      <c r="J22" s="8">
        <f t="shared" si="11"/>
        <v>0</v>
      </c>
      <c r="K22" s="7"/>
      <c r="L22" s="7"/>
      <c r="M22" s="7">
        <v>0</v>
      </c>
      <c r="N22" s="8">
        <f t="shared" si="12"/>
        <v>0</v>
      </c>
      <c r="O22" s="9">
        <f t="shared" si="13"/>
        <v>152</v>
      </c>
      <c r="P22" s="11">
        <f t="shared" si="0"/>
        <v>0</v>
      </c>
      <c r="Q22" s="11">
        <f t="shared" si="1"/>
        <v>26</v>
      </c>
      <c r="R22" s="11">
        <f t="shared" si="2"/>
        <v>120</v>
      </c>
      <c r="S22" s="10">
        <f t="shared" si="14"/>
        <v>146</v>
      </c>
      <c r="T22" s="11">
        <f t="shared" si="3"/>
        <v>0</v>
      </c>
      <c r="U22" s="11">
        <f t="shared" si="4"/>
        <v>0</v>
      </c>
      <c r="V22" s="11">
        <f t="shared" si="5"/>
        <v>0</v>
      </c>
      <c r="W22" s="10">
        <f t="shared" si="15"/>
        <v>0</v>
      </c>
      <c r="X22" s="11">
        <f t="shared" si="6"/>
        <v>0</v>
      </c>
      <c r="Y22" s="11">
        <f t="shared" si="7"/>
        <v>0</v>
      </c>
      <c r="Z22" s="11">
        <f t="shared" si="8"/>
        <v>0</v>
      </c>
      <c r="AA22" s="10">
        <f t="shared" si="16"/>
        <v>0</v>
      </c>
      <c r="AB22" s="12">
        <f t="shared" si="17"/>
        <v>146</v>
      </c>
      <c r="AC22" s="40">
        <f t="shared" si="27"/>
        <v>17.98</v>
      </c>
      <c r="AD22" s="13">
        <f t="shared" si="25"/>
        <v>7552</v>
      </c>
      <c r="AE22" s="13">
        <f t="shared" si="19"/>
        <v>3021</v>
      </c>
      <c r="AF22" s="14">
        <f t="shared" si="20"/>
        <v>10573</v>
      </c>
      <c r="AG22" s="15">
        <f t="shared" si="21"/>
        <v>1586</v>
      </c>
      <c r="AH22" s="16">
        <f t="shared" si="22"/>
        <v>12159</v>
      </c>
      <c r="AI22" s="13">
        <f t="shared" si="23"/>
        <v>2868</v>
      </c>
      <c r="AJ22" s="17">
        <f t="shared" si="24"/>
        <v>15027</v>
      </c>
    </row>
    <row r="23" spans="1:36" s="2" customFormat="1" ht="16.5" customHeight="1">
      <c r="A23" s="18">
        <f t="shared" si="26"/>
        <v>4</v>
      </c>
      <c r="B23" s="20" t="s">
        <v>39</v>
      </c>
      <c r="C23" s="7">
        <v>0</v>
      </c>
      <c r="D23" s="7">
        <v>30</v>
      </c>
      <c r="E23" s="7">
        <v>276</v>
      </c>
      <c r="F23" s="8">
        <f t="shared" si="10"/>
        <v>306</v>
      </c>
      <c r="G23" s="7"/>
      <c r="H23" s="7">
        <v>0</v>
      </c>
      <c r="I23" s="7">
        <v>0</v>
      </c>
      <c r="J23" s="8">
        <f t="shared" si="11"/>
        <v>0</v>
      </c>
      <c r="K23" s="7"/>
      <c r="L23" s="7"/>
      <c r="M23" s="7">
        <v>0</v>
      </c>
      <c r="N23" s="8">
        <f t="shared" si="12"/>
        <v>0</v>
      </c>
      <c r="O23" s="9">
        <f t="shared" si="13"/>
        <v>306</v>
      </c>
      <c r="P23" s="11">
        <f t="shared" si="0"/>
        <v>0</v>
      </c>
      <c r="Q23" s="11">
        <f t="shared" si="1"/>
        <v>24</v>
      </c>
      <c r="R23" s="11">
        <f t="shared" si="2"/>
        <v>276</v>
      </c>
      <c r="S23" s="10">
        <f t="shared" si="14"/>
        <v>300</v>
      </c>
      <c r="T23" s="11">
        <f t="shared" si="3"/>
        <v>0</v>
      </c>
      <c r="U23" s="11">
        <f t="shared" si="4"/>
        <v>0</v>
      </c>
      <c r="V23" s="11">
        <f t="shared" si="5"/>
        <v>0</v>
      </c>
      <c r="W23" s="10">
        <f t="shared" si="15"/>
        <v>0</v>
      </c>
      <c r="X23" s="11">
        <f t="shared" si="6"/>
        <v>0</v>
      </c>
      <c r="Y23" s="11">
        <f t="shared" si="7"/>
        <v>0</v>
      </c>
      <c r="Z23" s="11">
        <f t="shared" si="8"/>
        <v>0</v>
      </c>
      <c r="AA23" s="10">
        <f t="shared" si="16"/>
        <v>0</v>
      </c>
      <c r="AB23" s="12">
        <f t="shared" si="17"/>
        <v>300</v>
      </c>
      <c r="AC23" s="40">
        <f t="shared" si="27"/>
        <v>36.946</v>
      </c>
      <c r="AD23" s="13">
        <f t="shared" si="25"/>
        <v>15517</v>
      </c>
      <c r="AE23" s="13">
        <f t="shared" si="19"/>
        <v>6207</v>
      </c>
      <c r="AF23" s="14">
        <f t="shared" si="20"/>
        <v>21724</v>
      </c>
      <c r="AG23" s="15">
        <f t="shared" si="21"/>
        <v>3259</v>
      </c>
      <c r="AH23" s="16">
        <f t="shared" si="22"/>
        <v>24983</v>
      </c>
      <c r="AI23" s="13">
        <f t="shared" si="23"/>
        <v>5893</v>
      </c>
      <c r="AJ23" s="17">
        <f t="shared" si="24"/>
        <v>30876</v>
      </c>
    </row>
    <row r="24" spans="1:36" s="2" customFormat="1" ht="16.5" customHeight="1">
      <c r="A24" s="18">
        <f t="shared" si="26"/>
        <v>5</v>
      </c>
      <c r="B24" s="20" t="s">
        <v>40</v>
      </c>
      <c r="C24" s="7">
        <v>0</v>
      </c>
      <c r="D24" s="7">
        <v>0</v>
      </c>
      <c r="E24" s="7">
        <v>15</v>
      </c>
      <c r="F24" s="8">
        <f t="shared" si="10"/>
        <v>15</v>
      </c>
      <c r="G24" s="7"/>
      <c r="H24" s="7">
        <v>0</v>
      </c>
      <c r="I24" s="7">
        <v>0</v>
      </c>
      <c r="J24" s="8">
        <f t="shared" si="11"/>
        <v>0</v>
      </c>
      <c r="K24" s="7"/>
      <c r="L24" s="7"/>
      <c r="M24" s="7">
        <v>0</v>
      </c>
      <c r="N24" s="8">
        <f t="shared" si="12"/>
        <v>0</v>
      </c>
      <c r="O24" s="9">
        <f t="shared" si="13"/>
        <v>15</v>
      </c>
      <c r="P24" s="11">
        <f t="shared" si="0"/>
        <v>0</v>
      </c>
      <c r="Q24" s="11">
        <f t="shared" si="1"/>
        <v>0</v>
      </c>
      <c r="R24" s="11">
        <f t="shared" si="2"/>
        <v>15</v>
      </c>
      <c r="S24" s="10">
        <f t="shared" si="14"/>
        <v>15</v>
      </c>
      <c r="T24" s="11">
        <f t="shared" si="3"/>
        <v>0</v>
      </c>
      <c r="U24" s="11">
        <f t="shared" si="4"/>
        <v>0</v>
      </c>
      <c r="V24" s="11">
        <f t="shared" si="5"/>
        <v>0</v>
      </c>
      <c r="W24" s="10">
        <f t="shared" si="15"/>
        <v>0</v>
      </c>
      <c r="X24" s="11">
        <f t="shared" si="6"/>
        <v>0</v>
      </c>
      <c r="Y24" s="11">
        <f t="shared" si="7"/>
        <v>0</v>
      </c>
      <c r="Z24" s="11">
        <f t="shared" si="8"/>
        <v>0</v>
      </c>
      <c r="AA24" s="10">
        <f t="shared" si="16"/>
        <v>0</v>
      </c>
      <c r="AB24" s="12">
        <f t="shared" si="17"/>
        <v>15</v>
      </c>
      <c r="AC24" s="40">
        <f t="shared" si="27"/>
        <v>1.847</v>
      </c>
      <c r="AD24" s="13">
        <f t="shared" si="25"/>
        <v>776</v>
      </c>
      <c r="AE24" s="13">
        <f t="shared" si="19"/>
        <v>310</v>
      </c>
      <c r="AF24" s="14">
        <f t="shared" si="20"/>
        <v>1086</v>
      </c>
      <c r="AG24" s="15">
        <f t="shared" si="21"/>
        <v>163</v>
      </c>
      <c r="AH24" s="16">
        <f t="shared" si="22"/>
        <v>1249</v>
      </c>
      <c r="AI24" s="13">
        <f t="shared" si="23"/>
        <v>295</v>
      </c>
      <c r="AJ24" s="17">
        <f t="shared" si="24"/>
        <v>1544</v>
      </c>
    </row>
    <row r="25" spans="1:36" s="2" customFormat="1" ht="16.5" customHeight="1">
      <c r="A25" s="18">
        <f t="shared" si="26"/>
        <v>6</v>
      </c>
      <c r="B25" s="20" t="s">
        <v>41</v>
      </c>
      <c r="C25" s="7">
        <v>0</v>
      </c>
      <c r="D25" s="7">
        <v>0</v>
      </c>
      <c r="E25" s="7">
        <v>0</v>
      </c>
      <c r="F25" s="8">
        <f t="shared" si="10"/>
        <v>0</v>
      </c>
      <c r="G25" s="7"/>
      <c r="H25" s="7">
        <v>0</v>
      </c>
      <c r="I25" s="7">
        <v>0</v>
      </c>
      <c r="J25" s="8">
        <f t="shared" si="11"/>
        <v>0</v>
      </c>
      <c r="K25" s="7"/>
      <c r="L25" s="7"/>
      <c r="M25" s="7">
        <v>0</v>
      </c>
      <c r="N25" s="8">
        <f t="shared" si="12"/>
        <v>0</v>
      </c>
      <c r="O25" s="9">
        <f t="shared" si="13"/>
        <v>0</v>
      </c>
      <c r="P25" s="11">
        <f t="shared" si="0"/>
        <v>0</v>
      </c>
      <c r="Q25" s="11">
        <f t="shared" si="1"/>
        <v>0</v>
      </c>
      <c r="R25" s="11">
        <f t="shared" si="2"/>
        <v>0</v>
      </c>
      <c r="S25" s="10">
        <f t="shared" si="14"/>
        <v>0</v>
      </c>
      <c r="T25" s="11">
        <f t="shared" si="3"/>
        <v>0</v>
      </c>
      <c r="U25" s="11">
        <f t="shared" si="4"/>
        <v>0</v>
      </c>
      <c r="V25" s="11">
        <f t="shared" si="5"/>
        <v>0</v>
      </c>
      <c r="W25" s="10">
        <f t="shared" si="15"/>
        <v>0</v>
      </c>
      <c r="X25" s="11">
        <f t="shared" si="6"/>
        <v>0</v>
      </c>
      <c r="Y25" s="11">
        <f t="shared" si="7"/>
        <v>0</v>
      </c>
      <c r="Z25" s="11">
        <f t="shared" si="8"/>
        <v>0</v>
      </c>
      <c r="AA25" s="10">
        <f t="shared" si="16"/>
        <v>0</v>
      </c>
      <c r="AB25" s="12">
        <f t="shared" si="17"/>
        <v>0</v>
      </c>
      <c r="AC25" s="40">
        <f t="shared" si="27"/>
        <v>0</v>
      </c>
      <c r="AD25" s="13">
        <f t="shared" si="25"/>
        <v>0</v>
      </c>
      <c r="AE25" s="13">
        <f t="shared" si="19"/>
        <v>0</v>
      </c>
      <c r="AF25" s="14">
        <f t="shared" si="20"/>
        <v>0</v>
      </c>
      <c r="AG25" s="15">
        <f t="shared" si="21"/>
        <v>0</v>
      </c>
      <c r="AH25" s="16">
        <f t="shared" si="22"/>
        <v>0</v>
      </c>
      <c r="AI25" s="13">
        <f t="shared" si="23"/>
        <v>0</v>
      </c>
      <c r="AJ25" s="17">
        <f t="shared" si="24"/>
        <v>0</v>
      </c>
    </row>
    <row r="26" spans="1:36" s="2" customFormat="1" ht="16.5" customHeight="1">
      <c r="A26" s="18">
        <f t="shared" si="26"/>
        <v>7</v>
      </c>
      <c r="B26" s="20" t="s">
        <v>42</v>
      </c>
      <c r="C26" s="7">
        <v>0</v>
      </c>
      <c r="D26" s="7">
        <v>0</v>
      </c>
      <c r="E26" s="7">
        <v>8</v>
      </c>
      <c r="F26" s="8">
        <f t="shared" si="10"/>
        <v>8</v>
      </c>
      <c r="G26" s="7"/>
      <c r="H26" s="7">
        <v>0</v>
      </c>
      <c r="I26" s="7">
        <v>0</v>
      </c>
      <c r="J26" s="8">
        <f t="shared" si="11"/>
        <v>0</v>
      </c>
      <c r="K26" s="7"/>
      <c r="L26" s="7"/>
      <c r="M26" s="7">
        <v>0</v>
      </c>
      <c r="N26" s="8">
        <f t="shared" si="12"/>
        <v>0</v>
      </c>
      <c r="O26" s="9">
        <f t="shared" si="13"/>
        <v>8</v>
      </c>
      <c r="P26" s="11">
        <f t="shared" si="0"/>
        <v>0</v>
      </c>
      <c r="Q26" s="11">
        <f t="shared" si="1"/>
        <v>0</v>
      </c>
      <c r="R26" s="11">
        <f t="shared" si="2"/>
        <v>8</v>
      </c>
      <c r="S26" s="10">
        <f t="shared" si="14"/>
        <v>8</v>
      </c>
      <c r="T26" s="11">
        <f t="shared" si="3"/>
        <v>0</v>
      </c>
      <c r="U26" s="11">
        <f t="shared" si="4"/>
        <v>0</v>
      </c>
      <c r="V26" s="11">
        <f t="shared" si="5"/>
        <v>0</v>
      </c>
      <c r="W26" s="10">
        <f t="shared" si="15"/>
        <v>0</v>
      </c>
      <c r="X26" s="11">
        <f t="shared" si="6"/>
        <v>0</v>
      </c>
      <c r="Y26" s="11">
        <f t="shared" si="7"/>
        <v>0</v>
      </c>
      <c r="Z26" s="11">
        <f t="shared" si="8"/>
        <v>0</v>
      </c>
      <c r="AA26" s="10">
        <f t="shared" si="16"/>
        <v>0</v>
      </c>
      <c r="AB26" s="12">
        <f t="shared" si="17"/>
        <v>8</v>
      </c>
      <c r="AC26" s="40">
        <f t="shared" si="27"/>
        <v>0.985</v>
      </c>
      <c r="AD26" s="13">
        <f t="shared" si="25"/>
        <v>414</v>
      </c>
      <c r="AE26" s="13">
        <f t="shared" si="19"/>
        <v>166</v>
      </c>
      <c r="AF26" s="14">
        <f t="shared" si="20"/>
        <v>580</v>
      </c>
      <c r="AG26" s="15">
        <f t="shared" si="21"/>
        <v>87</v>
      </c>
      <c r="AH26" s="16">
        <f t="shared" si="22"/>
        <v>667</v>
      </c>
      <c r="AI26" s="13">
        <f t="shared" si="23"/>
        <v>157</v>
      </c>
      <c r="AJ26" s="17">
        <f t="shared" si="24"/>
        <v>824</v>
      </c>
    </row>
    <row r="27" spans="1:36" s="2" customFormat="1" ht="16.5" customHeight="1">
      <c r="A27" s="18">
        <f t="shared" si="26"/>
        <v>8</v>
      </c>
      <c r="B27" s="20" t="s">
        <v>43</v>
      </c>
      <c r="C27" s="7">
        <v>0</v>
      </c>
      <c r="D27" s="7">
        <v>0</v>
      </c>
      <c r="E27" s="7">
        <v>81</v>
      </c>
      <c r="F27" s="8">
        <f t="shared" si="10"/>
        <v>81</v>
      </c>
      <c r="G27" s="7"/>
      <c r="H27" s="7">
        <v>0</v>
      </c>
      <c r="I27" s="7">
        <v>0</v>
      </c>
      <c r="J27" s="8">
        <f t="shared" si="11"/>
        <v>0</v>
      </c>
      <c r="K27" s="7"/>
      <c r="L27" s="7"/>
      <c r="M27" s="7">
        <v>0</v>
      </c>
      <c r="N27" s="8">
        <f t="shared" si="12"/>
        <v>0</v>
      </c>
      <c r="O27" s="9">
        <f t="shared" si="13"/>
        <v>81</v>
      </c>
      <c r="P27" s="11">
        <f t="shared" si="0"/>
        <v>0</v>
      </c>
      <c r="Q27" s="11">
        <f t="shared" si="1"/>
        <v>0</v>
      </c>
      <c r="R27" s="11">
        <f t="shared" si="2"/>
        <v>81</v>
      </c>
      <c r="S27" s="10">
        <f t="shared" si="14"/>
        <v>81</v>
      </c>
      <c r="T27" s="11">
        <f t="shared" si="3"/>
        <v>0</v>
      </c>
      <c r="U27" s="11">
        <f t="shared" si="4"/>
        <v>0</v>
      </c>
      <c r="V27" s="11">
        <f t="shared" si="5"/>
        <v>0</v>
      </c>
      <c r="W27" s="10">
        <f t="shared" si="15"/>
        <v>0</v>
      </c>
      <c r="X27" s="11">
        <f t="shared" si="6"/>
        <v>0</v>
      </c>
      <c r="Y27" s="11">
        <f t="shared" si="7"/>
        <v>0</v>
      </c>
      <c r="Z27" s="11">
        <f t="shared" si="8"/>
        <v>0</v>
      </c>
      <c r="AA27" s="10">
        <f t="shared" si="16"/>
        <v>0</v>
      </c>
      <c r="AB27" s="12">
        <f t="shared" si="17"/>
        <v>81</v>
      </c>
      <c r="AC27" s="40">
        <f t="shared" si="27"/>
        <v>9.975</v>
      </c>
      <c r="AD27" s="13">
        <f t="shared" si="25"/>
        <v>4190</v>
      </c>
      <c r="AE27" s="13">
        <f t="shared" si="19"/>
        <v>1676</v>
      </c>
      <c r="AF27" s="14">
        <f t="shared" si="20"/>
        <v>5866</v>
      </c>
      <c r="AG27" s="15">
        <f t="shared" si="21"/>
        <v>880</v>
      </c>
      <c r="AH27" s="16">
        <f t="shared" si="22"/>
        <v>6746</v>
      </c>
      <c r="AI27" s="13">
        <f t="shared" si="23"/>
        <v>1591</v>
      </c>
      <c r="AJ27" s="17">
        <f t="shared" si="24"/>
        <v>8337</v>
      </c>
    </row>
    <row r="28" spans="1:36" s="2" customFormat="1" ht="16.5" customHeight="1">
      <c r="A28" s="18">
        <f t="shared" si="26"/>
        <v>9</v>
      </c>
      <c r="B28" s="20" t="s">
        <v>44</v>
      </c>
      <c r="C28" s="7">
        <v>0</v>
      </c>
      <c r="D28" s="7">
        <v>0</v>
      </c>
      <c r="E28" s="7">
        <v>3</v>
      </c>
      <c r="F28" s="8">
        <f t="shared" si="10"/>
        <v>3</v>
      </c>
      <c r="G28" s="7"/>
      <c r="H28" s="7">
        <v>0</v>
      </c>
      <c r="I28" s="7">
        <v>0</v>
      </c>
      <c r="J28" s="8">
        <f t="shared" si="11"/>
        <v>0</v>
      </c>
      <c r="K28" s="7"/>
      <c r="L28" s="7"/>
      <c r="M28" s="7">
        <v>0</v>
      </c>
      <c r="N28" s="8">
        <f t="shared" si="12"/>
        <v>0</v>
      </c>
      <c r="O28" s="9">
        <f t="shared" si="13"/>
        <v>3</v>
      </c>
      <c r="P28" s="11">
        <f t="shared" si="0"/>
        <v>0</v>
      </c>
      <c r="Q28" s="11">
        <f t="shared" si="1"/>
        <v>0</v>
      </c>
      <c r="R28" s="11">
        <f t="shared" si="2"/>
        <v>3</v>
      </c>
      <c r="S28" s="10">
        <f t="shared" si="14"/>
        <v>3</v>
      </c>
      <c r="T28" s="11">
        <f t="shared" si="3"/>
        <v>0</v>
      </c>
      <c r="U28" s="11">
        <f t="shared" si="4"/>
        <v>0</v>
      </c>
      <c r="V28" s="11">
        <f t="shared" si="5"/>
        <v>0</v>
      </c>
      <c r="W28" s="10">
        <f t="shared" si="15"/>
        <v>0</v>
      </c>
      <c r="X28" s="11">
        <f t="shared" si="6"/>
        <v>0</v>
      </c>
      <c r="Y28" s="11">
        <f t="shared" si="7"/>
        <v>0</v>
      </c>
      <c r="Z28" s="11">
        <f t="shared" si="8"/>
        <v>0</v>
      </c>
      <c r="AA28" s="10">
        <f t="shared" si="16"/>
        <v>0</v>
      </c>
      <c r="AB28" s="12">
        <f t="shared" si="17"/>
        <v>3</v>
      </c>
      <c r="AC28" s="40">
        <f t="shared" si="27"/>
        <v>0.369</v>
      </c>
      <c r="AD28" s="13">
        <f t="shared" si="25"/>
        <v>155</v>
      </c>
      <c r="AE28" s="13">
        <f t="shared" si="19"/>
        <v>62</v>
      </c>
      <c r="AF28" s="14">
        <f t="shared" si="20"/>
        <v>217</v>
      </c>
      <c r="AG28" s="15">
        <f t="shared" si="21"/>
        <v>33</v>
      </c>
      <c r="AH28" s="16">
        <f t="shared" si="22"/>
        <v>250</v>
      </c>
      <c r="AI28" s="13">
        <f t="shared" si="23"/>
        <v>59</v>
      </c>
      <c r="AJ28" s="17">
        <f t="shared" si="24"/>
        <v>309</v>
      </c>
    </row>
    <row r="29" spans="1:36" s="2" customFormat="1" ht="16.5" customHeight="1">
      <c r="A29" s="18">
        <f t="shared" si="26"/>
        <v>10</v>
      </c>
      <c r="B29" s="20" t="s">
        <v>45</v>
      </c>
      <c r="C29" s="7">
        <v>0</v>
      </c>
      <c r="D29" s="7">
        <v>0</v>
      </c>
      <c r="E29" s="7">
        <v>2</v>
      </c>
      <c r="F29" s="8">
        <f t="shared" si="10"/>
        <v>2</v>
      </c>
      <c r="G29" s="7"/>
      <c r="H29" s="7">
        <v>0</v>
      </c>
      <c r="I29" s="7">
        <v>0</v>
      </c>
      <c r="J29" s="8">
        <f t="shared" si="11"/>
        <v>0</v>
      </c>
      <c r="K29" s="7"/>
      <c r="L29" s="7"/>
      <c r="M29" s="7">
        <v>0</v>
      </c>
      <c r="N29" s="8">
        <f t="shared" si="12"/>
        <v>0</v>
      </c>
      <c r="O29" s="9">
        <f t="shared" si="13"/>
        <v>2</v>
      </c>
      <c r="P29" s="11">
        <f t="shared" si="0"/>
        <v>0</v>
      </c>
      <c r="Q29" s="11">
        <f t="shared" si="1"/>
        <v>0</v>
      </c>
      <c r="R29" s="11">
        <f t="shared" si="2"/>
        <v>2</v>
      </c>
      <c r="S29" s="10">
        <f t="shared" si="14"/>
        <v>2</v>
      </c>
      <c r="T29" s="11">
        <f t="shared" si="3"/>
        <v>0</v>
      </c>
      <c r="U29" s="11">
        <f t="shared" si="4"/>
        <v>0</v>
      </c>
      <c r="V29" s="11">
        <f t="shared" si="5"/>
        <v>0</v>
      </c>
      <c r="W29" s="10">
        <f t="shared" si="15"/>
        <v>0</v>
      </c>
      <c r="X29" s="11">
        <f t="shared" si="6"/>
        <v>0</v>
      </c>
      <c r="Y29" s="11">
        <f t="shared" si="7"/>
        <v>0</v>
      </c>
      <c r="Z29" s="11">
        <f t="shared" si="8"/>
        <v>0</v>
      </c>
      <c r="AA29" s="10">
        <f t="shared" si="16"/>
        <v>0</v>
      </c>
      <c r="AB29" s="12">
        <f t="shared" si="17"/>
        <v>2</v>
      </c>
      <c r="AC29" s="40">
        <f t="shared" si="27"/>
        <v>0.246</v>
      </c>
      <c r="AD29" s="13">
        <f t="shared" si="25"/>
        <v>103</v>
      </c>
      <c r="AE29" s="13">
        <f t="shared" si="19"/>
        <v>41</v>
      </c>
      <c r="AF29" s="14">
        <f t="shared" si="20"/>
        <v>144</v>
      </c>
      <c r="AG29" s="15">
        <f t="shared" si="21"/>
        <v>22</v>
      </c>
      <c r="AH29" s="16">
        <f t="shared" si="22"/>
        <v>166</v>
      </c>
      <c r="AI29" s="13">
        <f t="shared" si="23"/>
        <v>39</v>
      </c>
      <c r="AJ29" s="17">
        <f t="shared" si="24"/>
        <v>205</v>
      </c>
    </row>
    <row r="30" spans="1:36" s="2" customFormat="1" ht="16.5" customHeight="1">
      <c r="A30" s="18">
        <f t="shared" si="26"/>
        <v>11</v>
      </c>
      <c r="B30" s="20" t="s">
        <v>46</v>
      </c>
      <c r="C30" s="7">
        <v>0</v>
      </c>
      <c r="D30" s="7">
        <v>0</v>
      </c>
      <c r="E30" s="7">
        <v>7</v>
      </c>
      <c r="F30" s="8">
        <f t="shared" si="10"/>
        <v>7</v>
      </c>
      <c r="G30" s="7"/>
      <c r="H30" s="7">
        <v>0</v>
      </c>
      <c r="I30" s="7">
        <v>0</v>
      </c>
      <c r="J30" s="8">
        <f t="shared" si="11"/>
        <v>0</v>
      </c>
      <c r="K30" s="7"/>
      <c r="L30" s="7"/>
      <c r="M30" s="7">
        <v>0</v>
      </c>
      <c r="N30" s="8">
        <f t="shared" si="12"/>
        <v>0</v>
      </c>
      <c r="O30" s="9">
        <f t="shared" si="13"/>
        <v>7</v>
      </c>
      <c r="P30" s="11">
        <f t="shared" si="0"/>
        <v>0</v>
      </c>
      <c r="Q30" s="11">
        <f t="shared" si="1"/>
        <v>0</v>
      </c>
      <c r="R30" s="11">
        <f t="shared" si="2"/>
        <v>7</v>
      </c>
      <c r="S30" s="10">
        <f t="shared" si="14"/>
        <v>7</v>
      </c>
      <c r="T30" s="11">
        <f t="shared" si="3"/>
        <v>0</v>
      </c>
      <c r="U30" s="11">
        <f t="shared" si="4"/>
        <v>0</v>
      </c>
      <c r="V30" s="11">
        <f t="shared" si="5"/>
        <v>0</v>
      </c>
      <c r="W30" s="10">
        <f t="shared" si="15"/>
        <v>0</v>
      </c>
      <c r="X30" s="11">
        <f t="shared" si="6"/>
        <v>0</v>
      </c>
      <c r="Y30" s="11">
        <f t="shared" si="7"/>
        <v>0</v>
      </c>
      <c r="Z30" s="11">
        <f t="shared" si="8"/>
        <v>0</v>
      </c>
      <c r="AA30" s="10">
        <f t="shared" si="16"/>
        <v>0</v>
      </c>
      <c r="AB30" s="12">
        <f t="shared" si="17"/>
        <v>7</v>
      </c>
      <c r="AC30" s="40">
        <f t="shared" si="27"/>
        <v>0.862</v>
      </c>
      <c r="AD30" s="13">
        <f t="shared" si="25"/>
        <v>362</v>
      </c>
      <c r="AE30" s="13">
        <f t="shared" si="19"/>
        <v>145</v>
      </c>
      <c r="AF30" s="14">
        <f t="shared" si="20"/>
        <v>507</v>
      </c>
      <c r="AG30" s="15">
        <f t="shared" si="21"/>
        <v>76</v>
      </c>
      <c r="AH30" s="16">
        <f t="shared" si="22"/>
        <v>583</v>
      </c>
      <c r="AI30" s="13">
        <f t="shared" si="23"/>
        <v>138</v>
      </c>
      <c r="AJ30" s="17">
        <f t="shared" si="24"/>
        <v>721</v>
      </c>
    </row>
    <row r="31" spans="1:36" s="2" customFormat="1" ht="16.5" customHeight="1">
      <c r="A31" s="18">
        <f t="shared" si="26"/>
        <v>12</v>
      </c>
      <c r="B31" s="20" t="s">
        <v>47</v>
      </c>
      <c r="C31" s="7">
        <v>0</v>
      </c>
      <c r="D31" s="7">
        <v>0</v>
      </c>
      <c r="E31" s="7">
        <v>0</v>
      </c>
      <c r="F31" s="8">
        <f t="shared" si="10"/>
        <v>0</v>
      </c>
      <c r="G31" s="7"/>
      <c r="H31" s="7">
        <v>0</v>
      </c>
      <c r="I31" s="7">
        <v>0</v>
      </c>
      <c r="J31" s="8">
        <f t="shared" si="11"/>
        <v>0</v>
      </c>
      <c r="K31" s="7"/>
      <c r="L31" s="7"/>
      <c r="M31" s="7">
        <v>0</v>
      </c>
      <c r="N31" s="8">
        <f t="shared" si="12"/>
        <v>0</v>
      </c>
      <c r="O31" s="9">
        <f t="shared" si="13"/>
        <v>0</v>
      </c>
      <c r="P31" s="11">
        <f t="shared" si="0"/>
        <v>0</v>
      </c>
      <c r="Q31" s="11">
        <f t="shared" si="1"/>
        <v>0</v>
      </c>
      <c r="R31" s="11">
        <f t="shared" si="2"/>
        <v>0</v>
      </c>
      <c r="S31" s="10">
        <f t="shared" si="14"/>
        <v>0</v>
      </c>
      <c r="T31" s="11">
        <f t="shared" si="3"/>
        <v>0</v>
      </c>
      <c r="U31" s="11">
        <f t="shared" si="4"/>
        <v>0</v>
      </c>
      <c r="V31" s="11">
        <f t="shared" si="5"/>
        <v>0</v>
      </c>
      <c r="W31" s="10">
        <f t="shared" si="15"/>
        <v>0</v>
      </c>
      <c r="X31" s="11">
        <f t="shared" si="6"/>
        <v>0</v>
      </c>
      <c r="Y31" s="11">
        <f t="shared" si="7"/>
        <v>0</v>
      </c>
      <c r="Z31" s="11">
        <f t="shared" si="8"/>
        <v>0</v>
      </c>
      <c r="AA31" s="10">
        <f t="shared" si="16"/>
        <v>0</v>
      </c>
      <c r="AB31" s="12">
        <f t="shared" si="17"/>
        <v>0</v>
      </c>
      <c r="AC31" s="40">
        <f t="shared" si="27"/>
        <v>0</v>
      </c>
      <c r="AD31" s="13">
        <f t="shared" si="25"/>
        <v>0</v>
      </c>
      <c r="AE31" s="13">
        <f t="shared" si="19"/>
        <v>0</v>
      </c>
      <c r="AF31" s="14">
        <f t="shared" si="20"/>
        <v>0</v>
      </c>
      <c r="AG31" s="15">
        <f t="shared" si="21"/>
        <v>0</v>
      </c>
      <c r="AH31" s="16">
        <f t="shared" si="22"/>
        <v>0</v>
      </c>
      <c r="AI31" s="13">
        <f t="shared" si="23"/>
        <v>0</v>
      </c>
      <c r="AJ31" s="17">
        <f t="shared" si="24"/>
        <v>0</v>
      </c>
    </row>
    <row r="32" spans="1:36" s="2" customFormat="1" ht="16.5" customHeight="1">
      <c r="A32" s="18">
        <f t="shared" si="26"/>
        <v>13</v>
      </c>
      <c r="B32" s="20" t="s">
        <v>48</v>
      </c>
      <c r="C32" s="7">
        <v>0</v>
      </c>
      <c r="D32" s="7">
        <v>0</v>
      </c>
      <c r="E32" s="7">
        <v>38</v>
      </c>
      <c r="F32" s="8">
        <f t="shared" si="10"/>
        <v>38</v>
      </c>
      <c r="G32" s="7"/>
      <c r="H32" s="7">
        <v>0</v>
      </c>
      <c r="I32" s="7">
        <v>0</v>
      </c>
      <c r="J32" s="8">
        <f t="shared" si="11"/>
        <v>0</v>
      </c>
      <c r="K32" s="7"/>
      <c r="L32" s="7"/>
      <c r="M32" s="7">
        <v>0</v>
      </c>
      <c r="N32" s="8">
        <f t="shared" si="12"/>
        <v>0</v>
      </c>
      <c r="O32" s="9">
        <f t="shared" si="13"/>
        <v>38</v>
      </c>
      <c r="P32" s="11">
        <f t="shared" si="0"/>
        <v>0</v>
      </c>
      <c r="Q32" s="11">
        <f t="shared" si="1"/>
        <v>0</v>
      </c>
      <c r="R32" s="11">
        <f t="shared" si="2"/>
        <v>38</v>
      </c>
      <c r="S32" s="10">
        <f t="shared" si="14"/>
        <v>38</v>
      </c>
      <c r="T32" s="11">
        <f t="shared" si="3"/>
        <v>0</v>
      </c>
      <c r="U32" s="11">
        <f t="shared" si="4"/>
        <v>0</v>
      </c>
      <c r="V32" s="11">
        <f t="shared" si="5"/>
        <v>0</v>
      </c>
      <c r="W32" s="10">
        <f t="shared" si="15"/>
        <v>0</v>
      </c>
      <c r="X32" s="11">
        <f t="shared" si="6"/>
        <v>0</v>
      </c>
      <c r="Y32" s="11">
        <f t="shared" si="7"/>
        <v>0</v>
      </c>
      <c r="Z32" s="11">
        <f t="shared" si="8"/>
        <v>0</v>
      </c>
      <c r="AA32" s="10">
        <f t="shared" si="16"/>
        <v>0</v>
      </c>
      <c r="AB32" s="12">
        <f t="shared" si="17"/>
        <v>38</v>
      </c>
      <c r="AC32" s="40">
        <f t="shared" si="27"/>
        <v>4.68</v>
      </c>
      <c r="AD32" s="13">
        <f t="shared" si="25"/>
        <v>1966</v>
      </c>
      <c r="AE32" s="13">
        <f t="shared" si="19"/>
        <v>786</v>
      </c>
      <c r="AF32" s="14">
        <f t="shared" si="20"/>
        <v>2752</v>
      </c>
      <c r="AG32" s="15">
        <f t="shared" si="21"/>
        <v>413</v>
      </c>
      <c r="AH32" s="16">
        <f t="shared" si="22"/>
        <v>3165</v>
      </c>
      <c r="AI32" s="13">
        <f t="shared" si="23"/>
        <v>747</v>
      </c>
      <c r="AJ32" s="17">
        <f t="shared" si="24"/>
        <v>3912</v>
      </c>
    </row>
    <row r="33" spans="1:36" s="2" customFormat="1" ht="16.5" customHeight="1">
      <c r="A33" s="18">
        <f t="shared" si="26"/>
        <v>14</v>
      </c>
      <c r="B33" s="20" t="s">
        <v>49</v>
      </c>
      <c r="C33" s="7">
        <v>0</v>
      </c>
      <c r="D33" s="7">
        <v>0</v>
      </c>
      <c r="E33" s="7">
        <v>0</v>
      </c>
      <c r="F33" s="8">
        <f t="shared" si="10"/>
        <v>0</v>
      </c>
      <c r="G33" s="7"/>
      <c r="H33" s="7">
        <v>0</v>
      </c>
      <c r="I33" s="7">
        <v>0</v>
      </c>
      <c r="J33" s="8">
        <f t="shared" si="11"/>
        <v>0</v>
      </c>
      <c r="K33" s="7"/>
      <c r="L33" s="7"/>
      <c r="M33" s="7">
        <v>0</v>
      </c>
      <c r="N33" s="8">
        <f t="shared" si="12"/>
        <v>0</v>
      </c>
      <c r="O33" s="9">
        <f t="shared" si="13"/>
        <v>0</v>
      </c>
      <c r="P33" s="11">
        <f t="shared" si="0"/>
        <v>0</v>
      </c>
      <c r="Q33" s="11">
        <f t="shared" si="1"/>
        <v>0</v>
      </c>
      <c r="R33" s="11">
        <f t="shared" si="2"/>
        <v>0</v>
      </c>
      <c r="S33" s="10">
        <f t="shared" si="14"/>
        <v>0</v>
      </c>
      <c r="T33" s="11">
        <f t="shared" si="3"/>
        <v>0</v>
      </c>
      <c r="U33" s="11">
        <f t="shared" si="4"/>
        <v>0</v>
      </c>
      <c r="V33" s="11">
        <f t="shared" si="5"/>
        <v>0</v>
      </c>
      <c r="W33" s="10">
        <f t="shared" si="15"/>
        <v>0</v>
      </c>
      <c r="X33" s="11">
        <f t="shared" si="6"/>
        <v>0</v>
      </c>
      <c r="Y33" s="11">
        <f t="shared" si="7"/>
        <v>0</v>
      </c>
      <c r="Z33" s="11">
        <f t="shared" si="8"/>
        <v>0</v>
      </c>
      <c r="AA33" s="10">
        <f t="shared" si="16"/>
        <v>0</v>
      </c>
      <c r="AB33" s="12">
        <f t="shared" si="17"/>
        <v>0</v>
      </c>
      <c r="AC33" s="40">
        <f t="shared" si="27"/>
        <v>0</v>
      </c>
      <c r="AD33" s="13">
        <f t="shared" si="25"/>
        <v>0</v>
      </c>
      <c r="AE33" s="13">
        <f t="shared" si="19"/>
        <v>0</v>
      </c>
      <c r="AF33" s="14">
        <f t="shared" si="20"/>
        <v>0</v>
      </c>
      <c r="AG33" s="15">
        <f t="shared" si="21"/>
        <v>0</v>
      </c>
      <c r="AH33" s="16">
        <f t="shared" si="22"/>
        <v>0</v>
      </c>
      <c r="AI33" s="13">
        <f t="shared" si="23"/>
        <v>0</v>
      </c>
      <c r="AJ33" s="17">
        <f t="shared" si="24"/>
        <v>0</v>
      </c>
    </row>
    <row r="34" spans="1:36" s="2" customFormat="1" ht="16.5" customHeight="1">
      <c r="A34" s="18">
        <f t="shared" si="26"/>
        <v>15</v>
      </c>
      <c r="B34" s="20" t="s">
        <v>50</v>
      </c>
      <c r="C34" s="7">
        <v>0</v>
      </c>
      <c r="D34" s="7">
        <v>0</v>
      </c>
      <c r="E34" s="7">
        <v>84</v>
      </c>
      <c r="F34" s="8">
        <f t="shared" si="10"/>
        <v>84</v>
      </c>
      <c r="G34" s="7"/>
      <c r="H34" s="7">
        <v>8</v>
      </c>
      <c r="I34" s="7">
        <v>0</v>
      </c>
      <c r="J34" s="8">
        <f t="shared" si="11"/>
        <v>8</v>
      </c>
      <c r="K34" s="7"/>
      <c r="L34" s="7"/>
      <c r="M34" s="7">
        <v>0</v>
      </c>
      <c r="N34" s="8">
        <f t="shared" si="12"/>
        <v>0</v>
      </c>
      <c r="O34" s="9">
        <f t="shared" si="13"/>
        <v>92</v>
      </c>
      <c r="P34" s="11">
        <f t="shared" si="0"/>
        <v>0</v>
      </c>
      <c r="Q34" s="11">
        <f t="shared" si="1"/>
        <v>0</v>
      </c>
      <c r="R34" s="11">
        <f t="shared" si="2"/>
        <v>84</v>
      </c>
      <c r="S34" s="10">
        <f t="shared" si="14"/>
        <v>84</v>
      </c>
      <c r="T34" s="11">
        <f t="shared" si="3"/>
        <v>0</v>
      </c>
      <c r="U34" s="11">
        <f t="shared" si="4"/>
        <v>8</v>
      </c>
      <c r="V34" s="11">
        <f t="shared" si="5"/>
        <v>0</v>
      </c>
      <c r="W34" s="10">
        <f t="shared" si="15"/>
        <v>8</v>
      </c>
      <c r="X34" s="11">
        <f t="shared" si="6"/>
        <v>0</v>
      </c>
      <c r="Y34" s="11">
        <f t="shared" si="7"/>
        <v>0</v>
      </c>
      <c r="Z34" s="11">
        <f t="shared" si="8"/>
        <v>0</v>
      </c>
      <c r="AA34" s="10">
        <f t="shared" si="16"/>
        <v>0</v>
      </c>
      <c r="AB34" s="12">
        <f t="shared" si="17"/>
        <v>92</v>
      </c>
      <c r="AC34" s="40">
        <f t="shared" si="27"/>
        <v>11.33</v>
      </c>
      <c r="AD34" s="13">
        <f t="shared" si="25"/>
        <v>4759</v>
      </c>
      <c r="AE34" s="13">
        <f t="shared" si="19"/>
        <v>1904</v>
      </c>
      <c r="AF34" s="14">
        <f t="shared" si="20"/>
        <v>6663</v>
      </c>
      <c r="AG34" s="15">
        <f t="shared" si="21"/>
        <v>999</v>
      </c>
      <c r="AH34" s="16">
        <f t="shared" si="22"/>
        <v>7662</v>
      </c>
      <c r="AI34" s="13">
        <f t="shared" si="23"/>
        <v>1807</v>
      </c>
      <c r="AJ34" s="17">
        <f t="shared" si="24"/>
        <v>9469</v>
      </c>
    </row>
    <row r="35" spans="1:36" s="2" customFormat="1" ht="16.5" customHeight="1">
      <c r="A35" s="18">
        <f t="shared" si="26"/>
        <v>16</v>
      </c>
      <c r="B35" s="20" t="s">
        <v>51</v>
      </c>
      <c r="C35" s="7">
        <v>0</v>
      </c>
      <c r="D35" s="7">
        <v>5</v>
      </c>
      <c r="E35" s="7">
        <v>65</v>
      </c>
      <c r="F35" s="8">
        <f t="shared" si="10"/>
        <v>70</v>
      </c>
      <c r="G35" s="7"/>
      <c r="H35" s="7">
        <v>0</v>
      </c>
      <c r="I35" s="7">
        <v>0</v>
      </c>
      <c r="J35" s="8">
        <f t="shared" si="11"/>
        <v>0</v>
      </c>
      <c r="K35" s="7"/>
      <c r="L35" s="7"/>
      <c r="M35" s="7">
        <v>0</v>
      </c>
      <c r="N35" s="8">
        <f t="shared" si="12"/>
        <v>0</v>
      </c>
      <c r="O35" s="9">
        <f t="shared" si="13"/>
        <v>70</v>
      </c>
      <c r="P35" s="11">
        <f t="shared" si="0"/>
        <v>0</v>
      </c>
      <c r="Q35" s="11">
        <f t="shared" si="1"/>
        <v>4</v>
      </c>
      <c r="R35" s="11">
        <f t="shared" si="2"/>
        <v>65</v>
      </c>
      <c r="S35" s="10">
        <f t="shared" si="14"/>
        <v>69</v>
      </c>
      <c r="T35" s="11">
        <f t="shared" si="3"/>
        <v>0</v>
      </c>
      <c r="U35" s="11">
        <f t="shared" si="4"/>
        <v>0</v>
      </c>
      <c r="V35" s="11">
        <f t="shared" si="5"/>
        <v>0</v>
      </c>
      <c r="W35" s="10">
        <f t="shared" si="15"/>
        <v>0</v>
      </c>
      <c r="X35" s="11">
        <f t="shared" si="6"/>
        <v>0</v>
      </c>
      <c r="Y35" s="11">
        <f t="shared" si="7"/>
        <v>0</v>
      </c>
      <c r="Z35" s="11">
        <f t="shared" si="8"/>
        <v>0</v>
      </c>
      <c r="AA35" s="10">
        <f t="shared" si="16"/>
        <v>0</v>
      </c>
      <c r="AB35" s="12">
        <f t="shared" si="17"/>
        <v>69</v>
      </c>
      <c r="AC35" s="40">
        <f t="shared" si="27"/>
        <v>8.498</v>
      </c>
      <c r="AD35" s="13">
        <f t="shared" si="25"/>
        <v>3569</v>
      </c>
      <c r="AE35" s="13">
        <f t="shared" si="19"/>
        <v>1428</v>
      </c>
      <c r="AF35" s="14">
        <f t="shared" si="20"/>
        <v>4997</v>
      </c>
      <c r="AG35" s="15">
        <f t="shared" si="21"/>
        <v>750</v>
      </c>
      <c r="AH35" s="16">
        <f t="shared" si="22"/>
        <v>5747</v>
      </c>
      <c r="AI35" s="13">
        <f t="shared" si="23"/>
        <v>1356</v>
      </c>
      <c r="AJ35" s="17">
        <f t="shared" si="24"/>
        <v>7103</v>
      </c>
    </row>
    <row r="36" spans="1:36" s="2" customFormat="1" ht="16.5" customHeight="1">
      <c r="A36" s="18">
        <f t="shared" si="26"/>
        <v>17</v>
      </c>
      <c r="B36" s="20" t="s">
        <v>52</v>
      </c>
      <c r="C36" s="7">
        <v>0</v>
      </c>
      <c r="D36" s="7">
        <v>0</v>
      </c>
      <c r="E36" s="7">
        <v>0</v>
      </c>
      <c r="F36" s="8">
        <f t="shared" si="10"/>
        <v>0</v>
      </c>
      <c r="G36" s="7"/>
      <c r="H36" s="7">
        <v>0</v>
      </c>
      <c r="I36" s="7">
        <v>0</v>
      </c>
      <c r="J36" s="8">
        <f t="shared" si="11"/>
        <v>0</v>
      </c>
      <c r="K36" s="7"/>
      <c r="L36" s="7"/>
      <c r="M36" s="7">
        <v>0</v>
      </c>
      <c r="N36" s="8">
        <f t="shared" si="12"/>
        <v>0</v>
      </c>
      <c r="O36" s="9">
        <f t="shared" si="13"/>
        <v>0</v>
      </c>
      <c r="P36" s="11">
        <f t="shared" si="0"/>
        <v>0</v>
      </c>
      <c r="Q36" s="11">
        <f t="shared" si="1"/>
        <v>0</v>
      </c>
      <c r="R36" s="11">
        <f t="shared" si="2"/>
        <v>0</v>
      </c>
      <c r="S36" s="10">
        <f t="shared" si="14"/>
        <v>0</v>
      </c>
      <c r="T36" s="11">
        <f t="shared" si="3"/>
        <v>0</v>
      </c>
      <c r="U36" s="11">
        <f t="shared" si="4"/>
        <v>0</v>
      </c>
      <c r="V36" s="11">
        <f t="shared" si="5"/>
        <v>0</v>
      </c>
      <c r="W36" s="10">
        <f t="shared" si="15"/>
        <v>0</v>
      </c>
      <c r="X36" s="11">
        <f t="shared" si="6"/>
        <v>0</v>
      </c>
      <c r="Y36" s="11">
        <f t="shared" si="7"/>
        <v>0</v>
      </c>
      <c r="Z36" s="11">
        <f t="shared" si="8"/>
        <v>0</v>
      </c>
      <c r="AA36" s="10">
        <f t="shared" si="16"/>
        <v>0</v>
      </c>
      <c r="AB36" s="12">
        <f t="shared" si="17"/>
        <v>0</v>
      </c>
      <c r="AC36" s="40">
        <f t="shared" si="27"/>
        <v>0</v>
      </c>
      <c r="AD36" s="13">
        <f t="shared" si="25"/>
        <v>0</v>
      </c>
      <c r="AE36" s="13">
        <f t="shared" si="19"/>
        <v>0</v>
      </c>
      <c r="AF36" s="14">
        <f t="shared" si="20"/>
        <v>0</v>
      </c>
      <c r="AG36" s="15">
        <f t="shared" si="21"/>
        <v>0</v>
      </c>
      <c r="AH36" s="16">
        <f t="shared" si="22"/>
        <v>0</v>
      </c>
      <c r="AI36" s="13">
        <f t="shared" si="23"/>
        <v>0</v>
      </c>
      <c r="AJ36" s="17">
        <f t="shared" si="24"/>
        <v>0</v>
      </c>
    </row>
    <row r="37" spans="1:36" s="2" customFormat="1" ht="16.5" customHeight="1">
      <c r="A37" s="18">
        <f t="shared" si="26"/>
        <v>18</v>
      </c>
      <c r="B37" s="20" t="s">
        <v>53</v>
      </c>
      <c r="C37" s="7">
        <v>16</v>
      </c>
      <c r="D37" s="7">
        <v>9</v>
      </c>
      <c r="E37" s="7">
        <v>26</v>
      </c>
      <c r="F37" s="8">
        <f t="shared" si="10"/>
        <v>51</v>
      </c>
      <c r="G37" s="7"/>
      <c r="H37" s="7">
        <v>0</v>
      </c>
      <c r="I37" s="7">
        <v>0</v>
      </c>
      <c r="J37" s="8">
        <f t="shared" si="11"/>
        <v>0</v>
      </c>
      <c r="K37" s="7"/>
      <c r="L37" s="7"/>
      <c r="M37" s="7">
        <v>0</v>
      </c>
      <c r="N37" s="8">
        <f t="shared" si="12"/>
        <v>0</v>
      </c>
      <c r="O37" s="9">
        <f t="shared" si="13"/>
        <v>51</v>
      </c>
      <c r="P37" s="11">
        <f t="shared" si="0"/>
        <v>10</v>
      </c>
      <c r="Q37" s="11">
        <f t="shared" si="1"/>
        <v>7</v>
      </c>
      <c r="R37" s="11">
        <f t="shared" si="2"/>
        <v>26</v>
      </c>
      <c r="S37" s="10">
        <f t="shared" si="14"/>
        <v>43</v>
      </c>
      <c r="T37" s="11">
        <f t="shared" si="3"/>
        <v>0</v>
      </c>
      <c r="U37" s="11">
        <f t="shared" si="4"/>
        <v>0</v>
      </c>
      <c r="V37" s="11">
        <f t="shared" si="5"/>
        <v>0</v>
      </c>
      <c r="W37" s="10">
        <f t="shared" si="15"/>
        <v>0</v>
      </c>
      <c r="X37" s="11">
        <f t="shared" si="6"/>
        <v>0</v>
      </c>
      <c r="Y37" s="11">
        <f t="shared" si="7"/>
        <v>0</v>
      </c>
      <c r="Z37" s="11">
        <f t="shared" si="8"/>
        <v>0</v>
      </c>
      <c r="AA37" s="10">
        <f t="shared" si="16"/>
        <v>0</v>
      </c>
      <c r="AB37" s="12">
        <f t="shared" si="17"/>
        <v>43</v>
      </c>
      <c r="AC37" s="40">
        <f t="shared" si="27"/>
        <v>5.296</v>
      </c>
      <c r="AD37" s="13">
        <f t="shared" si="25"/>
        <v>2224</v>
      </c>
      <c r="AE37" s="13">
        <f t="shared" si="19"/>
        <v>890</v>
      </c>
      <c r="AF37" s="14">
        <f t="shared" si="20"/>
        <v>3114</v>
      </c>
      <c r="AG37" s="15">
        <f t="shared" si="21"/>
        <v>467</v>
      </c>
      <c r="AH37" s="16">
        <f t="shared" si="22"/>
        <v>3581</v>
      </c>
      <c r="AI37" s="13">
        <f t="shared" si="23"/>
        <v>845</v>
      </c>
      <c r="AJ37" s="17">
        <f t="shared" si="24"/>
        <v>4426</v>
      </c>
    </row>
    <row r="38" spans="1:36" s="2" customFormat="1" ht="16.5" customHeight="1">
      <c r="A38" s="18">
        <f t="shared" si="26"/>
        <v>19</v>
      </c>
      <c r="B38" s="20" t="s">
        <v>54</v>
      </c>
      <c r="C38" s="7">
        <v>0</v>
      </c>
      <c r="D38" s="7">
        <v>0</v>
      </c>
      <c r="E38" s="7">
        <v>0</v>
      </c>
      <c r="F38" s="8">
        <f t="shared" si="10"/>
        <v>0</v>
      </c>
      <c r="G38" s="7"/>
      <c r="H38" s="7">
        <v>0</v>
      </c>
      <c r="I38" s="7">
        <v>0</v>
      </c>
      <c r="J38" s="8">
        <f t="shared" si="11"/>
        <v>0</v>
      </c>
      <c r="K38" s="7"/>
      <c r="L38" s="7"/>
      <c r="M38" s="7">
        <v>0</v>
      </c>
      <c r="N38" s="8">
        <f t="shared" si="12"/>
        <v>0</v>
      </c>
      <c r="O38" s="9">
        <f t="shared" si="13"/>
        <v>0</v>
      </c>
      <c r="P38" s="11">
        <f t="shared" si="0"/>
        <v>0</v>
      </c>
      <c r="Q38" s="11">
        <f t="shared" si="1"/>
        <v>0</v>
      </c>
      <c r="R38" s="11">
        <f t="shared" si="2"/>
        <v>0</v>
      </c>
      <c r="S38" s="10">
        <f t="shared" si="14"/>
        <v>0</v>
      </c>
      <c r="T38" s="11">
        <f t="shared" si="3"/>
        <v>0</v>
      </c>
      <c r="U38" s="11">
        <f t="shared" si="4"/>
        <v>0</v>
      </c>
      <c r="V38" s="11">
        <f t="shared" si="5"/>
        <v>0</v>
      </c>
      <c r="W38" s="10">
        <f t="shared" si="15"/>
        <v>0</v>
      </c>
      <c r="X38" s="11">
        <f t="shared" si="6"/>
        <v>0</v>
      </c>
      <c r="Y38" s="11">
        <f t="shared" si="7"/>
        <v>0</v>
      </c>
      <c r="Z38" s="11">
        <f t="shared" si="8"/>
        <v>0</v>
      </c>
      <c r="AA38" s="10">
        <f t="shared" si="16"/>
        <v>0</v>
      </c>
      <c r="AB38" s="12">
        <f t="shared" si="17"/>
        <v>0</v>
      </c>
      <c r="AC38" s="40">
        <f t="shared" si="27"/>
        <v>0</v>
      </c>
      <c r="AD38" s="13">
        <f t="shared" si="25"/>
        <v>0</v>
      </c>
      <c r="AE38" s="13">
        <f t="shared" si="19"/>
        <v>0</v>
      </c>
      <c r="AF38" s="14">
        <f t="shared" si="20"/>
        <v>0</v>
      </c>
      <c r="AG38" s="15">
        <f t="shared" si="21"/>
        <v>0</v>
      </c>
      <c r="AH38" s="16">
        <f t="shared" si="22"/>
        <v>0</v>
      </c>
      <c r="AI38" s="13">
        <f t="shared" si="23"/>
        <v>0</v>
      </c>
      <c r="AJ38" s="17">
        <f t="shared" si="24"/>
        <v>0</v>
      </c>
    </row>
    <row r="39" spans="1:36" s="2" customFormat="1" ht="16.5" customHeight="1">
      <c r="A39" s="18">
        <f t="shared" si="26"/>
        <v>20</v>
      </c>
      <c r="B39" s="20" t="s">
        <v>55</v>
      </c>
      <c r="C39" s="7">
        <v>0</v>
      </c>
      <c r="D39" s="7">
        <v>0</v>
      </c>
      <c r="E39" s="7">
        <v>0</v>
      </c>
      <c r="F39" s="8">
        <f t="shared" si="10"/>
        <v>0</v>
      </c>
      <c r="G39" s="7"/>
      <c r="H39" s="7">
        <v>0</v>
      </c>
      <c r="I39" s="7">
        <v>0</v>
      </c>
      <c r="J39" s="8">
        <f t="shared" si="11"/>
        <v>0</v>
      </c>
      <c r="K39" s="7"/>
      <c r="L39" s="7"/>
      <c r="M39" s="7">
        <v>0</v>
      </c>
      <c r="N39" s="8">
        <f t="shared" si="12"/>
        <v>0</v>
      </c>
      <c r="O39" s="9">
        <f t="shared" si="13"/>
        <v>0</v>
      </c>
      <c r="P39" s="11">
        <f t="shared" si="0"/>
        <v>0</v>
      </c>
      <c r="Q39" s="11">
        <f t="shared" si="1"/>
        <v>0</v>
      </c>
      <c r="R39" s="11">
        <f t="shared" si="2"/>
        <v>0</v>
      </c>
      <c r="S39" s="10">
        <f t="shared" si="14"/>
        <v>0</v>
      </c>
      <c r="T39" s="11">
        <f t="shared" si="3"/>
        <v>0</v>
      </c>
      <c r="U39" s="11">
        <f t="shared" si="4"/>
        <v>0</v>
      </c>
      <c r="V39" s="11">
        <f t="shared" si="5"/>
        <v>0</v>
      </c>
      <c r="W39" s="10">
        <f t="shared" si="15"/>
        <v>0</v>
      </c>
      <c r="X39" s="11">
        <f t="shared" si="6"/>
        <v>0</v>
      </c>
      <c r="Y39" s="11">
        <f t="shared" si="7"/>
        <v>0</v>
      </c>
      <c r="Z39" s="11">
        <f t="shared" si="8"/>
        <v>0</v>
      </c>
      <c r="AA39" s="10">
        <f t="shared" si="16"/>
        <v>0</v>
      </c>
      <c r="AB39" s="12">
        <f t="shared" si="17"/>
        <v>0</v>
      </c>
      <c r="AC39" s="40">
        <f t="shared" si="27"/>
        <v>0</v>
      </c>
      <c r="AD39" s="13">
        <f t="shared" si="25"/>
        <v>0</v>
      </c>
      <c r="AE39" s="13">
        <f t="shared" si="19"/>
        <v>0</v>
      </c>
      <c r="AF39" s="14">
        <f t="shared" si="20"/>
        <v>0</v>
      </c>
      <c r="AG39" s="15">
        <f t="shared" si="21"/>
        <v>0</v>
      </c>
      <c r="AH39" s="16">
        <f t="shared" si="22"/>
        <v>0</v>
      </c>
      <c r="AI39" s="13">
        <f t="shared" si="23"/>
        <v>0</v>
      </c>
      <c r="AJ39" s="17">
        <f t="shared" si="24"/>
        <v>0</v>
      </c>
    </row>
    <row r="40" spans="1:36" s="2" customFormat="1" ht="16.5" customHeight="1">
      <c r="A40" s="18">
        <f t="shared" si="26"/>
        <v>21</v>
      </c>
      <c r="B40" s="20" t="s">
        <v>56</v>
      </c>
      <c r="C40" s="7">
        <v>3</v>
      </c>
      <c r="D40" s="7">
        <v>63</v>
      </c>
      <c r="E40" s="7">
        <v>180</v>
      </c>
      <c r="F40" s="8">
        <f t="shared" si="10"/>
        <v>246</v>
      </c>
      <c r="G40" s="7"/>
      <c r="H40" s="7">
        <v>0</v>
      </c>
      <c r="I40" s="7">
        <v>0</v>
      </c>
      <c r="J40" s="8">
        <f t="shared" si="11"/>
        <v>0</v>
      </c>
      <c r="K40" s="7"/>
      <c r="L40" s="7"/>
      <c r="M40" s="7">
        <v>1</v>
      </c>
      <c r="N40" s="8">
        <f t="shared" si="12"/>
        <v>1</v>
      </c>
      <c r="O40" s="9">
        <f t="shared" si="13"/>
        <v>247</v>
      </c>
      <c r="P40" s="11">
        <f t="shared" si="0"/>
        <v>2</v>
      </c>
      <c r="Q40" s="11">
        <f t="shared" si="1"/>
        <v>50</v>
      </c>
      <c r="R40" s="11">
        <f t="shared" si="2"/>
        <v>180</v>
      </c>
      <c r="S40" s="10">
        <f t="shared" si="14"/>
        <v>232</v>
      </c>
      <c r="T40" s="11">
        <f t="shared" si="3"/>
        <v>0</v>
      </c>
      <c r="U40" s="11">
        <f t="shared" si="4"/>
        <v>0</v>
      </c>
      <c r="V40" s="11">
        <f t="shared" si="5"/>
        <v>0</v>
      </c>
      <c r="W40" s="10">
        <f t="shared" si="15"/>
        <v>0</v>
      </c>
      <c r="X40" s="11">
        <f t="shared" si="6"/>
        <v>0</v>
      </c>
      <c r="Y40" s="11">
        <f t="shared" si="7"/>
        <v>0</v>
      </c>
      <c r="Z40" s="11">
        <f t="shared" si="8"/>
        <v>2</v>
      </c>
      <c r="AA40" s="10">
        <f t="shared" si="16"/>
        <v>2</v>
      </c>
      <c r="AB40" s="12">
        <f t="shared" si="17"/>
        <v>234</v>
      </c>
      <c r="AC40" s="40">
        <f t="shared" si="27"/>
        <v>28.818</v>
      </c>
      <c r="AD40" s="13">
        <f t="shared" si="25"/>
        <v>12104</v>
      </c>
      <c r="AE40" s="13">
        <f t="shared" si="19"/>
        <v>4842</v>
      </c>
      <c r="AF40" s="14">
        <f t="shared" si="20"/>
        <v>16946</v>
      </c>
      <c r="AG40" s="15">
        <f t="shared" si="21"/>
        <v>2542</v>
      </c>
      <c r="AH40" s="16">
        <f t="shared" si="22"/>
        <v>19488</v>
      </c>
      <c r="AI40" s="13">
        <f t="shared" si="23"/>
        <v>4597</v>
      </c>
      <c r="AJ40" s="17">
        <f t="shared" si="24"/>
        <v>24085</v>
      </c>
    </row>
    <row r="41" spans="1:36" s="2" customFormat="1" ht="16.5" customHeight="1">
      <c r="A41" s="18">
        <f t="shared" si="26"/>
        <v>22</v>
      </c>
      <c r="B41" s="20" t="s">
        <v>57</v>
      </c>
      <c r="C41" s="7">
        <v>0</v>
      </c>
      <c r="D41" s="7">
        <v>0</v>
      </c>
      <c r="E41" s="7">
        <v>8</v>
      </c>
      <c r="F41" s="8">
        <f t="shared" si="10"/>
        <v>8</v>
      </c>
      <c r="G41" s="7"/>
      <c r="H41" s="7">
        <v>0</v>
      </c>
      <c r="I41" s="7">
        <v>0</v>
      </c>
      <c r="J41" s="8">
        <f t="shared" si="11"/>
        <v>0</v>
      </c>
      <c r="K41" s="7"/>
      <c r="L41" s="7"/>
      <c r="M41" s="7">
        <v>0</v>
      </c>
      <c r="N41" s="8">
        <f t="shared" si="12"/>
        <v>0</v>
      </c>
      <c r="O41" s="9">
        <f t="shared" si="13"/>
        <v>8</v>
      </c>
      <c r="P41" s="11">
        <f t="shared" si="0"/>
        <v>0</v>
      </c>
      <c r="Q41" s="11">
        <f t="shared" si="1"/>
        <v>0</v>
      </c>
      <c r="R41" s="11">
        <f t="shared" si="2"/>
        <v>8</v>
      </c>
      <c r="S41" s="10">
        <f t="shared" si="14"/>
        <v>8</v>
      </c>
      <c r="T41" s="11">
        <f t="shared" si="3"/>
        <v>0</v>
      </c>
      <c r="U41" s="11">
        <f t="shared" si="4"/>
        <v>0</v>
      </c>
      <c r="V41" s="11">
        <f t="shared" si="5"/>
        <v>0</v>
      </c>
      <c r="W41" s="10">
        <f t="shared" si="15"/>
        <v>0</v>
      </c>
      <c r="X41" s="11">
        <f t="shared" si="6"/>
        <v>0</v>
      </c>
      <c r="Y41" s="11">
        <f t="shared" si="7"/>
        <v>0</v>
      </c>
      <c r="Z41" s="11">
        <f t="shared" si="8"/>
        <v>0</v>
      </c>
      <c r="AA41" s="10">
        <f t="shared" si="16"/>
        <v>0</v>
      </c>
      <c r="AB41" s="12">
        <f t="shared" si="17"/>
        <v>8</v>
      </c>
      <c r="AC41" s="40">
        <f t="shared" si="27"/>
        <v>0.985</v>
      </c>
      <c r="AD41" s="13">
        <f t="shared" si="25"/>
        <v>414</v>
      </c>
      <c r="AE41" s="13">
        <f t="shared" si="19"/>
        <v>166</v>
      </c>
      <c r="AF41" s="14">
        <f t="shared" si="20"/>
        <v>580</v>
      </c>
      <c r="AG41" s="15">
        <f t="shared" si="21"/>
        <v>87</v>
      </c>
      <c r="AH41" s="16">
        <f t="shared" si="22"/>
        <v>667</v>
      </c>
      <c r="AI41" s="13">
        <f t="shared" si="23"/>
        <v>157</v>
      </c>
      <c r="AJ41" s="17">
        <f t="shared" si="24"/>
        <v>824</v>
      </c>
    </row>
    <row r="42" spans="1:36" s="2" customFormat="1" ht="16.5" customHeight="1">
      <c r="A42" s="18">
        <f t="shared" si="26"/>
        <v>23</v>
      </c>
      <c r="B42" s="20" t="s">
        <v>58</v>
      </c>
      <c r="C42" s="7">
        <v>0</v>
      </c>
      <c r="D42" s="7">
        <v>0</v>
      </c>
      <c r="E42" s="7">
        <v>0</v>
      </c>
      <c r="F42" s="8">
        <f t="shared" si="10"/>
        <v>0</v>
      </c>
      <c r="G42" s="7"/>
      <c r="H42" s="7">
        <v>0</v>
      </c>
      <c r="I42" s="7">
        <v>0</v>
      </c>
      <c r="J42" s="8">
        <f t="shared" si="11"/>
        <v>0</v>
      </c>
      <c r="K42" s="7"/>
      <c r="L42" s="7"/>
      <c r="M42" s="7">
        <v>0</v>
      </c>
      <c r="N42" s="8">
        <f t="shared" si="12"/>
        <v>0</v>
      </c>
      <c r="O42" s="9">
        <f t="shared" si="13"/>
        <v>0</v>
      </c>
      <c r="P42" s="11">
        <f t="shared" si="0"/>
        <v>0</v>
      </c>
      <c r="Q42" s="11">
        <f t="shared" si="1"/>
        <v>0</v>
      </c>
      <c r="R42" s="11">
        <f t="shared" si="2"/>
        <v>0</v>
      </c>
      <c r="S42" s="10">
        <f t="shared" si="14"/>
        <v>0</v>
      </c>
      <c r="T42" s="11">
        <f t="shared" si="3"/>
        <v>0</v>
      </c>
      <c r="U42" s="11">
        <f t="shared" si="4"/>
        <v>0</v>
      </c>
      <c r="V42" s="11">
        <f t="shared" si="5"/>
        <v>0</v>
      </c>
      <c r="W42" s="10">
        <f t="shared" si="15"/>
        <v>0</v>
      </c>
      <c r="X42" s="11">
        <f t="shared" si="6"/>
        <v>0</v>
      </c>
      <c r="Y42" s="11">
        <f t="shared" si="7"/>
        <v>0</v>
      </c>
      <c r="Z42" s="11">
        <f t="shared" si="8"/>
        <v>0</v>
      </c>
      <c r="AA42" s="10">
        <f t="shared" si="16"/>
        <v>0</v>
      </c>
      <c r="AB42" s="12">
        <f t="shared" si="17"/>
        <v>0</v>
      </c>
      <c r="AC42" s="40">
        <f t="shared" si="27"/>
        <v>0</v>
      </c>
      <c r="AD42" s="13">
        <f t="shared" si="25"/>
        <v>0</v>
      </c>
      <c r="AE42" s="13">
        <f t="shared" si="19"/>
        <v>0</v>
      </c>
      <c r="AF42" s="14">
        <f t="shared" si="20"/>
        <v>0</v>
      </c>
      <c r="AG42" s="15">
        <f t="shared" si="21"/>
        <v>0</v>
      </c>
      <c r="AH42" s="16">
        <f t="shared" si="22"/>
        <v>0</v>
      </c>
      <c r="AI42" s="13">
        <f t="shared" si="23"/>
        <v>0</v>
      </c>
      <c r="AJ42" s="17">
        <f t="shared" si="24"/>
        <v>0</v>
      </c>
    </row>
    <row r="43" spans="1:36" s="2" customFormat="1" ht="16.5" customHeight="1">
      <c r="A43" s="18">
        <f t="shared" si="26"/>
        <v>24</v>
      </c>
      <c r="B43" s="20" t="s">
        <v>59</v>
      </c>
      <c r="C43" s="7">
        <v>0</v>
      </c>
      <c r="D43" s="7">
        <v>0</v>
      </c>
      <c r="E43" s="7">
        <v>0</v>
      </c>
      <c r="F43" s="8">
        <f t="shared" si="10"/>
        <v>0</v>
      </c>
      <c r="G43" s="7"/>
      <c r="H43" s="7">
        <v>0</v>
      </c>
      <c r="I43" s="7">
        <v>0</v>
      </c>
      <c r="J43" s="8">
        <f t="shared" si="11"/>
        <v>0</v>
      </c>
      <c r="K43" s="7"/>
      <c r="L43" s="7"/>
      <c r="M43" s="7">
        <v>0</v>
      </c>
      <c r="N43" s="8">
        <f t="shared" si="12"/>
        <v>0</v>
      </c>
      <c r="O43" s="9">
        <f t="shared" si="13"/>
        <v>0</v>
      </c>
      <c r="P43" s="11">
        <f aca="true" t="shared" si="28" ref="P43:P74">C43*$P$8*$P$9</f>
        <v>0</v>
      </c>
      <c r="Q43" s="11">
        <f aca="true" t="shared" si="29" ref="Q43:Q74">D43*$Q$8*$Q$9</f>
        <v>0</v>
      </c>
      <c r="R43" s="11">
        <f aca="true" t="shared" si="30" ref="R43:R74">E43*$R$8*$R$9</f>
        <v>0</v>
      </c>
      <c r="S43" s="10">
        <f t="shared" si="14"/>
        <v>0</v>
      </c>
      <c r="T43" s="11">
        <f aca="true" t="shared" si="31" ref="T43:T74">G43*$T$8*$T$9*$T$10</f>
        <v>0</v>
      </c>
      <c r="U43" s="11">
        <f aca="true" t="shared" si="32" ref="U43:U74">H43*$U$8*$U$9*$U$10</f>
        <v>0</v>
      </c>
      <c r="V43" s="11">
        <f aca="true" t="shared" si="33" ref="V43:V74">I43*$V$8*$V$9*$V$10</f>
        <v>0</v>
      </c>
      <c r="W43" s="10">
        <f t="shared" si="15"/>
        <v>0</v>
      </c>
      <c r="X43" s="11">
        <f aca="true" t="shared" si="34" ref="X43:X74">K43*$X$8*$X$9*$X$10</f>
        <v>0</v>
      </c>
      <c r="Y43" s="11">
        <f aca="true" t="shared" si="35" ref="Y43:Y74">L43*$Y$8*$Y$9*$Y$10</f>
        <v>0</v>
      </c>
      <c r="Z43" s="11">
        <f aca="true" t="shared" si="36" ref="Z43:Z74">M43*$Z$8*$Z$9*$Z$10</f>
        <v>0</v>
      </c>
      <c r="AA43" s="10">
        <f t="shared" si="16"/>
        <v>0</v>
      </c>
      <c r="AB43" s="12">
        <f t="shared" si="17"/>
        <v>0</v>
      </c>
      <c r="AC43" s="40">
        <f t="shared" si="27"/>
        <v>0</v>
      </c>
      <c r="AD43" s="13">
        <f t="shared" si="25"/>
        <v>0</v>
      </c>
      <c r="AE43" s="13">
        <f t="shared" si="19"/>
        <v>0</v>
      </c>
      <c r="AF43" s="14">
        <f t="shared" si="20"/>
        <v>0</v>
      </c>
      <c r="AG43" s="15">
        <f t="shared" si="21"/>
        <v>0</v>
      </c>
      <c r="AH43" s="16">
        <f t="shared" si="22"/>
        <v>0</v>
      </c>
      <c r="AI43" s="13">
        <f t="shared" si="23"/>
        <v>0</v>
      </c>
      <c r="AJ43" s="17">
        <f t="shared" si="24"/>
        <v>0</v>
      </c>
    </row>
    <row r="44" spans="1:36" s="2" customFormat="1" ht="16.5" customHeight="1">
      <c r="A44" s="18">
        <f t="shared" si="26"/>
        <v>25</v>
      </c>
      <c r="B44" s="20" t="s">
        <v>60</v>
      </c>
      <c r="C44" s="7">
        <v>0</v>
      </c>
      <c r="D44" s="7">
        <v>0</v>
      </c>
      <c r="E44" s="7">
        <v>77</v>
      </c>
      <c r="F44" s="8">
        <f t="shared" si="10"/>
        <v>77</v>
      </c>
      <c r="G44" s="7"/>
      <c r="H44" s="7">
        <v>0</v>
      </c>
      <c r="I44" s="7">
        <v>0</v>
      </c>
      <c r="J44" s="8">
        <f t="shared" si="11"/>
        <v>0</v>
      </c>
      <c r="K44" s="7"/>
      <c r="L44" s="7"/>
      <c r="M44" s="7">
        <v>0</v>
      </c>
      <c r="N44" s="8">
        <f t="shared" si="12"/>
        <v>0</v>
      </c>
      <c r="O44" s="9">
        <f t="shared" si="13"/>
        <v>77</v>
      </c>
      <c r="P44" s="11">
        <f t="shared" si="28"/>
        <v>0</v>
      </c>
      <c r="Q44" s="11">
        <f t="shared" si="29"/>
        <v>0</v>
      </c>
      <c r="R44" s="11">
        <f t="shared" si="30"/>
        <v>77</v>
      </c>
      <c r="S44" s="10">
        <f t="shared" si="14"/>
        <v>77</v>
      </c>
      <c r="T44" s="11">
        <f t="shared" si="31"/>
        <v>0</v>
      </c>
      <c r="U44" s="11">
        <f t="shared" si="32"/>
        <v>0</v>
      </c>
      <c r="V44" s="11">
        <f t="shared" si="33"/>
        <v>0</v>
      </c>
      <c r="W44" s="10">
        <f t="shared" si="15"/>
        <v>0</v>
      </c>
      <c r="X44" s="11">
        <f t="shared" si="34"/>
        <v>0</v>
      </c>
      <c r="Y44" s="11">
        <f t="shared" si="35"/>
        <v>0</v>
      </c>
      <c r="Z44" s="11">
        <f t="shared" si="36"/>
        <v>0</v>
      </c>
      <c r="AA44" s="10">
        <f t="shared" si="16"/>
        <v>0</v>
      </c>
      <c r="AB44" s="12">
        <f t="shared" si="17"/>
        <v>77</v>
      </c>
      <c r="AC44" s="40">
        <f t="shared" si="27"/>
        <v>9.483</v>
      </c>
      <c r="AD44" s="13">
        <f t="shared" si="25"/>
        <v>3983</v>
      </c>
      <c r="AE44" s="13">
        <f t="shared" si="19"/>
        <v>1593</v>
      </c>
      <c r="AF44" s="14">
        <f t="shared" si="20"/>
        <v>5576</v>
      </c>
      <c r="AG44" s="15">
        <f t="shared" si="21"/>
        <v>836</v>
      </c>
      <c r="AH44" s="16">
        <f t="shared" si="22"/>
        <v>6412</v>
      </c>
      <c r="AI44" s="13">
        <f t="shared" si="23"/>
        <v>1513</v>
      </c>
      <c r="AJ44" s="17">
        <f t="shared" si="24"/>
        <v>7925</v>
      </c>
    </row>
    <row r="45" spans="1:36" s="2" customFormat="1" ht="16.5" customHeight="1">
      <c r="A45" s="18">
        <f t="shared" si="26"/>
        <v>26</v>
      </c>
      <c r="B45" s="20" t="s">
        <v>61</v>
      </c>
      <c r="C45" s="7">
        <v>0</v>
      </c>
      <c r="D45" s="7">
        <v>22</v>
      </c>
      <c r="E45" s="7">
        <v>108</v>
      </c>
      <c r="F45" s="8">
        <f t="shared" si="10"/>
        <v>130</v>
      </c>
      <c r="G45" s="7"/>
      <c r="H45" s="7">
        <v>0</v>
      </c>
      <c r="I45" s="7">
        <v>0</v>
      </c>
      <c r="J45" s="8">
        <f t="shared" si="11"/>
        <v>0</v>
      </c>
      <c r="K45" s="7"/>
      <c r="L45" s="7"/>
      <c r="M45" s="7">
        <v>0</v>
      </c>
      <c r="N45" s="8">
        <f t="shared" si="12"/>
        <v>0</v>
      </c>
      <c r="O45" s="9">
        <f t="shared" si="13"/>
        <v>130</v>
      </c>
      <c r="P45" s="11">
        <f t="shared" si="28"/>
        <v>0</v>
      </c>
      <c r="Q45" s="11">
        <f t="shared" si="29"/>
        <v>18</v>
      </c>
      <c r="R45" s="11">
        <f t="shared" si="30"/>
        <v>108</v>
      </c>
      <c r="S45" s="10">
        <f t="shared" si="14"/>
        <v>126</v>
      </c>
      <c r="T45" s="11">
        <f t="shared" si="31"/>
        <v>0</v>
      </c>
      <c r="U45" s="11">
        <f t="shared" si="32"/>
        <v>0</v>
      </c>
      <c r="V45" s="11">
        <f t="shared" si="33"/>
        <v>0</v>
      </c>
      <c r="W45" s="10">
        <f t="shared" si="15"/>
        <v>0</v>
      </c>
      <c r="X45" s="11">
        <f t="shared" si="34"/>
        <v>0</v>
      </c>
      <c r="Y45" s="11">
        <f t="shared" si="35"/>
        <v>0</v>
      </c>
      <c r="Z45" s="11">
        <f t="shared" si="36"/>
        <v>0</v>
      </c>
      <c r="AA45" s="10">
        <f t="shared" si="16"/>
        <v>0</v>
      </c>
      <c r="AB45" s="12">
        <f t="shared" si="17"/>
        <v>126</v>
      </c>
      <c r="AC45" s="40">
        <f t="shared" si="27"/>
        <v>15.517</v>
      </c>
      <c r="AD45" s="13">
        <f t="shared" si="25"/>
        <v>6517</v>
      </c>
      <c r="AE45" s="13">
        <f t="shared" si="19"/>
        <v>2607</v>
      </c>
      <c r="AF45" s="14">
        <f t="shared" si="20"/>
        <v>9124</v>
      </c>
      <c r="AG45" s="15">
        <f t="shared" si="21"/>
        <v>1369</v>
      </c>
      <c r="AH45" s="16">
        <f t="shared" si="22"/>
        <v>10493</v>
      </c>
      <c r="AI45" s="13">
        <f t="shared" si="23"/>
        <v>2475</v>
      </c>
      <c r="AJ45" s="17">
        <f t="shared" si="24"/>
        <v>12968</v>
      </c>
    </row>
    <row r="46" spans="1:36" s="2" customFormat="1" ht="16.5" customHeight="1">
      <c r="A46" s="18">
        <f t="shared" si="26"/>
        <v>27</v>
      </c>
      <c r="B46" s="20" t="s">
        <v>62</v>
      </c>
      <c r="C46" s="7">
        <v>0</v>
      </c>
      <c r="D46" s="7">
        <v>0</v>
      </c>
      <c r="E46" s="7">
        <v>15</v>
      </c>
      <c r="F46" s="8">
        <f t="shared" si="10"/>
        <v>15</v>
      </c>
      <c r="G46" s="7"/>
      <c r="H46" s="7">
        <v>0</v>
      </c>
      <c r="I46" s="7">
        <v>0</v>
      </c>
      <c r="J46" s="8">
        <f t="shared" si="11"/>
        <v>0</v>
      </c>
      <c r="K46" s="7"/>
      <c r="L46" s="7"/>
      <c r="M46" s="7">
        <v>0</v>
      </c>
      <c r="N46" s="8">
        <f t="shared" si="12"/>
        <v>0</v>
      </c>
      <c r="O46" s="9">
        <f t="shared" si="13"/>
        <v>15</v>
      </c>
      <c r="P46" s="11">
        <f t="shared" si="28"/>
        <v>0</v>
      </c>
      <c r="Q46" s="11">
        <f t="shared" si="29"/>
        <v>0</v>
      </c>
      <c r="R46" s="11">
        <f t="shared" si="30"/>
        <v>15</v>
      </c>
      <c r="S46" s="10">
        <f t="shared" si="14"/>
        <v>15</v>
      </c>
      <c r="T46" s="11">
        <f t="shared" si="31"/>
        <v>0</v>
      </c>
      <c r="U46" s="11">
        <f t="shared" si="32"/>
        <v>0</v>
      </c>
      <c r="V46" s="11">
        <f t="shared" si="33"/>
        <v>0</v>
      </c>
      <c r="W46" s="10">
        <f t="shared" si="15"/>
        <v>0</v>
      </c>
      <c r="X46" s="11">
        <f t="shared" si="34"/>
        <v>0</v>
      </c>
      <c r="Y46" s="11">
        <f t="shared" si="35"/>
        <v>0</v>
      </c>
      <c r="Z46" s="11">
        <f t="shared" si="36"/>
        <v>0</v>
      </c>
      <c r="AA46" s="10">
        <f t="shared" si="16"/>
        <v>0</v>
      </c>
      <c r="AB46" s="12">
        <f t="shared" si="17"/>
        <v>15</v>
      </c>
      <c r="AC46" s="40">
        <f t="shared" si="27"/>
        <v>1.847</v>
      </c>
      <c r="AD46" s="13">
        <f t="shared" si="25"/>
        <v>776</v>
      </c>
      <c r="AE46" s="13">
        <f t="shared" si="19"/>
        <v>310</v>
      </c>
      <c r="AF46" s="14">
        <f t="shared" si="20"/>
        <v>1086</v>
      </c>
      <c r="AG46" s="15">
        <f t="shared" si="21"/>
        <v>163</v>
      </c>
      <c r="AH46" s="16">
        <f t="shared" si="22"/>
        <v>1249</v>
      </c>
      <c r="AI46" s="13">
        <f t="shared" si="23"/>
        <v>295</v>
      </c>
      <c r="AJ46" s="17">
        <f t="shared" si="24"/>
        <v>1544</v>
      </c>
    </row>
    <row r="47" spans="1:36" s="2" customFormat="1" ht="16.5" customHeight="1">
      <c r="A47" s="18">
        <f t="shared" si="26"/>
        <v>28</v>
      </c>
      <c r="B47" s="20" t="s">
        <v>63</v>
      </c>
      <c r="C47" s="7">
        <v>0</v>
      </c>
      <c r="D47" s="7">
        <v>0</v>
      </c>
      <c r="E47" s="7">
        <v>0</v>
      </c>
      <c r="F47" s="8">
        <f t="shared" si="10"/>
        <v>0</v>
      </c>
      <c r="G47" s="7"/>
      <c r="H47" s="7">
        <v>0</v>
      </c>
      <c r="I47" s="7">
        <v>0</v>
      </c>
      <c r="J47" s="8">
        <f t="shared" si="11"/>
        <v>0</v>
      </c>
      <c r="K47" s="7"/>
      <c r="L47" s="7"/>
      <c r="M47" s="7">
        <v>0</v>
      </c>
      <c r="N47" s="8">
        <f t="shared" si="12"/>
        <v>0</v>
      </c>
      <c r="O47" s="9">
        <f t="shared" si="13"/>
        <v>0</v>
      </c>
      <c r="P47" s="11">
        <f t="shared" si="28"/>
        <v>0</v>
      </c>
      <c r="Q47" s="11">
        <f t="shared" si="29"/>
        <v>0</v>
      </c>
      <c r="R47" s="11">
        <f t="shared" si="30"/>
        <v>0</v>
      </c>
      <c r="S47" s="10">
        <f t="shared" si="14"/>
        <v>0</v>
      </c>
      <c r="T47" s="11">
        <f t="shared" si="31"/>
        <v>0</v>
      </c>
      <c r="U47" s="11">
        <f t="shared" si="32"/>
        <v>0</v>
      </c>
      <c r="V47" s="11">
        <f t="shared" si="33"/>
        <v>0</v>
      </c>
      <c r="W47" s="10">
        <f t="shared" si="15"/>
        <v>0</v>
      </c>
      <c r="X47" s="11">
        <f t="shared" si="34"/>
        <v>0</v>
      </c>
      <c r="Y47" s="11">
        <f t="shared" si="35"/>
        <v>0</v>
      </c>
      <c r="Z47" s="11">
        <f t="shared" si="36"/>
        <v>0</v>
      </c>
      <c r="AA47" s="10">
        <f t="shared" si="16"/>
        <v>0</v>
      </c>
      <c r="AB47" s="12">
        <f t="shared" si="17"/>
        <v>0</v>
      </c>
      <c r="AC47" s="40">
        <f t="shared" si="27"/>
        <v>0</v>
      </c>
      <c r="AD47" s="13">
        <f t="shared" si="25"/>
        <v>0</v>
      </c>
      <c r="AE47" s="13">
        <f t="shared" si="19"/>
        <v>0</v>
      </c>
      <c r="AF47" s="14">
        <f t="shared" si="20"/>
        <v>0</v>
      </c>
      <c r="AG47" s="15">
        <f t="shared" si="21"/>
        <v>0</v>
      </c>
      <c r="AH47" s="16">
        <f t="shared" si="22"/>
        <v>0</v>
      </c>
      <c r="AI47" s="13">
        <f t="shared" si="23"/>
        <v>0</v>
      </c>
      <c r="AJ47" s="17">
        <f t="shared" si="24"/>
        <v>0</v>
      </c>
    </row>
    <row r="48" spans="1:36" s="2" customFormat="1" ht="16.5" customHeight="1">
      <c r="A48" s="18">
        <f t="shared" si="26"/>
        <v>29</v>
      </c>
      <c r="B48" s="20" t="s">
        <v>64</v>
      </c>
      <c r="C48" s="7">
        <v>0</v>
      </c>
      <c r="D48" s="7">
        <v>0</v>
      </c>
      <c r="E48" s="7">
        <v>0</v>
      </c>
      <c r="F48" s="8">
        <f t="shared" si="10"/>
        <v>0</v>
      </c>
      <c r="G48" s="7"/>
      <c r="H48" s="7">
        <v>0</v>
      </c>
      <c r="I48" s="7">
        <v>0</v>
      </c>
      <c r="J48" s="8">
        <f t="shared" si="11"/>
        <v>0</v>
      </c>
      <c r="K48" s="7"/>
      <c r="L48" s="7"/>
      <c r="M48" s="7">
        <v>0</v>
      </c>
      <c r="N48" s="8">
        <f t="shared" si="12"/>
        <v>0</v>
      </c>
      <c r="O48" s="9">
        <f t="shared" si="13"/>
        <v>0</v>
      </c>
      <c r="P48" s="11">
        <f t="shared" si="28"/>
        <v>0</v>
      </c>
      <c r="Q48" s="11">
        <f t="shared" si="29"/>
        <v>0</v>
      </c>
      <c r="R48" s="11">
        <f t="shared" si="30"/>
        <v>0</v>
      </c>
      <c r="S48" s="10">
        <f t="shared" si="14"/>
        <v>0</v>
      </c>
      <c r="T48" s="11">
        <f t="shared" si="31"/>
        <v>0</v>
      </c>
      <c r="U48" s="11">
        <f t="shared" si="32"/>
        <v>0</v>
      </c>
      <c r="V48" s="11">
        <f t="shared" si="33"/>
        <v>0</v>
      </c>
      <c r="W48" s="10">
        <f t="shared" si="15"/>
        <v>0</v>
      </c>
      <c r="X48" s="11">
        <f t="shared" si="34"/>
        <v>0</v>
      </c>
      <c r="Y48" s="11">
        <f t="shared" si="35"/>
        <v>0</v>
      </c>
      <c r="Z48" s="11">
        <f t="shared" si="36"/>
        <v>0</v>
      </c>
      <c r="AA48" s="10">
        <f t="shared" si="16"/>
        <v>0</v>
      </c>
      <c r="AB48" s="12">
        <f t="shared" si="17"/>
        <v>0</v>
      </c>
      <c r="AC48" s="40">
        <f t="shared" si="27"/>
        <v>0</v>
      </c>
      <c r="AD48" s="13">
        <f t="shared" si="25"/>
        <v>0</v>
      </c>
      <c r="AE48" s="13">
        <f t="shared" si="19"/>
        <v>0</v>
      </c>
      <c r="AF48" s="14">
        <f t="shared" si="20"/>
        <v>0</v>
      </c>
      <c r="AG48" s="15">
        <f t="shared" si="21"/>
        <v>0</v>
      </c>
      <c r="AH48" s="16">
        <f t="shared" si="22"/>
        <v>0</v>
      </c>
      <c r="AI48" s="13">
        <f t="shared" si="23"/>
        <v>0</v>
      </c>
      <c r="AJ48" s="17">
        <f t="shared" si="24"/>
        <v>0</v>
      </c>
    </row>
    <row r="49" spans="1:36" s="2" customFormat="1" ht="16.5" customHeight="1">
      <c r="A49" s="18">
        <f t="shared" si="26"/>
        <v>30</v>
      </c>
      <c r="B49" s="20" t="s">
        <v>65</v>
      </c>
      <c r="C49" s="7">
        <v>0</v>
      </c>
      <c r="D49" s="7">
        <v>0</v>
      </c>
      <c r="E49" s="7">
        <v>0</v>
      </c>
      <c r="F49" s="8">
        <f t="shared" si="10"/>
        <v>0</v>
      </c>
      <c r="G49" s="7"/>
      <c r="H49" s="7">
        <v>0</v>
      </c>
      <c r="I49" s="7">
        <v>0</v>
      </c>
      <c r="J49" s="8">
        <f t="shared" si="11"/>
        <v>0</v>
      </c>
      <c r="K49" s="7"/>
      <c r="L49" s="7"/>
      <c r="M49" s="7">
        <v>0</v>
      </c>
      <c r="N49" s="8">
        <f t="shared" si="12"/>
        <v>0</v>
      </c>
      <c r="O49" s="9">
        <f t="shared" si="13"/>
        <v>0</v>
      </c>
      <c r="P49" s="11">
        <f t="shared" si="28"/>
        <v>0</v>
      </c>
      <c r="Q49" s="11">
        <f t="shared" si="29"/>
        <v>0</v>
      </c>
      <c r="R49" s="11">
        <f t="shared" si="30"/>
        <v>0</v>
      </c>
      <c r="S49" s="10">
        <f t="shared" si="14"/>
        <v>0</v>
      </c>
      <c r="T49" s="11">
        <f t="shared" si="31"/>
        <v>0</v>
      </c>
      <c r="U49" s="11">
        <f t="shared" si="32"/>
        <v>0</v>
      </c>
      <c r="V49" s="11">
        <f t="shared" si="33"/>
        <v>0</v>
      </c>
      <c r="W49" s="10">
        <f t="shared" si="15"/>
        <v>0</v>
      </c>
      <c r="X49" s="11">
        <f t="shared" si="34"/>
        <v>0</v>
      </c>
      <c r="Y49" s="11">
        <f t="shared" si="35"/>
        <v>0</v>
      </c>
      <c r="Z49" s="11">
        <f t="shared" si="36"/>
        <v>0</v>
      </c>
      <c r="AA49" s="10">
        <f t="shared" si="16"/>
        <v>0</v>
      </c>
      <c r="AB49" s="12">
        <f t="shared" si="17"/>
        <v>0</v>
      </c>
      <c r="AC49" s="40">
        <f t="shared" si="27"/>
        <v>0</v>
      </c>
      <c r="AD49" s="13">
        <f t="shared" si="25"/>
        <v>0</v>
      </c>
      <c r="AE49" s="13">
        <f t="shared" si="19"/>
        <v>0</v>
      </c>
      <c r="AF49" s="14">
        <f t="shared" si="20"/>
        <v>0</v>
      </c>
      <c r="AG49" s="15">
        <f t="shared" si="21"/>
        <v>0</v>
      </c>
      <c r="AH49" s="16">
        <f t="shared" si="22"/>
        <v>0</v>
      </c>
      <c r="AI49" s="13">
        <f t="shared" si="23"/>
        <v>0</v>
      </c>
      <c r="AJ49" s="17">
        <f t="shared" si="24"/>
        <v>0</v>
      </c>
    </row>
    <row r="50" spans="1:36" s="2" customFormat="1" ht="16.5" customHeight="1">
      <c r="A50" s="18">
        <f t="shared" si="26"/>
        <v>31</v>
      </c>
      <c r="B50" s="20" t="s">
        <v>66</v>
      </c>
      <c r="C50" s="7">
        <v>0</v>
      </c>
      <c r="D50" s="7">
        <v>1</v>
      </c>
      <c r="E50" s="7">
        <v>16</v>
      </c>
      <c r="F50" s="8">
        <f t="shared" si="10"/>
        <v>17</v>
      </c>
      <c r="G50" s="7"/>
      <c r="H50" s="7">
        <v>0</v>
      </c>
      <c r="I50" s="7">
        <v>0</v>
      </c>
      <c r="J50" s="8">
        <f t="shared" si="11"/>
        <v>0</v>
      </c>
      <c r="K50" s="7"/>
      <c r="L50" s="7"/>
      <c r="M50" s="7">
        <v>0</v>
      </c>
      <c r="N50" s="8">
        <f t="shared" si="12"/>
        <v>0</v>
      </c>
      <c r="O50" s="9">
        <f t="shared" si="13"/>
        <v>17</v>
      </c>
      <c r="P50" s="11">
        <f t="shared" si="28"/>
        <v>0</v>
      </c>
      <c r="Q50" s="11">
        <f t="shared" si="29"/>
        <v>1</v>
      </c>
      <c r="R50" s="11">
        <f t="shared" si="30"/>
        <v>16</v>
      </c>
      <c r="S50" s="10">
        <f t="shared" si="14"/>
        <v>17</v>
      </c>
      <c r="T50" s="11">
        <f t="shared" si="31"/>
        <v>0</v>
      </c>
      <c r="U50" s="11">
        <f t="shared" si="32"/>
        <v>0</v>
      </c>
      <c r="V50" s="11">
        <f t="shared" si="33"/>
        <v>0</v>
      </c>
      <c r="W50" s="10">
        <f t="shared" si="15"/>
        <v>0</v>
      </c>
      <c r="X50" s="11">
        <f t="shared" si="34"/>
        <v>0</v>
      </c>
      <c r="Y50" s="11">
        <f t="shared" si="35"/>
        <v>0</v>
      </c>
      <c r="Z50" s="11">
        <f t="shared" si="36"/>
        <v>0</v>
      </c>
      <c r="AA50" s="10">
        <f t="shared" si="16"/>
        <v>0</v>
      </c>
      <c r="AB50" s="12">
        <f t="shared" si="17"/>
        <v>17</v>
      </c>
      <c r="AC50" s="40">
        <f t="shared" si="27"/>
        <v>2.094</v>
      </c>
      <c r="AD50" s="13">
        <f t="shared" si="25"/>
        <v>879</v>
      </c>
      <c r="AE50" s="13">
        <f t="shared" si="19"/>
        <v>352</v>
      </c>
      <c r="AF50" s="14">
        <f t="shared" si="20"/>
        <v>1231</v>
      </c>
      <c r="AG50" s="15">
        <f t="shared" si="21"/>
        <v>185</v>
      </c>
      <c r="AH50" s="16">
        <f t="shared" si="22"/>
        <v>1416</v>
      </c>
      <c r="AI50" s="13">
        <f t="shared" si="23"/>
        <v>334</v>
      </c>
      <c r="AJ50" s="17">
        <f t="shared" si="24"/>
        <v>1750</v>
      </c>
    </row>
    <row r="51" spans="1:36" s="2" customFormat="1" ht="16.5" customHeight="1">
      <c r="A51" s="18">
        <f t="shared" si="26"/>
        <v>32</v>
      </c>
      <c r="B51" s="20" t="s">
        <v>67</v>
      </c>
      <c r="C51" s="7">
        <v>0</v>
      </c>
      <c r="D51" s="7">
        <v>0</v>
      </c>
      <c r="E51" s="7">
        <v>0</v>
      </c>
      <c r="F51" s="8">
        <f t="shared" si="10"/>
        <v>0</v>
      </c>
      <c r="G51" s="7"/>
      <c r="H51" s="7">
        <v>0</v>
      </c>
      <c r="I51" s="7">
        <v>0</v>
      </c>
      <c r="J51" s="8">
        <f t="shared" si="11"/>
        <v>0</v>
      </c>
      <c r="K51" s="7"/>
      <c r="L51" s="7"/>
      <c r="M51" s="7">
        <v>0</v>
      </c>
      <c r="N51" s="8">
        <f t="shared" si="12"/>
        <v>0</v>
      </c>
      <c r="O51" s="9">
        <f t="shared" si="13"/>
        <v>0</v>
      </c>
      <c r="P51" s="11">
        <f t="shared" si="28"/>
        <v>0</v>
      </c>
      <c r="Q51" s="11">
        <f t="shared" si="29"/>
        <v>0</v>
      </c>
      <c r="R51" s="11">
        <f t="shared" si="30"/>
        <v>0</v>
      </c>
      <c r="S51" s="10">
        <f t="shared" si="14"/>
        <v>0</v>
      </c>
      <c r="T51" s="11">
        <f t="shared" si="31"/>
        <v>0</v>
      </c>
      <c r="U51" s="11">
        <f t="shared" si="32"/>
        <v>0</v>
      </c>
      <c r="V51" s="11">
        <f t="shared" si="33"/>
        <v>0</v>
      </c>
      <c r="W51" s="10">
        <f t="shared" si="15"/>
        <v>0</v>
      </c>
      <c r="X51" s="11">
        <f t="shared" si="34"/>
        <v>0</v>
      </c>
      <c r="Y51" s="11">
        <f t="shared" si="35"/>
        <v>0</v>
      </c>
      <c r="Z51" s="11">
        <f t="shared" si="36"/>
        <v>0</v>
      </c>
      <c r="AA51" s="10">
        <f t="shared" si="16"/>
        <v>0</v>
      </c>
      <c r="AB51" s="12">
        <f t="shared" si="17"/>
        <v>0</v>
      </c>
      <c r="AC51" s="40">
        <f t="shared" si="27"/>
        <v>0</v>
      </c>
      <c r="AD51" s="13">
        <f t="shared" si="25"/>
        <v>0</v>
      </c>
      <c r="AE51" s="13">
        <f t="shared" si="19"/>
        <v>0</v>
      </c>
      <c r="AF51" s="14">
        <f t="shared" si="20"/>
        <v>0</v>
      </c>
      <c r="AG51" s="15">
        <f t="shared" si="21"/>
        <v>0</v>
      </c>
      <c r="AH51" s="16">
        <f t="shared" si="22"/>
        <v>0</v>
      </c>
      <c r="AI51" s="13">
        <f t="shared" si="23"/>
        <v>0</v>
      </c>
      <c r="AJ51" s="17">
        <f t="shared" si="24"/>
        <v>0</v>
      </c>
    </row>
    <row r="52" spans="1:36" s="2" customFormat="1" ht="16.5" customHeight="1">
      <c r="A52" s="18">
        <f t="shared" si="26"/>
        <v>33</v>
      </c>
      <c r="B52" s="20" t="s">
        <v>68</v>
      </c>
      <c r="C52" s="7">
        <v>0</v>
      </c>
      <c r="D52" s="7">
        <v>5</v>
      </c>
      <c r="E52" s="7">
        <v>169</v>
      </c>
      <c r="F52" s="8">
        <f t="shared" si="10"/>
        <v>174</v>
      </c>
      <c r="G52" s="7"/>
      <c r="H52" s="7">
        <v>0</v>
      </c>
      <c r="I52" s="7">
        <v>0</v>
      </c>
      <c r="J52" s="8">
        <f t="shared" si="11"/>
        <v>0</v>
      </c>
      <c r="K52" s="7"/>
      <c r="L52" s="7"/>
      <c r="M52" s="7">
        <v>0</v>
      </c>
      <c r="N52" s="8">
        <f t="shared" si="12"/>
        <v>0</v>
      </c>
      <c r="O52" s="9">
        <f t="shared" si="13"/>
        <v>174</v>
      </c>
      <c r="P52" s="11">
        <f t="shared" si="28"/>
        <v>0</v>
      </c>
      <c r="Q52" s="11">
        <f t="shared" si="29"/>
        <v>4</v>
      </c>
      <c r="R52" s="11">
        <f t="shared" si="30"/>
        <v>169</v>
      </c>
      <c r="S52" s="10">
        <f t="shared" si="14"/>
        <v>173</v>
      </c>
      <c r="T52" s="11">
        <f t="shared" si="31"/>
        <v>0</v>
      </c>
      <c r="U52" s="11">
        <f t="shared" si="32"/>
        <v>0</v>
      </c>
      <c r="V52" s="11">
        <f t="shared" si="33"/>
        <v>0</v>
      </c>
      <c r="W52" s="10">
        <f t="shared" si="15"/>
        <v>0</v>
      </c>
      <c r="X52" s="11">
        <f t="shared" si="34"/>
        <v>0</v>
      </c>
      <c r="Y52" s="11">
        <f t="shared" si="35"/>
        <v>0</v>
      </c>
      <c r="Z52" s="11">
        <f t="shared" si="36"/>
        <v>0</v>
      </c>
      <c r="AA52" s="10">
        <f t="shared" si="16"/>
        <v>0</v>
      </c>
      <c r="AB52" s="12">
        <f t="shared" si="17"/>
        <v>173</v>
      </c>
      <c r="AC52" s="40">
        <f t="shared" si="27"/>
        <v>21.305</v>
      </c>
      <c r="AD52" s="13">
        <f t="shared" si="25"/>
        <v>8948</v>
      </c>
      <c r="AE52" s="13">
        <f t="shared" si="19"/>
        <v>3579</v>
      </c>
      <c r="AF52" s="14">
        <f t="shared" si="20"/>
        <v>12527</v>
      </c>
      <c r="AG52" s="15">
        <f t="shared" si="21"/>
        <v>1879</v>
      </c>
      <c r="AH52" s="16">
        <f t="shared" si="22"/>
        <v>14406</v>
      </c>
      <c r="AI52" s="13">
        <f t="shared" si="23"/>
        <v>3398</v>
      </c>
      <c r="AJ52" s="17">
        <f t="shared" si="24"/>
        <v>17804</v>
      </c>
    </row>
    <row r="53" spans="1:36" s="2" customFormat="1" ht="16.5" customHeight="1">
      <c r="A53" s="18">
        <f t="shared" si="26"/>
        <v>34</v>
      </c>
      <c r="B53" s="20" t="s">
        <v>69</v>
      </c>
      <c r="C53" s="7">
        <v>0</v>
      </c>
      <c r="D53" s="7">
        <v>0</v>
      </c>
      <c r="E53" s="7">
        <v>22</v>
      </c>
      <c r="F53" s="8">
        <f t="shared" si="10"/>
        <v>22</v>
      </c>
      <c r="G53" s="7"/>
      <c r="H53" s="7">
        <v>0</v>
      </c>
      <c r="I53" s="7">
        <v>0</v>
      </c>
      <c r="J53" s="8">
        <f t="shared" si="11"/>
        <v>0</v>
      </c>
      <c r="K53" s="7"/>
      <c r="L53" s="7"/>
      <c r="M53" s="7">
        <v>0</v>
      </c>
      <c r="N53" s="8">
        <f t="shared" si="12"/>
        <v>0</v>
      </c>
      <c r="O53" s="9">
        <f t="shared" si="13"/>
        <v>22</v>
      </c>
      <c r="P53" s="11">
        <f t="shared" si="28"/>
        <v>0</v>
      </c>
      <c r="Q53" s="11">
        <f t="shared" si="29"/>
        <v>0</v>
      </c>
      <c r="R53" s="11">
        <f t="shared" si="30"/>
        <v>22</v>
      </c>
      <c r="S53" s="10">
        <f t="shared" si="14"/>
        <v>22</v>
      </c>
      <c r="T53" s="11">
        <f t="shared" si="31"/>
        <v>0</v>
      </c>
      <c r="U53" s="11">
        <f t="shared" si="32"/>
        <v>0</v>
      </c>
      <c r="V53" s="11">
        <f t="shared" si="33"/>
        <v>0</v>
      </c>
      <c r="W53" s="10">
        <f t="shared" si="15"/>
        <v>0</v>
      </c>
      <c r="X53" s="11">
        <f t="shared" si="34"/>
        <v>0</v>
      </c>
      <c r="Y53" s="11">
        <f t="shared" si="35"/>
        <v>0</v>
      </c>
      <c r="Z53" s="11">
        <f t="shared" si="36"/>
        <v>0</v>
      </c>
      <c r="AA53" s="10">
        <f t="shared" si="16"/>
        <v>0</v>
      </c>
      <c r="AB53" s="12">
        <f t="shared" si="17"/>
        <v>22</v>
      </c>
      <c r="AC53" s="40">
        <f t="shared" si="27"/>
        <v>2.709</v>
      </c>
      <c r="AD53" s="13">
        <f t="shared" si="25"/>
        <v>1138</v>
      </c>
      <c r="AE53" s="13">
        <f t="shared" si="19"/>
        <v>455</v>
      </c>
      <c r="AF53" s="14">
        <f t="shared" si="20"/>
        <v>1593</v>
      </c>
      <c r="AG53" s="15">
        <f t="shared" si="21"/>
        <v>239</v>
      </c>
      <c r="AH53" s="16">
        <f t="shared" si="22"/>
        <v>1832</v>
      </c>
      <c r="AI53" s="13">
        <f t="shared" si="23"/>
        <v>432</v>
      </c>
      <c r="AJ53" s="17">
        <f t="shared" si="24"/>
        <v>2264</v>
      </c>
    </row>
    <row r="54" spans="1:36" s="2" customFormat="1" ht="16.5" customHeight="1">
      <c r="A54" s="18">
        <f t="shared" si="26"/>
        <v>35</v>
      </c>
      <c r="B54" s="20" t="s">
        <v>70</v>
      </c>
      <c r="C54" s="7">
        <v>0</v>
      </c>
      <c r="D54" s="7">
        <v>0</v>
      </c>
      <c r="E54" s="7">
        <v>0</v>
      </c>
      <c r="F54" s="8">
        <f t="shared" si="10"/>
        <v>0</v>
      </c>
      <c r="G54" s="7"/>
      <c r="H54" s="7">
        <v>0</v>
      </c>
      <c r="I54" s="7">
        <v>0</v>
      </c>
      <c r="J54" s="8">
        <f t="shared" si="11"/>
        <v>0</v>
      </c>
      <c r="K54" s="7"/>
      <c r="L54" s="7"/>
      <c r="M54" s="7">
        <v>0</v>
      </c>
      <c r="N54" s="8">
        <f t="shared" si="12"/>
        <v>0</v>
      </c>
      <c r="O54" s="9">
        <f t="shared" si="13"/>
        <v>0</v>
      </c>
      <c r="P54" s="11">
        <f t="shared" si="28"/>
        <v>0</v>
      </c>
      <c r="Q54" s="11">
        <f t="shared" si="29"/>
        <v>0</v>
      </c>
      <c r="R54" s="11">
        <f t="shared" si="30"/>
        <v>0</v>
      </c>
      <c r="S54" s="10">
        <f t="shared" si="14"/>
        <v>0</v>
      </c>
      <c r="T54" s="11">
        <f t="shared" si="31"/>
        <v>0</v>
      </c>
      <c r="U54" s="11">
        <f t="shared" si="32"/>
        <v>0</v>
      </c>
      <c r="V54" s="11">
        <f t="shared" si="33"/>
        <v>0</v>
      </c>
      <c r="W54" s="10">
        <f t="shared" si="15"/>
        <v>0</v>
      </c>
      <c r="X54" s="11">
        <f t="shared" si="34"/>
        <v>0</v>
      </c>
      <c r="Y54" s="11">
        <f t="shared" si="35"/>
        <v>0</v>
      </c>
      <c r="Z54" s="11">
        <f t="shared" si="36"/>
        <v>0</v>
      </c>
      <c r="AA54" s="10">
        <f t="shared" si="16"/>
        <v>0</v>
      </c>
      <c r="AB54" s="12">
        <f t="shared" si="17"/>
        <v>0</v>
      </c>
      <c r="AC54" s="40">
        <f t="shared" si="27"/>
        <v>0</v>
      </c>
      <c r="AD54" s="13">
        <f t="shared" si="25"/>
        <v>0</v>
      </c>
      <c r="AE54" s="13">
        <f t="shared" si="19"/>
        <v>0</v>
      </c>
      <c r="AF54" s="14">
        <f t="shared" si="20"/>
        <v>0</v>
      </c>
      <c r="AG54" s="15">
        <f t="shared" si="21"/>
        <v>0</v>
      </c>
      <c r="AH54" s="16">
        <f t="shared" si="22"/>
        <v>0</v>
      </c>
      <c r="AI54" s="13">
        <f t="shared" si="23"/>
        <v>0</v>
      </c>
      <c r="AJ54" s="17">
        <f t="shared" si="24"/>
        <v>0</v>
      </c>
    </row>
    <row r="55" spans="1:36" s="2" customFormat="1" ht="16.5" customHeight="1">
      <c r="A55" s="18">
        <f t="shared" si="26"/>
        <v>36</v>
      </c>
      <c r="B55" s="20" t="s">
        <v>71</v>
      </c>
      <c r="C55" s="7">
        <v>0</v>
      </c>
      <c r="D55" s="7">
        <v>0</v>
      </c>
      <c r="E55" s="7">
        <v>80</v>
      </c>
      <c r="F55" s="8">
        <f t="shared" si="10"/>
        <v>80</v>
      </c>
      <c r="G55" s="7"/>
      <c r="H55" s="7">
        <v>0</v>
      </c>
      <c r="I55" s="7">
        <v>0</v>
      </c>
      <c r="J55" s="8">
        <f t="shared" si="11"/>
        <v>0</v>
      </c>
      <c r="K55" s="7"/>
      <c r="L55" s="7"/>
      <c r="M55" s="7">
        <v>0</v>
      </c>
      <c r="N55" s="8">
        <f t="shared" si="12"/>
        <v>0</v>
      </c>
      <c r="O55" s="9">
        <f t="shared" si="13"/>
        <v>80</v>
      </c>
      <c r="P55" s="11">
        <f t="shared" si="28"/>
        <v>0</v>
      </c>
      <c r="Q55" s="11">
        <f t="shared" si="29"/>
        <v>0</v>
      </c>
      <c r="R55" s="11">
        <f t="shared" si="30"/>
        <v>80</v>
      </c>
      <c r="S55" s="10">
        <f t="shared" si="14"/>
        <v>80</v>
      </c>
      <c r="T55" s="11">
        <f t="shared" si="31"/>
        <v>0</v>
      </c>
      <c r="U55" s="11">
        <f t="shared" si="32"/>
        <v>0</v>
      </c>
      <c r="V55" s="11">
        <f t="shared" si="33"/>
        <v>0</v>
      </c>
      <c r="W55" s="10">
        <f t="shared" si="15"/>
        <v>0</v>
      </c>
      <c r="X55" s="11">
        <f t="shared" si="34"/>
        <v>0</v>
      </c>
      <c r="Y55" s="11">
        <f t="shared" si="35"/>
        <v>0</v>
      </c>
      <c r="Z55" s="11">
        <f t="shared" si="36"/>
        <v>0</v>
      </c>
      <c r="AA55" s="10">
        <f t="shared" si="16"/>
        <v>0</v>
      </c>
      <c r="AB55" s="12">
        <f t="shared" si="17"/>
        <v>80</v>
      </c>
      <c r="AC55" s="40">
        <f t="shared" si="27"/>
        <v>9.852</v>
      </c>
      <c r="AD55" s="13">
        <f t="shared" si="25"/>
        <v>4138</v>
      </c>
      <c r="AE55" s="13">
        <f t="shared" si="19"/>
        <v>1655</v>
      </c>
      <c r="AF55" s="14">
        <f t="shared" si="20"/>
        <v>5793</v>
      </c>
      <c r="AG55" s="15">
        <f t="shared" si="21"/>
        <v>869</v>
      </c>
      <c r="AH55" s="16">
        <f t="shared" si="22"/>
        <v>6662</v>
      </c>
      <c r="AI55" s="13">
        <f t="shared" si="23"/>
        <v>1572</v>
      </c>
      <c r="AJ55" s="17">
        <f t="shared" si="24"/>
        <v>8234</v>
      </c>
    </row>
    <row r="56" spans="1:36" s="2" customFormat="1" ht="16.5" customHeight="1">
      <c r="A56" s="18">
        <f t="shared" si="26"/>
        <v>37</v>
      </c>
      <c r="B56" s="20" t="s">
        <v>72</v>
      </c>
      <c r="C56" s="7">
        <v>0</v>
      </c>
      <c r="D56" s="7">
        <v>0</v>
      </c>
      <c r="E56" s="7">
        <v>0</v>
      </c>
      <c r="F56" s="8">
        <f t="shared" si="10"/>
        <v>0</v>
      </c>
      <c r="G56" s="7"/>
      <c r="H56" s="7">
        <v>0</v>
      </c>
      <c r="I56" s="7">
        <v>0</v>
      </c>
      <c r="J56" s="8">
        <f t="shared" si="11"/>
        <v>0</v>
      </c>
      <c r="K56" s="7"/>
      <c r="L56" s="7"/>
      <c r="M56" s="7">
        <v>0</v>
      </c>
      <c r="N56" s="8">
        <f t="shared" si="12"/>
        <v>0</v>
      </c>
      <c r="O56" s="9">
        <f t="shared" si="13"/>
        <v>0</v>
      </c>
      <c r="P56" s="11">
        <f t="shared" si="28"/>
        <v>0</v>
      </c>
      <c r="Q56" s="11">
        <f t="shared" si="29"/>
        <v>0</v>
      </c>
      <c r="R56" s="11">
        <f t="shared" si="30"/>
        <v>0</v>
      </c>
      <c r="S56" s="10">
        <f t="shared" si="14"/>
        <v>0</v>
      </c>
      <c r="T56" s="11">
        <f t="shared" si="31"/>
        <v>0</v>
      </c>
      <c r="U56" s="11">
        <f t="shared" si="32"/>
        <v>0</v>
      </c>
      <c r="V56" s="11">
        <f t="shared" si="33"/>
        <v>0</v>
      </c>
      <c r="W56" s="10">
        <f t="shared" si="15"/>
        <v>0</v>
      </c>
      <c r="X56" s="11">
        <f t="shared" si="34"/>
        <v>0</v>
      </c>
      <c r="Y56" s="11">
        <f t="shared" si="35"/>
        <v>0</v>
      </c>
      <c r="Z56" s="11">
        <f t="shared" si="36"/>
        <v>0</v>
      </c>
      <c r="AA56" s="10">
        <f t="shared" si="16"/>
        <v>0</v>
      </c>
      <c r="AB56" s="12">
        <f t="shared" si="17"/>
        <v>0</v>
      </c>
      <c r="AC56" s="40">
        <f t="shared" si="27"/>
        <v>0</v>
      </c>
      <c r="AD56" s="13">
        <f t="shared" si="25"/>
        <v>0</v>
      </c>
      <c r="AE56" s="13">
        <f t="shared" si="19"/>
        <v>0</v>
      </c>
      <c r="AF56" s="14">
        <f t="shared" si="20"/>
        <v>0</v>
      </c>
      <c r="AG56" s="15">
        <f t="shared" si="21"/>
        <v>0</v>
      </c>
      <c r="AH56" s="16">
        <f t="shared" si="22"/>
        <v>0</v>
      </c>
      <c r="AI56" s="13">
        <f t="shared" si="23"/>
        <v>0</v>
      </c>
      <c r="AJ56" s="17">
        <f t="shared" si="24"/>
        <v>0</v>
      </c>
    </row>
    <row r="57" spans="1:36" s="2" customFormat="1" ht="16.5" customHeight="1">
      <c r="A57" s="18">
        <f t="shared" si="26"/>
        <v>38</v>
      </c>
      <c r="B57" s="20" t="s">
        <v>73</v>
      </c>
      <c r="C57" s="7">
        <v>0</v>
      </c>
      <c r="D57" s="7">
        <v>0</v>
      </c>
      <c r="E57" s="7">
        <v>0</v>
      </c>
      <c r="F57" s="8">
        <f t="shared" si="10"/>
        <v>0</v>
      </c>
      <c r="G57" s="7"/>
      <c r="H57" s="7">
        <v>0</v>
      </c>
      <c r="I57" s="7">
        <v>0</v>
      </c>
      <c r="J57" s="8">
        <f t="shared" si="11"/>
        <v>0</v>
      </c>
      <c r="K57" s="7"/>
      <c r="L57" s="7"/>
      <c r="M57" s="7">
        <v>0</v>
      </c>
      <c r="N57" s="8">
        <f t="shared" si="12"/>
        <v>0</v>
      </c>
      <c r="O57" s="9">
        <f t="shared" si="13"/>
        <v>0</v>
      </c>
      <c r="P57" s="11">
        <f t="shared" si="28"/>
        <v>0</v>
      </c>
      <c r="Q57" s="11">
        <f t="shared" si="29"/>
        <v>0</v>
      </c>
      <c r="R57" s="11">
        <f t="shared" si="30"/>
        <v>0</v>
      </c>
      <c r="S57" s="10">
        <f t="shared" si="14"/>
        <v>0</v>
      </c>
      <c r="T57" s="11">
        <f t="shared" si="31"/>
        <v>0</v>
      </c>
      <c r="U57" s="11">
        <f t="shared" si="32"/>
        <v>0</v>
      </c>
      <c r="V57" s="11">
        <f t="shared" si="33"/>
        <v>0</v>
      </c>
      <c r="W57" s="10">
        <f t="shared" si="15"/>
        <v>0</v>
      </c>
      <c r="X57" s="11">
        <f t="shared" si="34"/>
        <v>0</v>
      </c>
      <c r="Y57" s="11">
        <f t="shared" si="35"/>
        <v>0</v>
      </c>
      <c r="Z57" s="11">
        <f t="shared" si="36"/>
        <v>0</v>
      </c>
      <c r="AA57" s="10">
        <f t="shared" si="16"/>
        <v>0</v>
      </c>
      <c r="AB57" s="12">
        <f t="shared" si="17"/>
        <v>0</v>
      </c>
      <c r="AC57" s="40">
        <f t="shared" si="27"/>
        <v>0</v>
      </c>
      <c r="AD57" s="13">
        <f t="shared" si="25"/>
        <v>0</v>
      </c>
      <c r="AE57" s="13">
        <f t="shared" si="19"/>
        <v>0</v>
      </c>
      <c r="AF57" s="14">
        <f t="shared" si="20"/>
        <v>0</v>
      </c>
      <c r="AG57" s="15">
        <f t="shared" si="21"/>
        <v>0</v>
      </c>
      <c r="AH57" s="16">
        <f t="shared" si="22"/>
        <v>0</v>
      </c>
      <c r="AI57" s="13">
        <f t="shared" si="23"/>
        <v>0</v>
      </c>
      <c r="AJ57" s="17">
        <f t="shared" si="24"/>
        <v>0</v>
      </c>
    </row>
    <row r="58" spans="1:36" s="2" customFormat="1" ht="16.5" customHeight="1">
      <c r="A58" s="18">
        <f t="shared" si="26"/>
        <v>39</v>
      </c>
      <c r="B58" s="20" t="s">
        <v>74</v>
      </c>
      <c r="C58" s="7">
        <v>0</v>
      </c>
      <c r="D58" s="7">
        <v>0</v>
      </c>
      <c r="E58" s="7">
        <v>14</v>
      </c>
      <c r="F58" s="8">
        <f t="shared" si="10"/>
        <v>14</v>
      </c>
      <c r="G58" s="7"/>
      <c r="H58" s="7">
        <v>0</v>
      </c>
      <c r="I58" s="7">
        <v>0</v>
      </c>
      <c r="J58" s="8">
        <f t="shared" si="11"/>
        <v>0</v>
      </c>
      <c r="K58" s="7"/>
      <c r="L58" s="7"/>
      <c r="M58" s="7">
        <v>0</v>
      </c>
      <c r="N58" s="8">
        <f t="shared" si="12"/>
        <v>0</v>
      </c>
      <c r="O58" s="9">
        <f t="shared" si="13"/>
        <v>14</v>
      </c>
      <c r="P58" s="11">
        <f t="shared" si="28"/>
        <v>0</v>
      </c>
      <c r="Q58" s="11">
        <f t="shared" si="29"/>
        <v>0</v>
      </c>
      <c r="R58" s="11">
        <f t="shared" si="30"/>
        <v>14</v>
      </c>
      <c r="S58" s="10">
        <f t="shared" si="14"/>
        <v>14</v>
      </c>
      <c r="T58" s="11">
        <f t="shared" si="31"/>
        <v>0</v>
      </c>
      <c r="U58" s="11">
        <f t="shared" si="32"/>
        <v>0</v>
      </c>
      <c r="V58" s="11">
        <f t="shared" si="33"/>
        <v>0</v>
      </c>
      <c r="W58" s="10">
        <f t="shared" si="15"/>
        <v>0</v>
      </c>
      <c r="X58" s="11">
        <f t="shared" si="34"/>
        <v>0</v>
      </c>
      <c r="Y58" s="11">
        <f t="shared" si="35"/>
        <v>0</v>
      </c>
      <c r="Z58" s="11">
        <f t="shared" si="36"/>
        <v>0</v>
      </c>
      <c r="AA58" s="10">
        <f t="shared" si="16"/>
        <v>0</v>
      </c>
      <c r="AB58" s="12">
        <f t="shared" si="17"/>
        <v>14</v>
      </c>
      <c r="AC58" s="40">
        <f t="shared" si="27"/>
        <v>1.724</v>
      </c>
      <c r="AD58" s="13">
        <f t="shared" si="25"/>
        <v>724</v>
      </c>
      <c r="AE58" s="13">
        <f t="shared" si="19"/>
        <v>290</v>
      </c>
      <c r="AF58" s="14">
        <f t="shared" si="20"/>
        <v>1014</v>
      </c>
      <c r="AG58" s="15">
        <f t="shared" si="21"/>
        <v>152</v>
      </c>
      <c r="AH58" s="16">
        <f t="shared" si="22"/>
        <v>1166</v>
      </c>
      <c r="AI58" s="13">
        <f t="shared" si="23"/>
        <v>275</v>
      </c>
      <c r="AJ58" s="17">
        <f t="shared" si="24"/>
        <v>1441</v>
      </c>
    </row>
    <row r="59" spans="1:36" s="2" customFormat="1" ht="16.5" customHeight="1">
      <c r="A59" s="18">
        <f t="shared" si="26"/>
        <v>40</v>
      </c>
      <c r="B59" s="20" t="s">
        <v>75</v>
      </c>
      <c r="C59" s="7">
        <v>0</v>
      </c>
      <c r="D59" s="7">
        <v>0</v>
      </c>
      <c r="E59" s="7">
        <v>0</v>
      </c>
      <c r="F59" s="8">
        <f t="shared" si="10"/>
        <v>0</v>
      </c>
      <c r="G59" s="7"/>
      <c r="H59" s="7">
        <v>0</v>
      </c>
      <c r="I59" s="7">
        <v>0</v>
      </c>
      <c r="J59" s="8">
        <f t="shared" si="11"/>
        <v>0</v>
      </c>
      <c r="K59" s="7"/>
      <c r="L59" s="7"/>
      <c r="M59" s="7">
        <v>0</v>
      </c>
      <c r="N59" s="8">
        <f t="shared" si="12"/>
        <v>0</v>
      </c>
      <c r="O59" s="9">
        <f t="shared" si="13"/>
        <v>0</v>
      </c>
      <c r="P59" s="11">
        <f t="shared" si="28"/>
        <v>0</v>
      </c>
      <c r="Q59" s="11">
        <f t="shared" si="29"/>
        <v>0</v>
      </c>
      <c r="R59" s="11">
        <f t="shared" si="30"/>
        <v>0</v>
      </c>
      <c r="S59" s="10">
        <f t="shared" si="14"/>
        <v>0</v>
      </c>
      <c r="T59" s="11">
        <f t="shared" si="31"/>
        <v>0</v>
      </c>
      <c r="U59" s="11">
        <f t="shared" si="32"/>
        <v>0</v>
      </c>
      <c r="V59" s="11">
        <f t="shared" si="33"/>
        <v>0</v>
      </c>
      <c r="W59" s="10">
        <f t="shared" si="15"/>
        <v>0</v>
      </c>
      <c r="X59" s="11">
        <f t="shared" si="34"/>
        <v>0</v>
      </c>
      <c r="Y59" s="11">
        <f t="shared" si="35"/>
        <v>0</v>
      </c>
      <c r="Z59" s="11">
        <f t="shared" si="36"/>
        <v>0</v>
      </c>
      <c r="AA59" s="10">
        <f t="shared" si="16"/>
        <v>0</v>
      </c>
      <c r="AB59" s="12">
        <f t="shared" si="17"/>
        <v>0</v>
      </c>
      <c r="AC59" s="40">
        <f t="shared" si="27"/>
        <v>0</v>
      </c>
      <c r="AD59" s="13">
        <f t="shared" si="25"/>
        <v>0</v>
      </c>
      <c r="AE59" s="13">
        <f t="shared" si="19"/>
        <v>0</v>
      </c>
      <c r="AF59" s="14">
        <f t="shared" si="20"/>
        <v>0</v>
      </c>
      <c r="AG59" s="15">
        <f t="shared" si="21"/>
        <v>0</v>
      </c>
      <c r="AH59" s="16">
        <f t="shared" si="22"/>
        <v>0</v>
      </c>
      <c r="AI59" s="13">
        <f t="shared" si="23"/>
        <v>0</v>
      </c>
      <c r="AJ59" s="17">
        <f t="shared" si="24"/>
        <v>0</v>
      </c>
    </row>
    <row r="60" spans="1:36" s="2" customFormat="1" ht="16.5" customHeight="1">
      <c r="A60" s="18">
        <f t="shared" si="26"/>
        <v>41</v>
      </c>
      <c r="B60" s="20" t="s">
        <v>76</v>
      </c>
      <c r="C60" s="7">
        <v>0</v>
      </c>
      <c r="D60" s="7">
        <v>0</v>
      </c>
      <c r="E60" s="7">
        <v>0</v>
      </c>
      <c r="F60" s="8">
        <f t="shared" si="10"/>
        <v>0</v>
      </c>
      <c r="G60" s="7"/>
      <c r="H60" s="7">
        <v>0</v>
      </c>
      <c r="I60" s="7">
        <v>0</v>
      </c>
      <c r="J60" s="8">
        <f t="shared" si="11"/>
        <v>0</v>
      </c>
      <c r="K60" s="7"/>
      <c r="L60" s="7"/>
      <c r="M60" s="7">
        <v>0</v>
      </c>
      <c r="N60" s="8">
        <f t="shared" si="12"/>
        <v>0</v>
      </c>
      <c r="O60" s="9">
        <f t="shared" si="13"/>
        <v>0</v>
      </c>
      <c r="P60" s="11">
        <f t="shared" si="28"/>
        <v>0</v>
      </c>
      <c r="Q60" s="11">
        <f t="shared" si="29"/>
        <v>0</v>
      </c>
      <c r="R60" s="11">
        <f t="shared" si="30"/>
        <v>0</v>
      </c>
      <c r="S60" s="10">
        <f t="shared" si="14"/>
        <v>0</v>
      </c>
      <c r="T60" s="11">
        <f t="shared" si="31"/>
        <v>0</v>
      </c>
      <c r="U60" s="11">
        <f t="shared" si="32"/>
        <v>0</v>
      </c>
      <c r="V60" s="11">
        <f t="shared" si="33"/>
        <v>0</v>
      </c>
      <c r="W60" s="10">
        <f t="shared" si="15"/>
        <v>0</v>
      </c>
      <c r="X60" s="11">
        <f t="shared" si="34"/>
        <v>0</v>
      </c>
      <c r="Y60" s="11">
        <f t="shared" si="35"/>
        <v>0</v>
      </c>
      <c r="Z60" s="11">
        <f t="shared" si="36"/>
        <v>0</v>
      </c>
      <c r="AA60" s="10">
        <f t="shared" si="16"/>
        <v>0</v>
      </c>
      <c r="AB60" s="12">
        <f t="shared" si="17"/>
        <v>0</v>
      </c>
      <c r="AC60" s="40">
        <f t="shared" si="27"/>
        <v>0</v>
      </c>
      <c r="AD60" s="13">
        <f t="shared" si="25"/>
        <v>0</v>
      </c>
      <c r="AE60" s="13">
        <f t="shared" si="19"/>
        <v>0</v>
      </c>
      <c r="AF60" s="14">
        <f t="shared" si="20"/>
        <v>0</v>
      </c>
      <c r="AG60" s="15">
        <f t="shared" si="21"/>
        <v>0</v>
      </c>
      <c r="AH60" s="16">
        <f t="shared" si="22"/>
        <v>0</v>
      </c>
      <c r="AI60" s="13">
        <f t="shared" si="23"/>
        <v>0</v>
      </c>
      <c r="AJ60" s="17">
        <f t="shared" si="24"/>
        <v>0</v>
      </c>
    </row>
    <row r="61" spans="1:36" s="2" customFormat="1" ht="16.5" customHeight="1">
      <c r="A61" s="18">
        <f t="shared" si="26"/>
        <v>42</v>
      </c>
      <c r="B61" s="20" t="s">
        <v>77</v>
      </c>
      <c r="C61" s="7">
        <v>1</v>
      </c>
      <c r="D61" s="7">
        <v>43</v>
      </c>
      <c r="E61" s="7">
        <v>328</v>
      </c>
      <c r="F61" s="8">
        <f t="shared" si="10"/>
        <v>372</v>
      </c>
      <c r="G61" s="7"/>
      <c r="H61" s="7">
        <v>0</v>
      </c>
      <c r="I61" s="7">
        <v>0</v>
      </c>
      <c r="J61" s="8">
        <f t="shared" si="11"/>
        <v>0</v>
      </c>
      <c r="K61" s="7"/>
      <c r="L61" s="7"/>
      <c r="M61" s="7">
        <v>0</v>
      </c>
      <c r="N61" s="8">
        <f t="shared" si="12"/>
        <v>0</v>
      </c>
      <c r="O61" s="9">
        <f t="shared" si="13"/>
        <v>372</v>
      </c>
      <c r="P61" s="11">
        <f t="shared" si="28"/>
        <v>1</v>
      </c>
      <c r="Q61" s="11">
        <f t="shared" si="29"/>
        <v>34</v>
      </c>
      <c r="R61" s="11">
        <f t="shared" si="30"/>
        <v>328</v>
      </c>
      <c r="S61" s="10">
        <f t="shared" si="14"/>
        <v>363</v>
      </c>
      <c r="T61" s="11">
        <f t="shared" si="31"/>
        <v>0</v>
      </c>
      <c r="U61" s="11">
        <f t="shared" si="32"/>
        <v>0</v>
      </c>
      <c r="V61" s="11">
        <f t="shared" si="33"/>
        <v>0</v>
      </c>
      <c r="W61" s="10">
        <f t="shared" si="15"/>
        <v>0</v>
      </c>
      <c r="X61" s="11">
        <f t="shared" si="34"/>
        <v>0</v>
      </c>
      <c r="Y61" s="11">
        <f t="shared" si="35"/>
        <v>0</v>
      </c>
      <c r="Z61" s="11">
        <f t="shared" si="36"/>
        <v>0</v>
      </c>
      <c r="AA61" s="10">
        <f t="shared" si="16"/>
        <v>0</v>
      </c>
      <c r="AB61" s="12">
        <f t="shared" si="17"/>
        <v>363</v>
      </c>
      <c r="AC61" s="40">
        <f t="shared" si="27"/>
        <v>44.704</v>
      </c>
      <c r="AD61" s="13">
        <f t="shared" si="25"/>
        <v>18776</v>
      </c>
      <c r="AE61" s="13">
        <f t="shared" si="19"/>
        <v>7510</v>
      </c>
      <c r="AF61" s="14">
        <f t="shared" si="20"/>
        <v>26286</v>
      </c>
      <c r="AG61" s="15">
        <f t="shared" si="21"/>
        <v>3943</v>
      </c>
      <c r="AH61" s="16">
        <f t="shared" si="22"/>
        <v>30229</v>
      </c>
      <c r="AI61" s="13">
        <f t="shared" si="23"/>
        <v>7131</v>
      </c>
      <c r="AJ61" s="17">
        <f t="shared" si="24"/>
        <v>37360</v>
      </c>
    </row>
    <row r="62" spans="1:36" s="2" customFormat="1" ht="16.5" customHeight="1">
      <c r="A62" s="18">
        <f t="shared" si="26"/>
        <v>43</v>
      </c>
      <c r="B62" s="20" t="s">
        <v>78</v>
      </c>
      <c r="C62" s="7">
        <v>0</v>
      </c>
      <c r="D62" s="7">
        <v>6</v>
      </c>
      <c r="E62" s="7">
        <v>18</v>
      </c>
      <c r="F62" s="8">
        <f t="shared" si="10"/>
        <v>24</v>
      </c>
      <c r="G62" s="7"/>
      <c r="H62" s="7">
        <v>0</v>
      </c>
      <c r="I62" s="7">
        <v>0</v>
      </c>
      <c r="J62" s="8">
        <f t="shared" si="11"/>
        <v>0</v>
      </c>
      <c r="K62" s="7"/>
      <c r="L62" s="7"/>
      <c r="M62" s="7">
        <v>0</v>
      </c>
      <c r="N62" s="8">
        <f t="shared" si="12"/>
        <v>0</v>
      </c>
      <c r="O62" s="9">
        <f t="shared" si="13"/>
        <v>24</v>
      </c>
      <c r="P62" s="11">
        <f t="shared" si="28"/>
        <v>0</v>
      </c>
      <c r="Q62" s="11">
        <f t="shared" si="29"/>
        <v>5</v>
      </c>
      <c r="R62" s="11">
        <f t="shared" si="30"/>
        <v>18</v>
      </c>
      <c r="S62" s="10">
        <f t="shared" si="14"/>
        <v>23</v>
      </c>
      <c r="T62" s="11">
        <f t="shared" si="31"/>
        <v>0</v>
      </c>
      <c r="U62" s="11">
        <f t="shared" si="32"/>
        <v>0</v>
      </c>
      <c r="V62" s="11">
        <f t="shared" si="33"/>
        <v>0</v>
      </c>
      <c r="W62" s="10">
        <f t="shared" si="15"/>
        <v>0</v>
      </c>
      <c r="X62" s="11">
        <f t="shared" si="34"/>
        <v>0</v>
      </c>
      <c r="Y62" s="11">
        <f t="shared" si="35"/>
        <v>0</v>
      </c>
      <c r="Z62" s="11">
        <f t="shared" si="36"/>
        <v>0</v>
      </c>
      <c r="AA62" s="10">
        <f t="shared" si="16"/>
        <v>0</v>
      </c>
      <c r="AB62" s="12">
        <f t="shared" si="17"/>
        <v>23</v>
      </c>
      <c r="AC62" s="40">
        <f t="shared" si="27"/>
        <v>2.833</v>
      </c>
      <c r="AD62" s="13">
        <f t="shared" si="25"/>
        <v>1190</v>
      </c>
      <c r="AE62" s="13">
        <f t="shared" si="19"/>
        <v>476</v>
      </c>
      <c r="AF62" s="14">
        <f t="shared" si="20"/>
        <v>1666</v>
      </c>
      <c r="AG62" s="15">
        <f t="shared" si="21"/>
        <v>250</v>
      </c>
      <c r="AH62" s="16">
        <f t="shared" si="22"/>
        <v>1916</v>
      </c>
      <c r="AI62" s="13">
        <f t="shared" si="23"/>
        <v>452</v>
      </c>
      <c r="AJ62" s="17">
        <f t="shared" si="24"/>
        <v>2368</v>
      </c>
    </row>
    <row r="63" spans="1:36" s="2" customFormat="1" ht="16.5" customHeight="1">
      <c r="A63" s="18">
        <f t="shared" si="26"/>
        <v>44</v>
      </c>
      <c r="B63" s="20" t="s">
        <v>79</v>
      </c>
      <c r="C63" s="7">
        <v>0</v>
      </c>
      <c r="D63" s="7">
        <v>0</v>
      </c>
      <c r="E63" s="7">
        <v>0</v>
      </c>
      <c r="F63" s="8">
        <f t="shared" si="10"/>
        <v>0</v>
      </c>
      <c r="G63" s="7"/>
      <c r="H63" s="7">
        <v>0</v>
      </c>
      <c r="I63" s="7">
        <v>0</v>
      </c>
      <c r="J63" s="8">
        <f t="shared" si="11"/>
        <v>0</v>
      </c>
      <c r="K63" s="7"/>
      <c r="L63" s="7"/>
      <c r="M63" s="7">
        <v>0</v>
      </c>
      <c r="N63" s="8">
        <f t="shared" si="12"/>
        <v>0</v>
      </c>
      <c r="O63" s="9">
        <f t="shared" si="13"/>
        <v>0</v>
      </c>
      <c r="P63" s="11">
        <f t="shared" si="28"/>
        <v>0</v>
      </c>
      <c r="Q63" s="11">
        <f t="shared" si="29"/>
        <v>0</v>
      </c>
      <c r="R63" s="11">
        <f t="shared" si="30"/>
        <v>0</v>
      </c>
      <c r="S63" s="10">
        <f t="shared" si="14"/>
        <v>0</v>
      </c>
      <c r="T63" s="11">
        <f t="shared" si="31"/>
        <v>0</v>
      </c>
      <c r="U63" s="11">
        <f t="shared" si="32"/>
        <v>0</v>
      </c>
      <c r="V63" s="11">
        <f t="shared" si="33"/>
        <v>0</v>
      </c>
      <c r="W63" s="10">
        <f t="shared" si="15"/>
        <v>0</v>
      </c>
      <c r="X63" s="11">
        <f t="shared" si="34"/>
        <v>0</v>
      </c>
      <c r="Y63" s="11">
        <f t="shared" si="35"/>
        <v>0</v>
      </c>
      <c r="Z63" s="11">
        <f t="shared" si="36"/>
        <v>0</v>
      </c>
      <c r="AA63" s="10">
        <f t="shared" si="16"/>
        <v>0</v>
      </c>
      <c r="AB63" s="12">
        <f t="shared" si="17"/>
        <v>0</v>
      </c>
      <c r="AC63" s="40">
        <f t="shared" si="27"/>
        <v>0</v>
      </c>
      <c r="AD63" s="13">
        <f t="shared" si="25"/>
        <v>0</v>
      </c>
      <c r="AE63" s="13">
        <f t="shared" si="19"/>
        <v>0</v>
      </c>
      <c r="AF63" s="14">
        <f t="shared" si="20"/>
        <v>0</v>
      </c>
      <c r="AG63" s="15">
        <f t="shared" si="21"/>
        <v>0</v>
      </c>
      <c r="AH63" s="16">
        <f t="shared" si="22"/>
        <v>0</v>
      </c>
      <c r="AI63" s="13">
        <f t="shared" si="23"/>
        <v>0</v>
      </c>
      <c r="AJ63" s="17">
        <f t="shared" si="24"/>
        <v>0</v>
      </c>
    </row>
    <row r="64" spans="1:36" s="2" customFormat="1" ht="16.5" customHeight="1">
      <c r="A64" s="18">
        <f t="shared" si="26"/>
        <v>45</v>
      </c>
      <c r="B64" s="20" t="s">
        <v>80</v>
      </c>
      <c r="C64" s="7">
        <v>0</v>
      </c>
      <c r="D64" s="7">
        <v>0</v>
      </c>
      <c r="E64" s="7">
        <v>0</v>
      </c>
      <c r="F64" s="8">
        <f t="shared" si="10"/>
        <v>0</v>
      </c>
      <c r="G64" s="7"/>
      <c r="H64" s="7">
        <v>0</v>
      </c>
      <c r="I64" s="7">
        <v>0</v>
      </c>
      <c r="J64" s="8">
        <f t="shared" si="11"/>
        <v>0</v>
      </c>
      <c r="K64" s="7"/>
      <c r="L64" s="7"/>
      <c r="M64" s="7">
        <v>0</v>
      </c>
      <c r="N64" s="8">
        <f t="shared" si="12"/>
        <v>0</v>
      </c>
      <c r="O64" s="9">
        <f t="shared" si="13"/>
        <v>0</v>
      </c>
      <c r="P64" s="11">
        <f t="shared" si="28"/>
        <v>0</v>
      </c>
      <c r="Q64" s="11">
        <f t="shared" si="29"/>
        <v>0</v>
      </c>
      <c r="R64" s="11">
        <f t="shared" si="30"/>
        <v>0</v>
      </c>
      <c r="S64" s="10">
        <f t="shared" si="14"/>
        <v>0</v>
      </c>
      <c r="T64" s="11">
        <f t="shared" si="31"/>
        <v>0</v>
      </c>
      <c r="U64" s="11">
        <f t="shared" si="32"/>
        <v>0</v>
      </c>
      <c r="V64" s="11">
        <f t="shared" si="33"/>
        <v>0</v>
      </c>
      <c r="W64" s="10">
        <f t="shared" si="15"/>
        <v>0</v>
      </c>
      <c r="X64" s="11">
        <f t="shared" si="34"/>
        <v>0</v>
      </c>
      <c r="Y64" s="11">
        <f t="shared" si="35"/>
        <v>0</v>
      </c>
      <c r="Z64" s="11">
        <f t="shared" si="36"/>
        <v>0</v>
      </c>
      <c r="AA64" s="10">
        <f t="shared" si="16"/>
        <v>0</v>
      </c>
      <c r="AB64" s="12">
        <f t="shared" si="17"/>
        <v>0</v>
      </c>
      <c r="AC64" s="40">
        <f t="shared" si="27"/>
        <v>0</v>
      </c>
      <c r="AD64" s="13">
        <f t="shared" si="25"/>
        <v>0</v>
      </c>
      <c r="AE64" s="13">
        <f t="shared" si="19"/>
        <v>0</v>
      </c>
      <c r="AF64" s="14">
        <f t="shared" si="20"/>
        <v>0</v>
      </c>
      <c r="AG64" s="15">
        <f t="shared" si="21"/>
        <v>0</v>
      </c>
      <c r="AH64" s="16">
        <f t="shared" si="22"/>
        <v>0</v>
      </c>
      <c r="AI64" s="13">
        <f t="shared" si="23"/>
        <v>0</v>
      </c>
      <c r="AJ64" s="17">
        <f t="shared" si="24"/>
        <v>0</v>
      </c>
    </row>
    <row r="65" spans="1:36" s="2" customFormat="1" ht="16.5" customHeight="1">
      <c r="A65" s="18">
        <f t="shared" si="26"/>
        <v>46</v>
      </c>
      <c r="B65" s="20" t="s">
        <v>81</v>
      </c>
      <c r="C65" s="7">
        <v>0</v>
      </c>
      <c r="D65" s="7">
        <v>0</v>
      </c>
      <c r="E65" s="7">
        <v>0</v>
      </c>
      <c r="F65" s="8">
        <f t="shared" si="10"/>
        <v>0</v>
      </c>
      <c r="G65" s="7"/>
      <c r="H65" s="7">
        <v>0</v>
      </c>
      <c r="I65" s="7">
        <v>0</v>
      </c>
      <c r="J65" s="8">
        <f t="shared" si="11"/>
        <v>0</v>
      </c>
      <c r="K65" s="7"/>
      <c r="L65" s="7"/>
      <c r="M65" s="7">
        <v>0</v>
      </c>
      <c r="N65" s="8">
        <f t="shared" si="12"/>
        <v>0</v>
      </c>
      <c r="O65" s="9">
        <f t="shared" si="13"/>
        <v>0</v>
      </c>
      <c r="P65" s="11">
        <f t="shared" si="28"/>
        <v>0</v>
      </c>
      <c r="Q65" s="11">
        <f t="shared" si="29"/>
        <v>0</v>
      </c>
      <c r="R65" s="11">
        <f t="shared" si="30"/>
        <v>0</v>
      </c>
      <c r="S65" s="10">
        <f t="shared" si="14"/>
        <v>0</v>
      </c>
      <c r="T65" s="11">
        <f t="shared" si="31"/>
        <v>0</v>
      </c>
      <c r="U65" s="11">
        <f t="shared" si="32"/>
        <v>0</v>
      </c>
      <c r="V65" s="11">
        <f t="shared" si="33"/>
        <v>0</v>
      </c>
      <c r="W65" s="10">
        <f t="shared" si="15"/>
        <v>0</v>
      </c>
      <c r="X65" s="11">
        <f t="shared" si="34"/>
        <v>0</v>
      </c>
      <c r="Y65" s="11">
        <f t="shared" si="35"/>
        <v>0</v>
      </c>
      <c r="Z65" s="11">
        <f t="shared" si="36"/>
        <v>0</v>
      </c>
      <c r="AA65" s="10">
        <f t="shared" si="16"/>
        <v>0</v>
      </c>
      <c r="AB65" s="12">
        <f t="shared" si="17"/>
        <v>0</v>
      </c>
      <c r="AC65" s="40">
        <f t="shared" si="27"/>
        <v>0</v>
      </c>
      <c r="AD65" s="13">
        <f t="shared" si="25"/>
        <v>0</v>
      </c>
      <c r="AE65" s="13">
        <f t="shared" si="19"/>
        <v>0</v>
      </c>
      <c r="AF65" s="14">
        <f t="shared" si="20"/>
        <v>0</v>
      </c>
      <c r="AG65" s="15">
        <f t="shared" si="21"/>
        <v>0</v>
      </c>
      <c r="AH65" s="16">
        <f t="shared" si="22"/>
        <v>0</v>
      </c>
      <c r="AI65" s="13">
        <f t="shared" si="23"/>
        <v>0</v>
      </c>
      <c r="AJ65" s="17">
        <f t="shared" si="24"/>
        <v>0</v>
      </c>
    </row>
    <row r="66" spans="1:36" s="2" customFormat="1" ht="16.5" customHeight="1">
      <c r="A66" s="18">
        <f t="shared" si="26"/>
        <v>47</v>
      </c>
      <c r="B66" s="20" t="s">
        <v>82</v>
      </c>
      <c r="C66" s="7">
        <v>0</v>
      </c>
      <c r="D66" s="7">
        <v>0</v>
      </c>
      <c r="E66" s="7">
        <v>0</v>
      </c>
      <c r="F66" s="8">
        <f t="shared" si="10"/>
        <v>0</v>
      </c>
      <c r="G66" s="7"/>
      <c r="H66" s="7">
        <v>0</v>
      </c>
      <c r="I66" s="7">
        <v>0</v>
      </c>
      <c r="J66" s="8">
        <f t="shared" si="11"/>
        <v>0</v>
      </c>
      <c r="K66" s="7"/>
      <c r="L66" s="7"/>
      <c r="M66" s="7">
        <v>0</v>
      </c>
      <c r="N66" s="8">
        <f t="shared" si="12"/>
        <v>0</v>
      </c>
      <c r="O66" s="9">
        <f t="shared" si="13"/>
        <v>0</v>
      </c>
      <c r="P66" s="11">
        <f t="shared" si="28"/>
        <v>0</v>
      </c>
      <c r="Q66" s="11">
        <f t="shared" si="29"/>
        <v>0</v>
      </c>
      <c r="R66" s="11">
        <f t="shared" si="30"/>
        <v>0</v>
      </c>
      <c r="S66" s="10">
        <f t="shared" si="14"/>
        <v>0</v>
      </c>
      <c r="T66" s="11">
        <f t="shared" si="31"/>
        <v>0</v>
      </c>
      <c r="U66" s="11">
        <f t="shared" si="32"/>
        <v>0</v>
      </c>
      <c r="V66" s="11">
        <f t="shared" si="33"/>
        <v>0</v>
      </c>
      <c r="W66" s="10">
        <f t="shared" si="15"/>
        <v>0</v>
      </c>
      <c r="X66" s="11">
        <f t="shared" si="34"/>
        <v>0</v>
      </c>
      <c r="Y66" s="11">
        <f t="shared" si="35"/>
        <v>0</v>
      </c>
      <c r="Z66" s="11">
        <f t="shared" si="36"/>
        <v>0</v>
      </c>
      <c r="AA66" s="10">
        <f t="shared" si="16"/>
        <v>0</v>
      </c>
      <c r="AB66" s="12">
        <f t="shared" si="17"/>
        <v>0</v>
      </c>
      <c r="AC66" s="40">
        <f t="shared" si="27"/>
        <v>0</v>
      </c>
      <c r="AD66" s="13">
        <f t="shared" si="25"/>
        <v>0</v>
      </c>
      <c r="AE66" s="13">
        <f t="shared" si="19"/>
        <v>0</v>
      </c>
      <c r="AF66" s="14">
        <f t="shared" si="20"/>
        <v>0</v>
      </c>
      <c r="AG66" s="15">
        <f t="shared" si="21"/>
        <v>0</v>
      </c>
      <c r="AH66" s="16">
        <f t="shared" si="22"/>
        <v>0</v>
      </c>
      <c r="AI66" s="13">
        <f t="shared" si="23"/>
        <v>0</v>
      </c>
      <c r="AJ66" s="17">
        <f t="shared" si="24"/>
        <v>0</v>
      </c>
    </row>
    <row r="67" spans="1:36" s="2" customFormat="1" ht="16.5" customHeight="1">
      <c r="A67" s="18">
        <f t="shared" si="26"/>
        <v>48</v>
      </c>
      <c r="B67" s="20" t="s">
        <v>83</v>
      </c>
      <c r="C67" s="7">
        <v>0</v>
      </c>
      <c r="D67" s="7">
        <v>0</v>
      </c>
      <c r="E67" s="7">
        <v>0</v>
      </c>
      <c r="F67" s="8">
        <f t="shared" si="10"/>
        <v>0</v>
      </c>
      <c r="G67" s="7"/>
      <c r="H67" s="7">
        <v>0</v>
      </c>
      <c r="I67" s="7">
        <v>0</v>
      </c>
      <c r="J67" s="8">
        <f t="shared" si="11"/>
        <v>0</v>
      </c>
      <c r="K67" s="7"/>
      <c r="L67" s="7"/>
      <c r="M67" s="7">
        <v>0</v>
      </c>
      <c r="N67" s="8">
        <f t="shared" si="12"/>
        <v>0</v>
      </c>
      <c r="O67" s="9">
        <f t="shared" si="13"/>
        <v>0</v>
      </c>
      <c r="P67" s="11">
        <f t="shared" si="28"/>
        <v>0</v>
      </c>
      <c r="Q67" s="11">
        <f t="shared" si="29"/>
        <v>0</v>
      </c>
      <c r="R67" s="11">
        <f t="shared" si="30"/>
        <v>0</v>
      </c>
      <c r="S67" s="10">
        <f t="shared" si="14"/>
        <v>0</v>
      </c>
      <c r="T67" s="11">
        <f t="shared" si="31"/>
        <v>0</v>
      </c>
      <c r="U67" s="11">
        <f t="shared" si="32"/>
        <v>0</v>
      </c>
      <c r="V67" s="11">
        <f t="shared" si="33"/>
        <v>0</v>
      </c>
      <c r="W67" s="10">
        <f t="shared" si="15"/>
        <v>0</v>
      </c>
      <c r="X67" s="11">
        <f t="shared" si="34"/>
        <v>0</v>
      </c>
      <c r="Y67" s="11">
        <f t="shared" si="35"/>
        <v>0</v>
      </c>
      <c r="Z67" s="11">
        <f t="shared" si="36"/>
        <v>0</v>
      </c>
      <c r="AA67" s="10">
        <f t="shared" si="16"/>
        <v>0</v>
      </c>
      <c r="AB67" s="12">
        <f t="shared" si="17"/>
        <v>0</v>
      </c>
      <c r="AC67" s="40">
        <f t="shared" si="27"/>
        <v>0</v>
      </c>
      <c r="AD67" s="13">
        <f t="shared" si="25"/>
        <v>0</v>
      </c>
      <c r="AE67" s="13">
        <f t="shared" si="19"/>
        <v>0</v>
      </c>
      <c r="AF67" s="14">
        <f t="shared" si="20"/>
        <v>0</v>
      </c>
      <c r="AG67" s="15">
        <f t="shared" si="21"/>
        <v>0</v>
      </c>
      <c r="AH67" s="16">
        <f t="shared" si="22"/>
        <v>0</v>
      </c>
      <c r="AI67" s="13">
        <f t="shared" si="23"/>
        <v>0</v>
      </c>
      <c r="AJ67" s="17">
        <f t="shared" si="24"/>
        <v>0</v>
      </c>
    </row>
    <row r="68" spans="1:36" s="2" customFormat="1" ht="16.5" customHeight="1">
      <c r="A68" s="18">
        <f t="shared" si="26"/>
        <v>49</v>
      </c>
      <c r="B68" s="20" t="s">
        <v>84</v>
      </c>
      <c r="C68" s="7">
        <v>0</v>
      </c>
      <c r="D68" s="7">
        <v>0</v>
      </c>
      <c r="E68" s="7">
        <v>0</v>
      </c>
      <c r="F68" s="8">
        <f t="shared" si="10"/>
        <v>0</v>
      </c>
      <c r="G68" s="7"/>
      <c r="H68" s="7">
        <v>0</v>
      </c>
      <c r="I68" s="7">
        <v>0</v>
      </c>
      <c r="J68" s="8">
        <f t="shared" si="11"/>
        <v>0</v>
      </c>
      <c r="K68" s="7"/>
      <c r="L68" s="7"/>
      <c r="M68" s="7">
        <v>0</v>
      </c>
      <c r="N68" s="8">
        <f t="shared" si="12"/>
        <v>0</v>
      </c>
      <c r="O68" s="9">
        <f t="shared" si="13"/>
        <v>0</v>
      </c>
      <c r="P68" s="11">
        <f t="shared" si="28"/>
        <v>0</v>
      </c>
      <c r="Q68" s="11">
        <f t="shared" si="29"/>
        <v>0</v>
      </c>
      <c r="R68" s="11">
        <f t="shared" si="30"/>
        <v>0</v>
      </c>
      <c r="S68" s="10">
        <f t="shared" si="14"/>
        <v>0</v>
      </c>
      <c r="T68" s="11">
        <f t="shared" si="31"/>
        <v>0</v>
      </c>
      <c r="U68" s="11">
        <f t="shared" si="32"/>
        <v>0</v>
      </c>
      <c r="V68" s="11">
        <f t="shared" si="33"/>
        <v>0</v>
      </c>
      <c r="W68" s="10">
        <f t="shared" si="15"/>
        <v>0</v>
      </c>
      <c r="X68" s="11">
        <f t="shared" si="34"/>
        <v>0</v>
      </c>
      <c r="Y68" s="11">
        <f t="shared" si="35"/>
        <v>0</v>
      </c>
      <c r="Z68" s="11">
        <f t="shared" si="36"/>
        <v>0</v>
      </c>
      <c r="AA68" s="10">
        <f t="shared" si="16"/>
        <v>0</v>
      </c>
      <c r="AB68" s="12">
        <f t="shared" si="17"/>
        <v>0</v>
      </c>
      <c r="AC68" s="40">
        <f t="shared" si="27"/>
        <v>0</v>
      </c>
      <c r="AD68" s="13">
        <f t="shared" si="25"/>
        <v>0</v>
      </c>
      <c r="AE68" s="13">
        <f t="shared" si="19"/>
        <v>0</v>
      </c>
      <c r="AF68" s="14">
        <f t="shared" si="20"/>
        <v>0</v>
      </c>
      <c r="AG68" s="15">
        <f t="shared" si="21"/>
        <v>0</v>
      </c>
      <c r="AH68" s="16">
        <f t="shared" si="22"/>
        <v>0</v>
      </c>
      <c r="AI68" s="13">
        <f t="shared" si="23"/>
        <v>0</v>
      </c>
      <c r="AJ68" s="17">
        <f t="shared" si="24"/>
        <v>0</v>
      </c>
    </row>
    <row r="69" spans="1:36" s="2" customFormat="1" ht="16.5" customHeight="1">
      <c r="A69" s="18">
        <f t="shared" si="26"/>
        <v>50</v>
      </c>
      <c r="B69" s="20" t="s">
        <v>85</v>
      </c>
      <c r="C69" s="7">
        <v>0</v>
      </c>
      <c r="D69" s="7">
        <v>11</v>
      </c>
      <c r="E69" s="7">
        <v>76</v>
      </c>
      <c r="F69" s="8">
        <f t="shared" si="10"/>
        <v>87</v>
      </c>
      <c r="G69" s="7"/>
      <c r="H69" s="7">
        <v>0</v>
      </c>
      <c r="I69" s="7">
        <v>0</v>
      </c>
      <c r="J69" s="8">
        <f t="shared" si="11"/>
        <v>0</v>
      </c>
      <c r="K69" s="7"/>
      <c r="L69" s="7"/>
      <c r="M69" s="7">
        <v>0</v>
      </c>
      <c r="N69" s="8">
        <f t="shared" si="12"/>
        <v>0</v>
      </c>
      <c r="O69" s="9">
        <f t="shared" si="13"/>
        <v>87</v>
      </c>
      <c r="P69" s="11">
        <f t="shared" si="28"/>
        <v>0</v>
      </c>
      <c r="Q69" s="11">
        <f t="shared" si="29"/>
        <v>9</v>
      </c>
      <c r="R69" s="11">
        <f t="shared" si="30"/>
        <v>76</v>
      </c>
      <c r="S69" s="10">
        <f t="shared" si="14"/>
        <v>85</v>
      </c>
      <c r="T69" s="11">
        <f t="shared" si="31"/>
        <v>0</v>
      </c>
      <c r="U69" s="11">
        <f t="shared" si="32"/>
        <v>0</v>
      </c>
      <c r="V69" s="11">
        <f t="shared" si="33"/>
        <v>0</v>
      </c>
      <c r="W69" s="10">
        <f t="shared" si="15"/>
        <v>0</v>
      </c>
      <c r="X69" s="11">
        <f t="shared" si="34"/>
        <v>0</v>
      </c>
      <c r="Y69" s="11">
        <f t="shared" si="35"/>
        <v>0</v>
      </c>
      <c r="Z69" s="11">
        <f t="shared" si="36"/>
        <v>0</v>
      </c>
      <c r="AA69" s="10">
        <f t="shared" si="16"/>
        <v>0</v>
      </c>
      <c r="AB69" s="12">
        <f t="shared" si="17"/>
        <v>85</v>
      </c>
      <c r="AC69" s="40">
        <f t="shared" si="27"/>
        <v>10.468</v>
      </c>
      <c r="AD69" s="13">
        <f t="shared" si="25"/>
        <v>4397</v>
      </c>
      <c r="AE69" s="13">
        <f t="shared" si="19"/>
        <v>1759</v>
      </c>
      <c r="AF69" s="14">
        <f t="shared" si="20"/>
        <v>6156</v>
      </c>
      <c r="AG69" s="15">
        <f t="shared" si="21"/>
        <v>923</v>
      </c>
      <c r="AH69" s="16">
        <f t="shared" si="22"/>
        <v>7079</v>
      </c>
      <c r="AI69" s="13">
        <f t="shared" si="23"/>
        <v>1670</v>
      </c>
      <c r="AJ69" s="17">
        <f t="shared" si="24"/>
        <v>8749</v>
      </c>
    </row>
    <row r="70" spans="1:36" s="2" customFormat="1" ht="16.5" customHeight="1">
      <c r="A70" s="18">
        <f t="shared" si="26"/>
        <v>51</v>
      </c>
      <c r="B70" s="20" t="s">
        <v>86</v>
      </c>
      <c r="C70" s="7">
        <v>0</v>
      </c>
      <c r="D70" s="7">
        <v>0</v>
      </c>
      <c r="E70" s="7">
        <v>0</v>
      </c>
      <c r="F70" s="8">
        <f t="shared" si="10"/>
        <v>0</v>
      </c>
      <c r="G70" s="7"/>
      <c r="H70" s="7">
        <v>0</v>
      </c>
      <c r="I70" s="7">
        <v>0</v>
      </c>
      <c r="J70" s="8">
        <f t="shared" si="11"/>
        <v>0</v>
      </c>
      <c r="K70" s="7"/>
      <c r="L70" s="7"/>
      <c r="M70" s="7">
        <v>0</v>
      </c>
      <c r="N70" s="8">
        <f t="shared" si="12"/>
        <v>0</v>
      </c>
      <c r="O70" s="9">
        <f t="shared" si="13"/>
        <v>0</v>
      </c>
      <c r="P70" s="11">
        <f t="shared" si="28"/>
        <v>0</v>
      </c>
      <c r="Q70" s="11">
        <f t="shared" si="29"/>
        <v>0</v>
      </c>
      <c r="R70" s="11">
        <f t="shared" si="30"/>
        <v>0</v>
      </c>
      <c r="S70" s="10">
        <f t="shared" si="14"/>
        <v>0</v>
      </c>
      <c r="T70" s="11">
        <f t="shared" si="31"/>
        <v>0</v>
      </c>
      <c r="U70" s="11">
        <f t="shared" si="32"/>
        <v>0</v>
      </c>
      <c r="V70" s="11">
        <f t="shared" si="33"/>
        <v>0</v>
      </c>
      <c r="W70" s="10">
        <f t="shared" si="15"/>
        <v>0</v>
      </c>
      <c r="X70" s="11">
        <f t="shared" si="34"/>
        <v>0</v>
      </c>
      <c r="Y70" s="11">
        <f t="shared" si="35"/>
        <v>0</v>
      </c>
      <c r="Z70" s="11">
        <f t="shared" si="36"/>
        <v>0</v>
      </c>
      <c r="AA70" s="10">
        <f t="shared" si="16"/>
        <v>0</v>
      </c>
      <c r="AB70" s="12">
        <f t="shared" si="17"/>
        <v>0</v>
      </c>
      <c r="AC70" s="40">
        <f t="shared" si="27"/>
        <v>0</v>
      </c>
      <c r="AD70" s="13">
        <f t="shared" si="25"/>
        <v>0</v>
      </c>
      <c r="AE70" s="13">
        <f t="shared" si="19"/>
        <v>0</v>
      </c>
      <c r="AF70" s="14">
        <f t="shared" si="20"/>
        <v>0</v>
      </c>
      <c r="AG70" s="15">
        <f t="shared" si="21"/>
        <v>0</v>
      </c>
      <c r="AH70" s="16">
        <f t="shared" si="22"/>
        <v>0</v>
      </c>
      <c r="AI70" s="13">
        <f t="shared" si="23"/>
        <v>0</v>
      </c>
      <c r="AJ70" s="17">
        <f t="shared" si="24"/>
        <v>0</v>
      </c>
    </row>
    <row r="71" spans="1:36" s="2" customFormat="1" ht="16.5" customHeight="1">
      <c r="A71" s="18">
        <f t="shared" si="26"/>
        <v>52</v>
      </c>
      <c r="B71" s="20" t="s">
        <v>87</v>
      </c>
      <c r="C71" s="7">
        <v>0</v>
      </c>
      <c r="D71" s="7">
        <v>0</v>
      </c>
      <c r="E71" s="7">
        <v>0</v>
      </c>
      <c r="F71" s="8">
        <f t="shared" si="10"/>
        <v>0</v>
      </c>
      <c r="G71" s="7"/>
      <c r="H71" s="7">
        <v>0</v>
      </c>
      <c r="I71" s="7">
        <v>0</v>
      </c>
      <c r="J71" s="8">
        <f t="shared" si="11"/>
        <v>0</v>
      </c>
      <c r="K71" s="7"/>
      <c r="L71" s="7"/>
      <c r="M71" s="7">
        <v>0</v>
      </c>
      <c r="N71" s="8">
        <f t="shared" si="12"/>
        <v>0</v>
      </c>
      <c r="O71" s="9">
        <f t="shared" si="13"/>
        <v>0</v>
      </c>
      <c r="P71" s="11">
        <f t="shared" si="28"/>
        <v>0</v>
      </c>
      <c r="Q71" s="11">
        <f t="shared" si="29"/>
        <v>0</v>
      </c>
      <c r="R71" s="11">
        <f t="shared" si="30"/>
        <v>0</v>
      </c>
      <c r="S71" s="10">
        <f t="shared" si="14"/>
        <v>0</v>
      </c>
      <c r="T71" s="11">
        <f t="shared" si="31"/>
        <v>0</v>
      </c>
      <c r="U71" s="11">
        <f t="shared" si="32"/>
        <v>0</v>
      </c>
      <c r="V71" s="11">
        <f t="shared" si="33"/>
        <v>0</v>
      </c>
      <c r="W71" s="10">
        <f t="shared" si="15"/>
        <v>0</v>
      </c>
      <c r="X71" s="11">
        <f t="shared" si="34"/>
        <v>0</v>
      </c>
      <c r="Y71" s="11">
        <f t="shared" si="35"/>
        <v>0</v>
      </c>
      <c r="Z71" s="11">
        <f t="shared" si="36"/>
        <v>0</v>
      </c>
      <c r="AA71" s="10">
        <f t="shared" si="16"/>
        <v>0</v>
      </c>
      <c r="AB71" s="12">
        <f t="shared" si="17"/>
        <v>0</v>
      </c>
      <c r="AC71" s="40">
        <f t="shared" si="27"/>
        <v>0</v>
      </c>
      <c r="AD71" s="13">
        <f t="shared" si="25"/>
        <v>0</v>
      </c>
      <c r="AE71" s="13">
        <f t="shared" si="19"/>
        <v>0</v>
      </c>
      <c r="AF71" s="14">
        <f t="shared" si="20"/>
        <v>0</v>
      </c>
      <c r="AG71" s="15">
        <f t="shared" si="21"/>
        <v>0</v>
      </c>
      <c r="AH71" s="16">
        <f t="shared" si="22"/>
        <v>0</v>
      </c>
      <c r="AI71" s="13">
        <f t="shared" si="23"/>
        <v>0</v>
      </c>
      <c r="AJ71" s="17">
        <f t="shared" si="24"/>
        <v>0</v>
      </c>
    </row>
    <row r="72" spans="1:36" s="2" customFormat="1" ht="16.5" customHeight="1">
      <c r="A72" s="18">
        <f t="shared" si="26"/>
        <v>53</v>
      </c>
      <c r="B72" s="20" t="s">
        <v>88</v>
      </c>
      <c r="C72" s="7">
        <v>0</v>
      </c>
      <c r="D72" s="7">
        <v>0</v>
      </c>
      <c r="E72" s="7">
        <v>9</v>
      </c>
      <c r="F72" s="8">
        <f t="shared" si="10"/>
        <v>9</v>
      </c>
      <c r="G72" s="7"/>
      <c r="H72" s="7">
        <v>0</v>
      </c>
      <c r="I72" s="7">
        <v>0</v>
      </c>
      <c r="J72" s="8">
        <f t="shared" si="11"/>
        <v>0</v>
      </c>
      <c r="K72" s="7"/>
      <c r="L72" s="7"/>
      <c r="M72" s="7">
        <v>0</v>
      </c>
      <c r="N72" s="8">
        <f t="shared" si="12"/>
        <v>0</v>
      </c>
      <c r="O72" s="9">
        <f t="shared" si="13"/>
        <v>9</v>
      </c>
      <c r="P72" s="11">
        <f t="shared" si="28"/>
        <v>0</v>
      </c>
      <c r="Q72" s="11">
        <f t="shared" si="29"/>
        <v>0</v>
      </c>
      <c r="R72" s="11">
        <f t="shared" si="30"/>
        <v>9</v>
      </c>
      <c r="S72" s="10">
        <f t="shared" si="14"/>
        <v>9</v>
      </c>
      <c r="T72" s="11">
        <f t="shared" si="31"/>
        <v>0</v>
      </c>
      <c r="U72" s="11">
        <f t="shared" si="32"/>
        <v>0</v>
      </c>
      <c r="V72" s="11">
        <f t="shared" si="33"/>
        <v>0</v>
      </c>
      <c r="W72" s="10">
        <f t="shared" si="15"/>
        <v>0</v>
      </c>
      <c r="X72" s="11">
        <f t="shared" si="34"/>
        <v>0</v>
      </c>
      <c r="Y72" s="11">
        <f t="shared" si="35"/>
        <v>0</v>
      </c>
      <c r="Z72" s="11">
        <f t="shared" si="36"/>
        <v>0</v>
      </c>
      <c r="AA72" s="10">
        <f t="shared" si="16"/>
        <v>0</v>
      </c>
      <c r="AB72" s="12">
        <f t="shared" si="17"/>
        <v>9</v>
      </c>
      <c r="AC72" s="40">
        <f t="shared" si="27"/>
        <v>1.108</v>
      </c>
      <c r="AD72" s="13">
        <f t="shared" si="25"/>
        <v>465</v>
      </c>
      <c r="AE72" s="13">
        <f t="shared" si="19"/>
        <v>186</v>
      </c>
      <c r="AF72" s="14">
        <f t="shared" si="20"/>
        <v>651</v>
      </c>
      <c r="AG72" s="15">
        <f t="shared" si="21"/>
        <v>98</v>
      </c>
      <c r="AH72" s="16">
        <f t="shared" si="22"/>
        <v>749</v>
      </c>
      <c r="AI72" s="13">
        <f t="shared" si="23"/>
        <v>177</v>
      </c>
      <c r="AJ72" s="17">
        <f t="shared" si="24"/>
        <v>926</v>
      </c>
    </row>
    <row r="73" spans="1:36" s="2" customFormat="1" ht="16.5" customHeight="1">
      <c r="A73" s="18">
        <f t="shared" si="26"/>
        <v>54</v>
      </c>
      <c r="B73" s="20" t="s">
        <v>89</v>
      </c>
      <c r="C73" s="7">
        <v>0</v>
      </c>
      <c r="D73" s="7">
        <v>0</v>
      </c>
      <c r="E73" s="7">
        <v>9</v>
      </c>
      <c r="F73" s="8">
        <f t="shared" si="10"/>
        <v>9</v>
      </c>
      <c r="G73" s="7"/>
      <c r="H73" s="7">
        <v>0</v>
      </c>
      <c r="I73" s="7">
        <v>0</v>
      </c>
      <c r="J73" s="8">
        <f t="shared" si="11"/>
        <v>0</v>
      </c>
      <c r="K73" s="7"/>
      <c r="L73" s="7"/>
      <c r="M73" s="7">
        <v>0</v>
      </c>
      <c r="N73" s="8">
        <f t="shared" si="12"/>
        <v>0</v>
      </c>
      <c r="O73" s="9">
        <f t="shared" si="13"/>
        <v>9</v>
      </c>
      <c r="P73" s="11">
        <f t="shared" si="28"/>
        <v>0</v>
      </c>
      <c r="Q73" s="11">
        <f t="shared" si="29"/>
        <v>0</v>
      </c>
      <c r="R73" s="11">
        <f t="shared" si="30"/>
        <v>9</v>
      </c>
      <c r="S73" s="10">
        <f t="shared" si="14"/>
        <v>9</v>
      </c>
      <c r="T73" s="11">
        <f t="shared" si="31"/>
        <v>0</v>
      </c>
      <c r="U73" s="11">
        <f t="shared" si="32"/>
        <v>0</v>
      </c>
      <c r="V73" s="11">
        <f t="shared" si="33"/>
        <v>0</v>
      </c>
      <c r="W73" s="10">
        <f t="shared" si="15"/>
        <v>0</v>
      </c>
      <c r="X73" s="11">
        <f t="shared" si="34"/>
        <v>0</v>
      </c>
      <c r="Y73" s="11">
        <f t="shared" si="35"/>
        <v>0</v>
      </c>
      <c r="Z73" s="11">
        <f t="shared" si="36"/>
        <v>0</v>
      </c>
      <c r="AA73" s="10">
        <f t="shared" si="16"/>
        <v>0</v>
      </c>
      <c r="AB73" s="12">
        <f t="shared" si="17"/>
        <v>9</v>
      </c>
      <c r="AC73" s="40">
        <f t="shared" si="27"/>
        <v>1.108</v>
      </c>
      <c r="AD73" s="13">
        <f t="shared" si="25"/>
        <v>465</v>
      </c>
      <c r="AE73" s="13">
        <f t="shared" si="19"/>
        <v>186</v>
      </c>
      <c r="AF73" s="14">
        <f t="shared" si="20"/>
        <v>651</v>
      </c>
      <c r="AG73" s="15">
        <f t="shared" si="21"/>
        <v>98</v>
      </c>
      <c r="AH73" s="16">
        <f t="shared" si="22"/>
        <v>749</v>
      </c>
      <c r="AI73" s="13">
        <f t="shared" si="23"/>
        <v>177</v>
      </c>
      <c r="AJ73" s="17">
        <f t="shared" si="24"/>
        <v>926</v>
      </c>
    </row>
    <row r="74" spans="1:36" s="2" customFormat="1" ht="16.5" customHeight="1">
      <c r="A74" s="18">
        <f t="shared" si="26"/>
        <v>55</v>
      </c>
      <c r="B74" s="20" t="s">
        <v>90</v>
      </c>
      <c r="C74" s="7">
        <v>0</v>
      </c>
      <c r="D74" s="7">
        <v>17</v>
      </c>
      <c r="E74" s="7">
        <v>107</v>
      </c>
      <c r="F74" s="8">
        <f t="shared" si="10"/>
        <v>124</v>
      </c>
      <c r="G74" s="7"/>
      <c r="H74" s="7">
        <v>17</v>
      </c>
      <c r="I74" s="7">
        <v>0</v>
      </c>
      <c r="J74" s="8">
        <f t="shared" si="11"/>
        <v>17</v>
      </c>
      <c r="K74" s="7"/>
      <c r="L74" s="7"/>
      <c r="M74" s="7">
        <v>0</v>
      </c>
      <c r="N74" s="8">
        <f t="shared" si="12"/>
        <v>0</v>
      </c>
      <c r="O74" s="9">
        <f t="shared" si="13"/>
        <v>141</v>
      </c>
      <c r="P74" s="11">
        <f t="shared" si="28"/>
        <v>0</v>
      </c>
      <c r="Q74" s="11">
        <f t="shared" si="29"/>
        <v>14</v>
      </c>
      <c r="R74" s="11">
        <f t="shared" si="30"/>
        <v>107</v>
      </c>
      <c r="S74" s="10">
        <f t="shared" si="14"/>
        <v>121</v>
      </c>
      <c r="T74" s="11">
        <f t="shared" si="31"/>
        <v>0</v>
      </c>
      <c r="U74" s="11">
        <f t="shared" si="32"/>
        <v>16</v>
      </c>
      <c r="V74" s="11">
        <f t="shared" si="33"/>
        <v>0</v>
      </c>
      <c r="W74" s="10">
        <f t="shared" si="15"/>
        <v>16</v>
      </c>
      <c r="X74" s="11">
        <f t="shared" si="34"/>
        <v>0</v>
      </c>
      <c r="Y74" s="11">
        <f t="shared" si="35"/>
        <v>0</v>
      </c>
      <c r="Z74" s="11">
        <f t="shared" si="36"/>
        <v>0</v>
      </c>
      <c r="AA74" s="10">
        <f t="shared" si="16"/>
        <v>0</v>
      </c>
      <c r="AB74" s="12">
        <f t="shared" si="17"/>
        <v>137</v>
      </c>
      <c r="AC74" s="40">
        <f t="shared" si="27"/>
        <v>16.872</v>
      </c>
      <c r="AD74" s="13">
        <f t="shared" si="25"/>
        <v>7086</v>
      </c>
      <c r="AE74" s="13">
        <f t="shared" si="19"/>
        <v>2834</v>
      </c>
      <c r="AF74" s="14">
        <f t="shared" si="20"/>
        <v>9920</v>
      </c>
      <c r="AG74" s="15">
        <f t="shared" si="21"/>
        <v>1488</v>
      </c>
      <c r="AH74" s="16">
        <f t="shared" si="22"/>
        <v>11408</v>
      </c>
      <c r="AI74" s="13">
        <f t="shared" si="23"/>
        <v>2691</v>
      </c>
      <c r="AJ74" s="17">
        <f t="shared" si="24"/>
        <v>14099</v>
      </c>
    </row>
    <row r="75" spans="1:36" s="2" customFormat="1" ht="16.5" customHeight="1">
      <c r="A75" s="18">
        <f t="shared" si="26"/>
        <v>56</v>
      </c>
      <c r="B75" s="20" t="s">
        <v>91</v>
      </c>
      <c r="C75" s="7">
        <v>0</v>
      </c>
      <c r="D75" s="7">
        <v>0</v>
      </c>
      <c r="E75" s="7">
        <v>88</v>
      </c>
      <c r="F75" s="8">
        <f t="shared" si="10"/>
        <v>88</v>
      </c>
      <c r="G75" s="7"/>
      <c r="H75" s="7">
        <v>15</v>
      </c>
      <c r="I75" s="7">
        <v>0</v>
      </c>
      <c r="J75" s="8">
        <f t="shared" si="11"/>
        <v>15</v>
      </c>
      <c r="K75" s="7"/>
      <c r="L75" s="7"/>
      <c r="M75" s="7">
        <v>0</v>
      </c>
      <c r="N75" s="8">
        <f t="shared" si="12"/>
        <v>0</v>
      </c>
      <c r="O75" s="9">
        <f t="shared" si="13"/>
        <v>103</v>
      </c>
      <c r="P75" s="11">
        <f aca="true" t="shared" si="37" ref="P75:P106">C75*$P$8*$P$9</f>
        <v>0</v>
      </c>
      <c r="Q75" s="11">
        <f aca="true" t="shared" si="38" ref="Q75:Q106">D75*$Q$8*$Q$9</f>
        <v>0</v>
      </c>
      <c r="R75" s="11">
        <f aca="true" t="shared" si="39" ref="R75:R106">E75*$R$8*$R$9</f>
        <v>88</v>
      </c>
      <c r="S75" s="10">
        <f t="shared" si="14"/>
        <v>88</v>
      </c>
      <c r="T75" s="11">
        <f aca="true" t="shared" si="40" ref="T75:T106">G75*$T$8*$T$9*$T$10</f>
        <v>0</v>
      </c>
      <c r="U75" s="11">
        <f aca="true" t="shared" si="41" ref="U75:U106">H75*$U$8*$U$9*$U$10</f>
        <v>14</v>
      </c>
      <c r="V75" s="11">
        <f aca="true" t="shared" si="42" ref="V75:V106">I75*$V$8*$V$9*$V$10</f>
        <v>0</v>
      </c>
      <c r="W75" s="10">
        <f t="shared" si="15"/>
        <v>14</v>
      </c>
      <c r="X75" s="11">
        <f aca="true" t="shared" si="43" ref="X75:X106">K75*$X$8*$X$9*$X$10</f>
        <v>0</v>
      </c>
      <c r="Y75" s="11">
        <f aca="true" t="shared" si="44" ref="Y75:Y106">L75*$Y$8*$Y$9*$Y$10</f>
        <v>0</v>
      </c>
      <c r="Z75" s="11">
        <f aca="true" t="shared" si="45" ref="Z75:Z106">M75*$Z$8*$Z$9*$Z$10</f>
        <v>0</v>
      </c>
      <c r="AA75" s="10">
        <f t="shared" si="16"/>
        <v>0</v>
      </c>
      <c r="AB75" s="12">
        <f t="shared" si="17"/>
        <v>102</v>
      </c>
      <c r="AC75" s="40">
        <f t="shared" si="27"/>
        <v>12.562</v>
      </c>
      <c r="AD75" s="13">
        <f t="shared" si="25"/>
        <v>5276</v>
      </c>
      <c r="AE75" s="13">
        <f t="shared" si="19"/>
        <v>2110</v>
      </c>
      <c r="AF75" s="14">
        <f t="shared" si="20"/>
        <v>7386</v>
      </c>
      <c r="AG75" s="15">
        <f t="shared" si="21"/>
        <v>1108</v>
      </c>
      <c r="AH75" s="16">
        <f t="shared" si="22"/>
        <v>8494</v>
      </c>
      <c r="AI75" s="13">
        <f t="shared" si="23"/>
        <v>2004</v>
      </c>
      <c r="AJ75" s="17">
        <f t="shared" si="24"/>
        <v>10498</v>
      </c>
    </row>
    <row r="76" spans="1:36" s="2" customFormat="1" ht="16.5" customHeight="1">
      <c r="A76" s="18">
        <f t="shared" si="26"/>
        <v>57</v>
      </c>
      <c r="B76" s="20" t="s">
        <v>92</v>
      </c>
      <c r="C76" s="7">
        <v>0</v>
      </c>
      <c r="D76" s="7">
        <v>0</v>
      </c>
      <c r="E76" s="7">
        <v>0</v>
      </c>
      <c r="F76" s="8">
        <f aca="true" t="shared" si="46" ref="F76:F129">+C76+D76+E76</f>
        <v>0</v>
      </c>
      <c r="G76" s="7"/>
      <c r="H76" s="7">
        <v>0</v>
      </c>
      <c r="I76" s="7">
        <v>0</v>
      </c>
      <c r="J76" s="8">
        <f aca="true" t="shared" si="47" ref="J76:J129">+G76+H76+I76</f>
        <v>0</v>
      </c>
      <c r="K76" s="7"/>
      <c r="L76" s="7"/>
      <c r="M76" s="7">
        <v>0</v>
      </c>
      <c r="N76" s="8">
        <f aca="true" t="shared" si="48" ref="N76:N129">+K76+L76+M76</f>
        <v>0</v>
      </c>
      <c r="O76" s="9">
        <f aca="true" t="shared" si="49" ref="O76:O129">+N76+J76+F76</f>
        <v>0</v>
      </c>
      <c r="P76" s="11">
        <f t="shared" si="37"/>
        <v>0</v>
      </c>
      <c r="Q76" s="11">
        <f t="shared" si="38"/>
        <v>0</v>
      </c>
      <c r="R76" s="11">
        <f t="shared" si="39"/>
        <v>0</v>
      </c>
      <c r="S76" s="10">
        <f aca="true" t="shared" si="50" ref="S76:S129">+P76+Q76+R76</f>
        <v>0</v>
      </c>
      <c r="T76" s="11">
        <f t="shared" si="40"/>
        <v>0</v>
      </c>
      <c r="U76" s="11">
        <f t="shared" si="41"/>
        <v>0</v>
      </c>
      <c r="V76" s="11">
        <f t="shared" si="42"/>
        <v>0</v>
      </c>
      <c r="W76" s="10">
        <f aca="true" t="shared" si="51" ref="W76:W129">+T76+U76+V76</f>
        <v>0</v>
      </c>
      <c r="X76" s="11">
        <f t="shared" si="43"/>
        <v>0</v>
      </c>
      <c r="Y76" s="11">
        <f t="shared" si="44"/>
        <v>0</v>
      </c>
      <c r="Z76" s="11">
        <f t="shared" si="45"/>
        <v>0</v>
      </c>
      <c r="AA76" s="10">
        <f aca="true" t="shared" si="52" ref="AA76:AA129">+X76+Y76+Z76</f>
        <v>0</v>
      </c>
      <c r="AB76" s="12">
        <f aca="true" t="shared" si="53" ref="AB76:AB129">+AA76+W76+S76</f>
        <v>0</v>
      </c>
      <c r="AC76" s="40">
        <f t="shared" si="27"/>
        <v>0</v>
      </c>
      <c r="AD76" s="13">
        <f t="shared" si="25"/>
        <v>0</v>
      </c>
      <c r="AE76" s="13">
        <f aca="true" t="shared" si="54" ref="AE76:AE129">+AD76*40%</f>
        <v>0</v>
      </c>
      <c r="AF76" s="14">
        <f aca="true" t="shared" si="55" ref="AF76:AF129">+AD76+AE76</f>
        <v>0</v>
      </c>
      <c r="AG76" s="15">
        <f aca="true" t="shared" si="56" ref="AG76:AG129">+AF76*15%</f>
        <v>0</v>
      </c>
      <c r="AH76" s="16">
        <f aca="true" t="shared" si="57" ref="AH76:AH129">+AF76+AG76</f>
        <v>0</v>
      </c>
      <c r="AI76" s="13">
        <f aca="true" t="shared" si="58" ref="AI76:AI129">+AH76*23.59%</f>
        <v>0</v>
      </c>
      <c r="AJ76" s="17">
        <f aca="true" t="shared" si="59" ref="AJ76:AJ129">+AH76+AI76</f>
        <v>0</v>
      </c>
    </row>
    <row r="77" spans="1:36" s="2" customFormat="1" ht="16.5" customHeight="1">
      <c r="A77" s="18">
        <f t="shared" si="26"/>
        <v>58</v>
      </c>
      <c r="B77" s="20" t="s">
        <v>93</v>
      </c>
      <c r="C77" s="7">
        <v>0</v>
      </c>
      <c r="D77" s="7">
        <v>0</v>
      </c>
      <c r="E77" s="7">
        <v>183</v>
      </c>
      <c r="F77" s="8">
        <f t="shared" si="46"/>
        <v>183</v>
      </c>
      <c r="G77" s="7"/>
      <c r="H77" s="7">
        <v>12</v>
      </c>
      <c r="I77" s="7">
        <v>0</v>
      </c>
      <c r="J77" s="8">
        <f t="shared" si="47"/>
        <v>12</v>
      </c>
      <c r="K77" s="7"/>
      <c r="L77" s="7"/>
      <c r="M77" s="7">
        <v>0</v>
      </c>
      <c r="N77" s="8">
        <f t="shared" si="48"/>
        <v>0</v>
      </c>
      <c r="O77" s="9">
        <f t="shared" si="49"/>
        <v>195</v>
      </c>
      <c r="P77" s="11">
        <f t="shared" si="37"/>
        <v>0</v>
      </c>
      <c r="Q77" s="11">
        <f t="shared" si="38"/>
        <v>0</v>
      </c>
      <c r="R77" s="11">
        <f t="shared" si="39"/>
        <v>183</v>
      </c>
      <c r="S77" s="10">
        <f t="shared" si="50"/>
        <v>183</v>
      </c>
      <c r="T77" s="11">
        <f t="shared" si="40"/>
        <v>0</v>
      </c>
      <c r="U77" s="11">
        <f t="shared" si="41"/>
        <v>12</v>
      </c>
      <c r="V77" s="11">
        <f t="shared" si="42"/>
        <v>0</v>
      </c>
      <c r="W77" s="10">
        <f t="shared" si="51"/>
        <v>12</v>
      </c>
      <c r="X77" s="11">
        <f t="shared" si="43"/>
        <v>0</v>
      </c>
      <c r="Y77" s="11">
        <f t="shared" si="44"/>
        <v>0</v>
      </c>
      <c r="Z77" s="11">
        <f t="shared" si="45"/>
        <v>0</v>
      </c>
      <c r="AA77" s="10">
        <f t="shared" si="52"/>
        <v>0</v>
      </c>
      <c r="AB77" s="12">
        <f t="shared" si="53"/>
        <v>195</v>
      </c>
      <c r="AC77" s="40">
        <f t="shared" si="27"/>
        <v>24.015</v>
      </c>
      <c r="AD77" s="13">
        <f aca="true" t="shared" si="60" ref="AD77:AD129">+AC77*$AD$10</f>
        <v>10086</v>
      </c>
      <c r="AE77" s="13">
        <f t="shared" si="54"/>
        <v>4034</v>
      </c>
      <c r="AF77" s="14">
        <f t="shared" si="55"/>
        <v>14120</v>
      </c>
      <c r="AG77" s="15">
        <f t="shared" si="56"/>
        <v>2118</v>
      </c>
      <c r="AH77" s="16">
        <f t="shared" si="57"/>
        <v>16238</v>
      </c>
      <c r="AI77" s="13">
        <f t="shared" si="58"/>
        <v>3831</v>
      </c>
      <c r="AJ77" s="17">
        <f t="shared" si="59"/>
        <v>20069</v>
      </c>
    </row>
    <row r="78" spans="1:36" s="2" customFormat="1" ht="16.5" customHeight="1">
      <c r="A78" s="18">
        <f t="shared" si="26"/>
        <v>59</v>
      </c>
      <c r="B78" s="20" t="s">
        <v>94</v>
      </c>
      <c r="C78" s="7">
        <v>0</v>
      </c>
      <c r="D78" s="7">
        <v>21</v>
      </c>
      <c r="E78" s="7">
        <v>77</v>
      </c>
      <c r="F78" s="8">
        <f t="shared" si="46"/>
        <v>98</v>
      </c>
      <c r="G78" s="7"/>
      <c r="H78" s="7">
        <v>0</v>
      </c>
      <c r="I78" s="7">
        <v>0</v>
      </c>
      <c r="J78" s="8">
        <f t="shared" si="47"/>
        <v>0</v>
      </c>
      <c r="K78" s="7"/>
      <c r="L78" s="7"/>
      <c r="M78" s="7">
        <v>0</v>
      </c>
      <c r="N78" s="8">
        <f t="shared" si="48"/>
        <v>0</v>
      </c>
      <c r="O78" s="9">
        <f t="shared" si="49"/>
        <v>98</v>
      </c>
      <c r="P78" s="11">
        <f t="shared" si="37"/>
        <v>0</v>
      </c>
      <c r="Q78" s="11">
        <f t="shared" si="38"/>
        <v>17</v>
      </c>
      <c r="R78" s="11">
        <f t="shared" si="39"/>
        <v>77</v>
      </c>
      <c r="S78" s="10">
        <f t="shared" si="50"/>
        <v>94</v>
      </c>
      <c r="T78" s="11">
        <f t="shared" si="40"/>
        <v>0</v>
      </c>
      <c r="U78" s="11">
        <f t="shared" si="41"/>
        <v>0</v>
      </c>
      <c r="V78" s="11">
        <f t="shared" si="42"/>
        <v>0</v>
      </c>
      <c r="W78" s="10">
        <f t="shared" si="51"/>
        <v>0</v>
      </c>
      <c r="X78" s="11">
        <f t="shared" si="43"/>
        <v>0</v>
      </c>
      <c r="Y78" s="11">
        <f t="shared" si="44"/>
        <v>0</v>
      </c>
      <c r="Z78" s="11">
        <f t="shared" si="45"/>
        <v>0</v>
      </c>
      <c r="AA78" s="10">
        <f t="shared" si="52"/>
        <v>0</v>
      </c>
      <c r="AB78" s="12">
        <f t="shared" si="53"/>
        <v>94</v>
      </c>
      <c r="AC78" s="40">
        <f t="shared" si="27"/>
        <v>11.576</v>
      </c>
      <c r="AD78" s="13">
        <f t="shared" si="60"/>
        <v>4862</v>
      </c>
      <c r="AE78" s="13">
        <f t="shared" si="54"/>
        <v>1945</v>
      </c>
      <c r="AF78" s="14">
        <f t="shared" si="55"/>
        <v>6807</v>
      </c>
      <c r="AG78" s="15">
        <f t="shared" si="56"/>
        <v>1021</v>
      </c>
      <c r="AH78" s="16">
        <f t="shared" si="57"/>
        <v>7828</v>
      </c>
      <c r="AI78" s="13">
        <f t="shared" si="58"/>
        <v>1847</v>
      </c>
      <c r="AJ78" s="17">
        <f t="shared" si="59"/>
        <v>9675</v>
      </c>
    </row>
    <row r="79" spans="1:36" s="2" customFormat="1" ht="16.5" customHeight="1">
      <c r="A79" s="18">
        <f t="shared" si="26"/>
        <v>60</v>
      </c>
      <c r="B79" s="20" t="s">
        <v>95</v>
      </c>
      <c r="C79" s="7">
        <v>0</v>
      </c>
      <c r="D79" s="7">
        <v>3</v>
      </c>
      <c r="E79" s="7">
        <v>13</v>
      </c>
      <c r="F79" s="8">
        <f t="shared" si="46"/>
        <v>16</v>
      </c>
      <c r="G79" s="7"/>
      <c r="H79" s="7">
        <v>0</v>
      </c>
      <c r="I79" s="7">
        <v>0</v>
      </c>
      <c r="J79" s="8">
        <f t="shared" si="47"/>
        <v>0</v>
      </c>
      <c r="K79" s="7"/>
      <c r="L79" s="7"/>
      <c r="M79" s="7">
        <v>0</v>
      </c>
      <c r="N79" s="8">
        <f t="shared" si="48"/>
        <v>0</v>
      </c>
      <c r="O79" s="9">
        <f t="shared" si="49"/>
        <v>16</v>
      </c>
      <c r="P79" s="11">
        <f t="shared" si="37"/>
        <v>0</v>
      </c>
      <c r="Q79" s="11">
        <f t="shared" si="38"/>
        <v>2</v>
      </c>
      <c r="R79" s="11">
        <f t="shared" si="39"/>
        <v>13</v>
      </c>
      <c r="S79" s="10">
        <f t="shared" si="50"/>
        <v>15</v>
      </c>
      <c r="T79" s="11">
        <f t="shared" si="40"/>
        <v>0</v>
      </c>
      <c r="U79" s="11">
        <f t="shared" si="41"/>
        <v>0</v>
      </c>
      <c r="V79" s="11">
        <f t="shared" si="42"/>
        <v>0</v>
      </c>
      <c r="W79" s="10">
        <f t="shared" si="51"/>
        <v>0</v>
      </c>
      <c r="X79" s="11">
        <f t="shared" si="43"/>
        <v>0</v>
      </c>
      <c r="Y79" s="11">
        <f t="shared" si="44"/>
        <v>0</v>
      </c>
      <c r="Z79" s="11">
        <f t="shared" si="45"/>
        <v>0</v>
      </c>
      <c r="AA79" s="10">
        <f t="shared" si="52"/>
        <v>0</v>
      </c>
      <c r="AB79" s="12">
        <f t="shared" si="53"/>
        <v>15</v>
      </c>
      <c r="AC79" s="40">
        <f t="shared" si="27"/>
        <v>1.847</v>
      </c>
      <c r="AD79" s="13">
        <f t="shared" si="60"/>
        <v>776</v>
      </c>
      <c r="AE79" s="13">
        <f t="shared" si="54"/>
        <v>310</v>
      </c>
      <c r="AF79" s="14">
        <f t="shared" si="55"/>
        <v>1086</v>
      </c>
      <c r="AG79" s="15">
        <f t="shared" si="56"/>
        <v>163</v>
      </c>
      <c r="AH79" s="16">
        <f t="shared" si="57"/>
        <v>1249</v>
      </c>
      <c r="AI79" s="13">
        <f t="shared" si="58"/>
        <v>295</v>
      </c>
      <c r="AJ79" s="17">
        <f t="shared" si="59"/>
        <v>1544</v>
      </c>
    </row>
    <row r="80" spans="1:36" s="2" customFormat="1" ht="16.5" customHeight="1">
      <c r="A80" s="18">
        <f t="shared" si="26"/>
        <v>61</v>
      </c>
      <c r="B80" s="20" t="s">
        <v>96</v>
      </c>
      <c r="C80" s="7">
        <v>0</v>
      </c>
      <c r="D80" s="7">
        <v>0</v>
      </c>
      <c r="E80" s="7">
        <v>0</v>
      </c>
      <c r="F80" s="8">
        <f t="shared" si="46"/>
        <v>0</v>
      </c>
      <c r="G80" s="7"/>
      <c r="H80" s="7">
        <v>0</v>
      </c>
      <c r="I80" s="7">
        <v>0</v>
      </c>
      <c r="J80" s="8">
        <f t="shared" si="47"/>
        <v>0</v>
      </c>
      <c r="K80" s="7"/>
      <c r="L80" s="7"/>
      <c r="M80" s="7">
        <v>0</v>
      </c>
      <c r="N80" s="8">
        <f t="shared" si="48"/>
        <v>0</v>
      </c>
      <c r="O80" s="9">
        <f t="shared" si="49"/>
        <v>0</v>
      </c>
      <c r="P80" s="11">
        <f t="shared" si="37"/>
        <v>0</v>
      </c>
      <c r="Q80" s="11">
        <f t="shared" si="38"/>
        <v>0</v>
      </c>
      <c r="R80" s="11">
        <f t="shared" si="39"/>
        <v>0</v>
      </c>
      <c r="S80" s="10">
        <f t="shared" si="50"/>
        <v>0</v>
      </c>
      <c r="T80" s="11">
        <f t="shared" si="40"/>
        <v>0</v>
      </c>
      <c r="U80" s="11">
        <f t="shared" si="41"/>
        <v>0</v>
      </c>
      <c r="V80" s="11">
        <f t="shared" si="42"/>
        <v>0</v>
      </c>
      <c r="W80" s="10">
        <f t="shared" si="51"/>
        <v>0</v>
      </c>
      <c r="X80" s="11">
        <f t="shared" si="43"/>
        <v>0</v>
      </c>
      <c r="Y80" s="11">
        <f t="shared" si="44"/>
        <v>0</v>
      </c>
      <c r="Z80" s="11">
        <f t="shared" si="45"/>
        <v>0</v>
      </c>
      <c r="AA80" s="10">
        <f t="shared" si="52"/>
        <v>0</v>
      </c>
      <c r="AB80" s="12">
        <f t="shared" si="53"/>
        <v>0</v>
      </c>
      <c r="AC80" s="40">
        <f t="shared" si="27"/>
        <v>0</v>
      </c>
      <c r="AD80" s="13">
        <f t="shared" si="60"/>
        <v>0</v>
      </c>
      <c r="AE80" s="13">
        <f t="shared" si="54"/>
        <v>0</v>
      </c>
      <c r="AF80" s="14">
        <f t="shared" si="55"/>
        <v>0</v>
      </c>
      <c r="AG80" s="15">
        <f t="shared" si="56"/>
        <v>0</v>
      </c>
      <c r="AH80" s="16">
        <f t="shared" si="57"/>
        <v>0</v>
      </c>
      <c r="AI80" s="13">
        <f t="shared" si="58"/>
        <v>0</v>
      </c>
      <c r="AJ80" s="17">
        <f t="shared" si="59"/>
        <v>0</v>
      </c>
    </row>
    <row r="81" spans="1:36" s="2" customFormat="1" ht="16.5" customHeight="1">
      <c r="A81" s="18">
        <f t="shared" si="26"/>
        <v>62</v>
      </c>
      <c r="B81" s="20" t="s">
        <v>97</v>
      </c>
      <c r="C81" s="7">
        <v>0</v>
      </c>
      <c r="D81" s="7">
        <v>0</v>
      </c>
      <c r="E81" s="7">
        <v>0</v>
      </c>
      <c r="F81" s="8">
        <f t="shared" si="46"/>
        <v>0</v>
      </c>
      <c r="G81" s="7"/>
      <c r="H81" s="7">
        <v>0</v>
      </c>
      <c r="I81" s="7">
        <v>0</v>
      </c>
      <c r="J81" s="8">
        <f t="shared" si="47"/>
        <v>0</v>
      </c>
      <c r="K81" s="7"/>
      <c r="L81" s="7"/>
      <c r="M81" s="7">
        <v>0</v>
      </c>
      <c r="N81" s="8">
        <f t="shared" si="48"/>
        <v>0</v>
      </c>
      <c r="O81" s="9">
        <f t="shared" si="49"/>
        <v>0</v>
      </c>
      <c r="P81" s="11">
        <f t="shared" si="37"/>
        <v>0</v>
      </c>
      <c r="Q81" s="11">
        <f t="shared" si="38"/>
        <v>0</v>
      </c>
      <c r="R81" s="11">
        <f t="shared" si="39"/>
        <v>0</v>
      </c>
      <c r="S81" s="10">
        <f t="shared" si="50"/>
        <v>0</v>
      </c>
      <c r="T81" s="11">
        <f t="shared" si="40"/>
        <v>0</v>
      </c>
      <c r="U81" s="11">
        <f t="shared" si="41"/>
        <v>0</v>
      </c>
      <c r="V81" s="11">
        <f t="shared" si="42"/>
        <v>0</v>
      </c>
      <c r="W81" s="10">
        <f t="shared" si="51"/>
        <v>0</v>
      </c>
      <c r="X81" s="11">
        <f t="shared" si="43"/>
        <v>0</v>
      </c>
      <c r="Y81" s="11">
        <f t="shared" si="44"/>
        <v>0</v>
      </c>
      <c r="Z81" s="11">
        <f t="shared" si="45"/>
        <v>0</v>
      </c>
      <c r="AA81" s="10">
        <f t="shared" si="52"/>
        <v>0</v>
      </c>
      <c r="AB81" s="12">
        <f t="shared" si="53"/>
        <v>0</v>
      </c>
      <c r="AC81" s="40">
        <f t="shared" si="27"/>
        <v>0</v>
      </c>
      <c r="AD81" s="13">
        <f t="shared" si="60"/>
        <v>0</v>
      </c>
      <c r="AE81" s="13">
        <f t="shared" si="54"/>
        <v>0</v>
      </c>
      <c r="AF81" s="14">
        <f t="shared" si="55"/>
        <v>0</v>
      </c>
      <c r="AG81" s="15">
        <f t="shared" si="56"/>
        <v>0</v>
      </c>
      <c r="AH81" s="16">
        <f t="shared" si="57"/>
        <v>0</v>
      </c>
      <c r="AI81" s="13">
        <f t="shared" si="58"/>
        <v>0</v>
      </c>
      <c r="AJ81" s="17">
        <f t="shared" si="59"/>
        <v>0</v>
      </c>
    </row>
    <row r="82" spans="1:36" s="2" customFormat="1" ht="16.5" customHeight="1">
      <c r="A82" s="18">
        <f t="shared" si="26"/>
        <v>63</v>
      </c>
      <c r="B82" s="20" t="s">
        <v>98</v>
      </c>
      <c r="C82" s="7">
        <v>0</v>
      </c>
      <c r="D82" s="7">
        <v>6</v>
      </c>
      <c r="E82" s="7">
        <v>8</v>
      </c>
      <c r="F82" s="8">
        <f t="shared" si="46"/>
        <v>14</v>
      </c>
      <c r="G82" s="7"/>
      <c r="H82" s="7">
        <v>0</v>
      </c>
      <c r="I82" s="7">
        <v>0</v>
      </c>
      <c r="J82" s="8">
        <f t="shared" si="47"/>
        <v>0</v>
      </c>
      <c r="K82" s="7"/>
      <c r="L82" s="7"/>
      <c r="M82" s="7">
        <v>0</v>
      </c>
      <c r="N82" s="8">
        <f t="shared" si="48"/>
        <v>0</v>
      </c>
      <c r="O82" s="9">
        <f t="shared" si="49"/>
        <v>14</v>
      </c>
      <c r="P82" s="11">
        <f t="shared" si="37"/>
        <v>0</v>
      </c>
      <c r="Q82" s="11">
        <f t="shared" si="38"/>
        <v>5</v>
      </c>
      <c r="R82" s="11">
        <f t="shared" si="39"/>
        <v>8</v>
      </c>
      <c r="S82" s="10">
        <f t="shared" si="50"/>
        <v>13</v>
      </c>
      <c r="T82" s="11">
        <f t="shared" si="40"/>
        <v>0</v>
      </c>
      <c r="U82" s="11">
        <f t="shared" si="41"/>
        <v>0</v>
      </c>
      <c r="V82" s="11">
        <f t="shared" si="42"/>
        <v>0</v>
      </c>
      <c r="W82" s="10">
        <f t="shared" si="51"/>
        <v>0</v>
      </c>
      <c r="X82" s="11">
        <f t="shared" si="43"/>
        <v>0</v>
      </c>
      <c r="Y82" s="11">
        <f t="shared" si="44"/>
        <v>0</v>
      </c>
      <c r="Z82" s="11">
        <f t="shared" si="45"/>
        <v>0</v>
      </c>
      <c r="AA82" s="10">
        <f t="shared" si="52"/>
        <v>0</v>
      </c>
      <c r="AB82" s="12">
        <f t="shared" si="53"/>
        <v>13</v>
      </c>
      <c r="AC82" s="40">
        <f t="shared" si="27"/>
        <v>1.601</v>
      </c>
      <c r="AD82" s="13">
        <f t="shared" si="60"/>
        <v>672</v>
      </c>
      <c r="AE82" s="13">
        <f t="shared" si="54"/>
        <v>269</v>
      </c>
      <c r="AF82" s="14">
        <f t="shared" si="55"/>
        <v>941</v>
      </c>
      <c r="AG82" s="15">
        <f t="shared" si="56"/>
        <v>141</v>
      </c>
      <c r="AH82" s="16">
        <f t="shared" si="57"/>
        <v>1082</v>
      </c>
      <c r="AI82" s="13">
        <f t="shared" si="58"/>
        <v>255</v>
      </c>
      <c r="AJ82" s="17">
        <f t="shared" si="59"/>
        <v>1337</v>
      </c>
    </row>
    <row r="83" spans="1:36" s="2" customFormat="1" ht="16.5" customHeight="1">
      <c r="A83" s="18">
        <f t="shared" si="26"/>
        <v>64</v>
      </c>
      <c r="B83" s="21" t="s">
        <v>99</v>
      </c>
      <c r="C83" s="7">
        <v>0</v>
      </c>
      <c r="D83" s="7">
        <v>0</v>
      </c>
      <c r="E83" s="7">
        <v>7</v>
      </c>
      <c r="F83" s="8">
        <f t="shared" si="46"/>
        <v>7</v>
      </c>
      <c r="G83" s="7"/>
      <c r="H83" s="7">
        <v>0</v>
      </c>
      <c r="I83" s="7">
        <v>0</v>
      </c>
      <c r="J83" s="8">
        <f t="shared" si="47"/>
        <v>0</v>
      </c>
      <c r="K83" s="7"/>
      <c r="L83" s="7"/>
      <c r="M83" s="7">
        <v>0</v>
      </c>
      <c r="N83" s="8">
        <f t="shared" si="48"/>
        <v>0</v>
      </c>
      <c r="O83" s="9">
        <f t="shared" si="49"/>
        <v>7</v>
      </c>
      <c r="P83" s="11">
        <f t="shared" si="37"/>
        <v>0</v>
      </c>
      <c r="Q83" s="11">
        <f t="shared" si="38"/>
        <v>0</v>
      </c>
      <c r="R83" s="11">
        <f t="shared" si="39"/>
        <v>7</v>
      </c>
      <c r="S83" s="10">
        <f t="shared" si="50"/>
        <v>7</v>
      </c>
      <c r="T83" s="11">
        <f t="shared" si="40"/>
        <v>0</v>
      </c>
      <c r="U83" s="11">
        <f t="shared" si="41"/>
        <v>0</v>
      </c>
      <c r="V83" s="11">
        <f t="shared" si="42"/>
        <v>0</v>
      </c>
      <c r="W83" s="10">
        <f t="shared" si="51"/>
        <v>0</v>
      </c>
      <c r="X83" s="11">
        <f t="shared" si="43"/>
        <v>0</v>
      </c>
      <c r="Y83" s="11">
        <f t="shared" si="44"/>
        <v>0</v>
      </c>
      <c r="Z83" s="11">
        <f t="shared" si="45"/>
        <v>0</v>
      </c>
      <c r="AA83" s="10">
        <f t="shared" si="52"/>
        <v>0</v>
      </c>
      <c r="AB83" s="12">
        <f t="shared" si="53"/>
        <v>7</v>
      </c>
      <c r="AC83" s="40">
        <f t="shared" si="27"/>
        <v>0.862</v>
      </c>
      <c r="AD83" s="13">
        <f t="shared" si="60"/>
        <v>362</v>
      </c>
      <c r="AE83" s="13">
        <f t="shared" si="54"/>
        <v>145</v>
      </c>
      <c r="AF83" s="14">
        <f t="shared" si="55"/>
        <v>507</v>
      </c>
      <c r="AG83" s="15">
        <f t="shared" si="56"/>
        <v>76</v>
      </c>
      <c r="AH83" s="16">
        <f t="shared" si="57"/>
        <v>583</v>
      </c>
      <c r="AI83" s="13">
        <f t="shared" si="58"/>
        <v>138</v>
      </c>
      <c r="AJ83" s="17">
        <f t="shared" si="59"/>
        <v>721</v>
      </c>
    </row>
    <row r="84" spans="1:36" s="2" customFormat="1" ht="16.5" customHeight="1">
      <c r="A84" s="18">
        <f t="shared" si="26"/>
        <v>65</v>
      </c>
      <c r="B84" s="20" t="s">
        <v>100</v>
      </c>
      <c r="C84" s="7">
        <v>0</v>
      </c>
      <c r="D84" s="7">
        <v>0</v>
      </c>
      <c r="E84" s="7">
        <v>20</v>
      </c>
      <c r="F84" s="8">
        <f t="shared" si="46"/>
        <v>20</v>
      </c>
      <c r="G84" s="7"/>
      <c r="H84" s="7">
        <v>0</v>
      </c>
      <c r="I84" s="7">
        <v>0</v>
      </c>
      <c r="J84" s="8">
        <f t="shared" si="47"/>
        <v>0</v>
      </c>
      <c r="K84" s="7"/>
      <c r="L84" s="7"/>
      <c r="M84" s="7">
        <v>0</v>
      </c>
      <c r="N84" s="8">
        <f t="shared" si="48"/>
        <v>0</v>
      </c>
      <c r="O84" s="9">
        <f t="shared" si="49"/>
        <v>20</v>
      </c>
      <c r="P84" s="11">
        <f t="shared" si="37"/>
        <v>0</v>
      </c>
      <c r="Q84" s="11">
        <f t="shared" si="38"/>
        <v>0</v>
      </c>
      <c r="R84" s="11">
        <f t="shared" si="39"/>
        <v>20</v>
      </c>
      <c r="S84" s="10">
        <f t="shared" si="50"/>
        <v>20</v>
      </c>
      <c r="T84" s="11">
        <f t="shared" si="40"/>
        <v>0</v>
      </c>
      <c r="U84" s="11">
        <f t="shared" si="41"/>
        <v>0</v>
      </c>
      <c r="V84" s="11">
        <f t="shared" si="42"/>
        <v>0</v>
      </c>
      <c r="W84" s="10">
        <f t="shared" si="51"/>
        <v>0</v>
      </c>
      <c r="X84" s="11">
        <f t="shared" si="43"/>
        <v>0</v>
      </c>
      <c r="Y84" s="11">
        <f t="shared" si="44"/>
        <v>0</v>
      </c>
      <c r="Z84" s="11">
        <f t="shared" si="45"/>
        <v>0</v>
      </c>
      <c r="AA84" s="10">
        <f t="shared" si="52"/>
        <v>0</v>
      </c>
      <c r="AB84" s="12">
        <f t="shared" si="53"/>
        <v>20</v>
      </c>
      <c r="AC84" s="40">
        <f t="shared" si="27"/>
        <v>2.463</v>
      </c>
      <c r="AD84" s="13">
        <f t="shared" si="60"/>
        <v>1034</v>
      </c>
      <c r="AE84" s="13">
        <f t="shared" si="54"/>
        <v>414</v>
      </c>
      <c r="AF84" s="14">
        <f t="shared" si="55"/>
        <v>1448</v>
      </c>
      <c r="AG84" s="15">
        <f t="shared" si="56"/>
        <v>217</v>
      </c>
      <c r="AH84" s="16">
        <f t="shared" si="57"/>
        <v>1665</v>
      </c>
      <c r="AI84" s="13">
        <f t="shared" si="58"/>
        <v>393</v>
      </c>
      <c r="AJ84" s="17">
        <f t="shared" si="59"/>
        <v>2058</v>
      </c>
    </row>
    <row r="85" spans="1:36" s="2" customFormat="1" ht="16.5" customHeight="1">
      <c r="A85" s="18">
        <f aca="true" t="shared" si="61" ref="A85:A129">+A84+1</f>
        <v>66</v>
      </c>
      <c r="B85" s="20" t="s">
        <v>101</v>
      </c>
      <c r="C85" s="7">
        <v>0</v>
      </c>
      <c r="D85" s="7">
        <v>0</v>
      </c>
      <c r="E85" s="7">
        <v>0</v>
      </c>
      <c r="F85" s="8">
        <f t="shared" si="46"/>
        <v>0</v>
      </c>
      <c r="G85" s="7"/>
      <c r="H85" s="7">
        <v>0</v>
      </c>
      <c r="I85" s="7">
        <v>0</v>
      </c>
      <c r="J85" s="8">
        <f t="shared" si="47"/>
        <v>0</v>
      </c>
      <c r="K85" s="7"/>
      <c r="L85" s="7"/>
      <c r="M85" s="7">
        <v>0</v>
      </c>
      <c r="N85" s="8">
        <f t="shared" si="48"/>
        <v>0</v>
      </c>
      <c r="O85" s="9">
        <f t="shared" si="49"/>
        <v>0</v>
      </c>
      <c r="P85" s="11">
        <f t="shared" si="37"/>
        <v>0</v>
      </c>
      <c r="Q85" s="11">
        <f t="shared" si="38"/>
        <v>0</v>
      </c>
      <c r="R85" s="11">
        <f t="shared" si="39"/>
        <v>0</v>
      </c>
      <c r="S85" s="10">
        <f t="shared" si="50"/>
        <v>0</v>
      </c>
      <c r="T85" s="11">
        <f t="shared" si="40"/>
        <v>0</v>
      </c>
      <c r="U85" s="11">
        <f t="shared" si="41"/>
        <v>0</v>
      </c>
      <c r="V85" s="11">
        <f t="shared" si="42"/>
        <v>0</v>
      </c>
      <c r="W85" s="10">
        <f t="shared" si="51"/>
        <v>0</v>
      </c>
      <c r="X85" s="11">
        <f t="shared" si="43"/>
        <v>0</v>
      </c>
      <c r="Y85" s="11">
        <f t="shared" si="44"/>
        <v>0</v>
      </c>
      <c r="Z85" s="11">
        <f t="shared" si="45"/>
        <v>0</v>
      </c>
      <c r="AA85" s="10">
        <f t="shared" si="52"/>
        <v>0</v>
      </c>
      <c r="AB85" s="12">
        <f t="shared" si="53"/>
        <v>0</v>
      </c>
      <c r="AC85" s="40">
        <f aca="true" t="shared" si="62" ref="AC85:AC129">AB85/8.12</f>
        <v>0</v>
      </c>
      <c r="AD85" s="13">
        <f t="shared" si="60"/>
        <v>0</v>
      </c>
      <c r="AE85" s="13">
        <f t="shared" si="54"/>
        <v>0</v>
      </c>
      <c r="AF85" s="14">
        <f t="shared" si="55"/>
        <v>0</v>
      </c>
      <c r="AG85" s="15">
        <f t="shared" si="56"/>
        <v>0</v>
      </c>
      <c r="AH85" s="16">
        <f t="shared" si="57"/>
        <v>0</v>
      </c>
      <c r="AI85" s="13">
        <f t="shared" si="58"/>
        <v>0</v>
      </c>
      <c r="AJ85" s="17">
        <f t="shared" si="59"/>
        <v>0</v>
      </c>
    </row>
    <row r="86" spans="1:36" s="2" customFormat="1" ht="16.5" customHeight="1">
      <c r="A86" s="18">
        <f t="shared" si="61"/>
        <v>67</v>
      </c>
      <c r="B86" s="20" t="s">
        <v>102</v>
      </c>
      <c r="C86" s="7">
        <v>0</v>
      </c>
      <c r="D86" s="7">
        <v>11</v>
      </c>
      <c r="E86" s="7">
        <v>141</v>
      </c>
      <c r="F86" s="8">
        <f t="shared" si="46"/>
        <v>152</v>
      </c>
      <c r="G86" s="7"/>
      <c r="H86" s="7">
        <v>5</v>
      </c>
      <c r="I86" s="7">
        <v>0</v>
      </c>
      <c r="J86" s="8">
        <f t="shared" si="47"/>
        <v>5</v>
      </c>
      <c r="K86" s="7"/>
      <c r="L86" s="7"/>
      <c r="M86" s="7">
        <v>0</v>
      </c>
      <c r="N86" s="8">
        <f t="shared" si="48"/>
        <v>0</v>
      </c>
      <c r="O86" s="9">
        <f t="shared" si="49"/>
        <v>157</v>
      </c>
      <c r="P86" s="11">
        <f t="shared" si="37"/>
        <v>0</v>
      </c>
      <c r="Q86" s="11">
        <f t="shared" si="38"/>
        <v>9</v>
      </c>
      <c r="R86" s="11">
        <f t="shared" si="39"/>
        <v>141</v>
      </c>
      <c r="S86" s="10">
        <f t="shared" si="50"/>
        <v>150</v>
      </c>
      <c r="T86" s="11">
        <f t="shared" si="40"/>
        <v>0</v>
      </c>
      <c r="U86" s="11">
        <f t="shared" si="41"/>
        <v>5</v>
      </c>
      <c r="V86" s="11">
        <f t="shared" si="42"/>
        <v>0</v>
      </c>
      <c r="W86" s="10">
        <f t="shared" si="51"/>
        <v>5</v>
      </c>
      <c r="X86" s="11">
        <f t="shared" si="43"/>
        <v>0</v>
      </c>
      <c r="Y86" s="11">
        <f t="shared" si="44"/>
        <v>0</v>
      </c>
      <c r="Z86" s="11">
        <f t="shared" si="45"/>
        <v>0</v>
      </c>
      <c r="AA86" s="10">
        <f t="shared" si="52"/>
        <v>0</v>
      </c>
      <c r="AB86" s="12">
        <f t="shared" si="53"/>
        <v>155</v>
      </c>
      <c r="AC86" s="40">
        <f t="shared" si="62"/>
        <v>19.089</v>
      </c>
      <c r="AD86" s="13">
        <f t="shared" si="60"/>
        <v>8017</v>
      </c>
      <c r="AE86" s="13">
        <f t="shared" si="54"/>
        <v>3207</v>
      </c>
      <c r="AF86" s="14">
        <f t="shared" si="55"/>
        <v>11224</v>
      </c>
      <c r="AG86" s="15">
        <f t="shared" si="56"/>
        <v>1684</v>
      </c>
      <c r="AH86" s="16">
        <f t="shared" si="57"/>
        <v>12908</v>
      </c>
      <c r="AI86" s="13">
        <f t="shared" si="58"/>
        <v>3045</v>
      </c>
      <c r="AJ86" s="17">
        <f t="shared" si="59"/>
        <v>15953</v>
      </c>
    </row>
    <row r="87" spans="1:36" s="2" customFormat="1" ht="16.5" customHeight="1">
      <c r="A87" s="18">
        <f t="shared" si="61"/>
        <v>68</v>
      </c>
      <c r="B87" s="20" t="s">
        <v>103</v>
      </c>
      <c r="C87" s="7">
        <v>0</v>
      </c>
      <c r="D87" s="7">
        <v>0</v>
      </c>
      <c r="E87" s="7">
        <v>0</v>
      </c>
      <c r="F87" s="8">
        <f t="shared" si="46"/>
        <v>0</v>
      </c>
      <c r="G87" s="7"/>
      <c r="H87" s="7">
        <v>0</v>
      </c>
      <c r="I87" s="7">
        <v>0</v>
      </c>
      <c r="J87" s="8">
        <f t="shared" si="47"/>
        <v>0</v>
      </c>
      <c r="K87" s="7"/>
      <c r="L87" s="7"/>
      <c r="M87" s="7">
        <v>0</v>
      </c>
      <c r="N87" s="8">
        <f t="shared" si="48"/>
        <v>0</v>
      </c>
      <c r="O87" s="9">
        <f t="shared" si="49"/>
        <v>0</v>
      </c>
      <c r="P87" s="11">
        <f t="shared" si="37"/>
        <v>0</v>
      </c>
      <c r="Q87" s="11">
        <f t="shared" si="38"/>
        <v>0</v>
      </c>
      <c r="R87" s="11">
        <f t="shared" si="39"/>
        <v>0</v>
      </c>
      <c r="S87" s="10">
        <f t="shared" si="50"/>
        <v>0</v>
      </c>
      <c r="T87" s="11">
        <f t="shared" si="40"/>
        <v>0</v>
      </c>
      <c r="U87" s="11">
        <f t="shared" si="41"/>
        <v>0</v>
      </c>
      <c r="V87" s="11">
        <f t="shared" si="42"/>
        <v>0</v>
      </c>
      <c r="W87" s="10">
        <f t="shared" si="51"/>
        <v>0</v>
      </c>
      <c r="X87" s="11">
        <f t="shared" si="43"/>
        <v>0</v>
      </c>
      <c r="Y87" s="11">
        <f t="shared" si="44"/>
        <v>0</v>
      </c>
      <c r="Z87" s="11">
        <f t="shared" si="45"/>
        <v>0</v>
      </c>
      <c r="AA87" s="10">
        <f t="shared" si="52"/>
        <v>0</v>
      </c>
      <c r="AB87" s="12">
        <f t="shared" si="53"/>
        <v>0</v>
      </c>
      <c r="AC87" s="40">
        <f t="shared" si="62"/>
        <v>0</v>
      </c>
      <c r="AD87" s="13">
        <f t="shared" si="60"/>
        <v>0</v>
      </c>
      <c r="AE87" s="13">
        <f t="shared" si="54"/>
        <v>0</v>
      </c>
      <c r="AF87" s="14">
        <f t="shared" si="55"/>
        <v>0</v>
      </c>
      <c r="AG87" s="15">
        <f t="shared" si="56"/>
        <v>0</v>
      </c>
      <c r="AH87" s="16">
        <f t="shared" si="57"/>
        <v>0</v>
      </c>
      <c r="AI87" s="13">
        <f t="shared" si="58"/>
        <v>0</v>
      </c>
      <c r="AJ87" s="17">
        <f t="shared" si="59"/>
        <v>0</v>
      </c>
    </row>
    <row r="88" spans="1:36" s="2" customFormat="1" ht="16.5" customHeight="1">
      <c r="A88" s="18">
        <f t="shared" si="61"/>
        <v>69</v>
      </c>
      <c r="B88" s="20" t="s">
        <v>104</v>
      </c>
      <c r="C88" s="7">
        <v>0</v>
      </c>
      <c r="D88" s="7">
        <v>0</v>
      </c>
      <c r="E88" s="7">
        <v>19</v>
      </c>
      <c r="F88" s="8">
        <f t="shared" si="46"/>
        <v>19</v>
      </c>
      <c r="G88" s="7"/>
      <c r="H88" s="7">
        <v>0</v>
      </c>
      <c r="I88" s="7">
        <v>0</v>
      </c>
      <c r="J88" s="8">
        <f t="shared" si="47"/>
        <v>0</v>
      </c>
      <c r="K88" s="7"/>
      <c r="L88" s="7"/>
      <c r="M88" s="7">
        <v>0</v>
      </c>
      <c r="N88" s="8">
        <f t="shared" si="48"/>
        <v>0</v>
      </c>
      <c r="O88" s="9">
        <f t="shared" si="49"/>
        <v>19</v>
      </c>
      <c r="P88" s="11">
        <f t="shared" si="37"/>
        <v>0</v>
      </c>
      <c r="Q88" s="11">
        <f t="shared" si="38"/>
        <v>0</v>
      </c>
      <c r="R88" s="11">
        <f t="shared" si="39"/>
        <v>19</v>
      </c>
      <c r="S88" s="10">
        <f t="shared" si="50"/>
        <v>19</v>
      </c>
      <c r="T88" s="11">
        <f t="shared" si="40"/>
        <v>0</v>
      </c>
      <c r="U88" s="11">
        <f t="shared" si="41"/>
        <v>0</v>
      </c>
      <c r="V88" s="11">
        <f t="shared" si="42"/>
        <v>0</v>
      </c>
      <c r="W88" s="10">
        <f t="shared" si="51"/>
        <v>0</v>
      </c>
      <c r="X88" s="11">
        <f t="shared" si="43"/>
        <v>0</v>
      </c>
      <c r="Y88" s="11">
        <f t="shared" si="44"/>
        <v>0</v>
      </c>
      <c r="Z88" s="11">
        <f t="shared" si="45"/>
        <v>0</v>
      </c>
      <c r="AA88" s="10">
        <f t="shared" si="52"/>
        <v>0</v>
      </c>
      <c r="AB88" s="12">
        <f t="shared" si="53"/>
        <v>19</v>
      </c>
      <c r="AC88" s="40">
        <f t="shared" si="62"/>
        <v>2.34</v>
      </c>
      <c r="AD88" s="13">
        <f t="shared" si="60"/>
        <v>983</v>
      </c>
      <c r="AE88" s="13">
        <f t="shared" si="54"/>
        <v>393</v>
      </c>
      <c r="AF88" s="14">
        <f t="shared" si="55"/>
        <v>1376</v>
      </c>
      <c r="AG88" s="15">
        <f t="shared" si="56"/>
        <v>206</v>
      </c>
      <c r="AH88" s="16">
        <f t="shared" si="57"/>
        <v>1582</v>
      </c>
      <c r="AI88" s="13">
        <f t="shared" si="58"/>
        <v>373</v>
      </c>
      <c r="AJ88" s="17">
        <f t="shared" si="59"/>
        <v>1955</v>
      </c>
    </row>
    <row r="89" spans="1:36" s="2" customFormat="1" ht="16.5" customHeight="1">
      <c r="A89" s="18">
        <f t="shared" si="61"/>
        <v>70</v>
      </c>
      <c r="B89" s="20" t="s">
        <v>105</v>
      </c>
      <c r="C89" s="7">
        <v>0</v>
      </c>
      <c r="D89" s="7">
        <v>0</v>
      </c>
      <c r="E89" s="7">
        <v>4</v>
      </c>
      <c r="F89" s="8">
        <f t="shared" si="46"/>
        <v>4</v>
      </c>
      <c r="G89" s="7"/>
      <c r="H89" s="7">
        <v>0</v>
      </c>
      <c r="I89" s="7">
        <v>0</v>
      </c>
      <c r="J89" s="8">
        <f t="shared" si="47"/>
        <v>0</v>
      </c>
      <c r="K89" s="7"/>
      <c r="L89" s="7"/>
      <c r="M89" s="7">
        <v>0</v>
      </c>
      <c r="N89" s="8">
        <f t="shared" si="48"/>
        <v>0</v>
      </c>
      <c r="O89" s="9">
        <f t="shared" si="49"/>
        <v>4</v>
      </c>
      <c r="P89" s="11">
        <f t="shared" si="37"/>
        <v>0</v>
      </c>
      <c r="Q89" s="11">
        <f t="shared" si="38"/>
        <v>0</v>
      </c>
      <c r="R89" s="11">
        <f t="shared" si="39"/>
        <v>4</v>
      </c>
      <c r="S89" s="10">
        <f t="shared" si="50"/>
        <v>4</v>
      </c>
      <c r="T89" s="11">
        <f t="shared" si="40"/>
        <v>0</v>
      </c>
      <c r="U89" s="11">
        <f t="shared" si="41"/>
        <v>0</v>
      </c>
      <c r="V89" s="11">
        <f t="shared" si="42"/>
        <v>0</v>
      </c>
      <c r="W89" s="10">
        <f t="shared" si="51"/>
        <v>0</v>
      </c>
      <c r="X89" s="11">
        <f t="shared" si="43"/>
        <v>0</v>
      </c>
      <c r="Y89" s="11">
        <f t="shared" si="44"/>
        <v>0</v>
      </c>
      <c r="Z89" s="11">
        <f t="shared" si="45"/>
        <v>0</v>
      </c>
      <c r="AA89" s="10">
        <f t="shared" si="52"/>
        <v>0</v>
      </c>
      <c r="AB89" s="12">
        <f t="shared" si="53"/>
        <v>4</v>
      </c>
      <c r="AC89" s="40">
        <f t="shared" si="62"/>
        <v>0.493</v>
      </c>
      <c r="AD89" s="13">
        <f t="shared" si="60"/>
        <v>207</v>
      </c>
      <c r="AE89" s="13">
        <f t="shared" si="54"/>
        <v>83</v>
      </c>
      <c r="AF89" s="14">
        <f t="shared" si="55"/>
        <v>290</v>
      </c>
      <c r="AG89" s="15">
        <f t="shared" si="56"/>
        <v>44</v>
      </c>
      <c r="AH89" s="16">
        <f t="shared" si="57"/>
        <v>334</v>
      </c>
      <c r="AI89" s="13">
        <f t="shared" si="58"/>
        <v>79</v>
      </c>
      <c r="AJ89" s="17">
        <f t="shared" si="59"/>
        <v>413</v>
      </c>
    </row>
    <row r="90" spans="1:36" s="2" customFormat="1" ht="16.5" customHeight="1">
      <c r="A90" s="18">
        <f t="shared" si="61"/>
        <v>71</v>
      </c>
      <c r="B90" s="20" t="s">
        <v>106</v>
      </c>
      <c r="C90" s="7">
        <v>0</v>
      </c>
      <c r="D90" s="7">
        <v>0</v>
      </c>
      <c r="E90" s="7">
        <v>0</v>
      </c>
      <c r="F90" s="8">
        <f t="shared" si="46"/>
        <v>0</v>
      </c>
      <c r="G90" s="7"/>
      <c r="H90" s="7">
        <v>0</v>
      </c>
      <c r="I90" s="7">
        <v>0</v>
      </c>
      <c r="J90" s="8">
        <f t="shared" si="47"/>
        <v>0</v>
      </c>
      <c r="K90" s="7"/>
      <c r="L90" s="7"/>
      <c r="M90" s="7">
        <v>0</v>
      </c>
      <c r="N90" s="8">
        <f t="shared" si="48"/>
        <v>0</v>
      </c>
      <c r="O90" s="9">
        <f t="shared" si="49"/>
        <v>0</v>
      </c>
      <c r="P90" s="11">
        <f t="shared" si="37"/>
        <v>0</v>
      </c>
      <c r="Q90" s="11">
        <f t="shared" si="38"/>
        <v>0</v>
      </c>
      <c r="R90" s="11">
        <f t="shared" si="39"/>
        <v>0</v>
      </c>
      <c r="S90" s="10">
        <f t="shared" si="50"/>
        <v>0</v>
      </c>
      <c r="T90" s="11">
        <f t="shared" si="40"/>
        <v>0</v>
      </c>
      <c r="U90" s="11">
        <f t="shared" si="41"/>
        <v>0</v>
      </c>
      <c r="V90" s="11">
        <f t="shared" si="42"/>
        <v>0</v>
      </c>
      <c r="W90" s="10">
        <f t="shared" si="51"/>
        <v>0</v>
      </c>
      <c r="X90" s="11">
        <f t="shared" si="43"/>
        <v>0</v>
      </c>
      <c r="Y90" s="11">
        <f t="shared" si="44"/>
        <v>0</v>
      </c>
      <c r="Z90" s="11">
        <f t="shared" si="45"/>
        <v>0</v>
      </c>
      <c r="AA90" s="10">
        <f t="shared" si="52"/>
        <v>0</v>
      </c>
      <c r="AB90" s="12">
        <f t="shared" si="53"/>
        <v>0</v>
      </c>
      <c r="AC90" s="40">
        <f t="shared" si="62"/>
        <v>0</v>
      </c>
      <c r="AD90" s="13">
        <f t="shared" si="60"/>
        <v>0</v>
      </c>
      <c r="AE90" s="13">
        <f t="shared" si="54"/>
        <v>0</v>
      </c>
      <c r="AF90" s="14">
        <f t="shared" si="55"/>
        <v>0</v>
      </c>
      <c r="AG90" s="15">
        <f t="shared" si="56"/>
        <v>0</v>
      </c>
      <c r="AH90" s="16">
        <f t="shared" si="57"/>
        <v>0</v>
      </c>
      <c r="AI90" s="13">
        <f t="shared" si="58"/>
        <v>0</v>
      </c>
      <c r="AJ90" s="17">
        <f t="shared" si="59"/>
        <v>0</v>
      </c>
    </row>
    <row r="91" spans="1:36" s="2" customFormat="1" ht="16.5" customHeight="1">
      <c r="A91" s="18">
        <f t="shared" si="61"/>
        <v>72</v>
      </c>
      <c r="B91" s="20" t="s">
        <v>107</v>
      </c>
      <c r="C91" s="7">
        <v>0</v>
      </c>
      <c r="D91" s="7">
        <v>0</v>
      </c>
      <c r="E91" s="7">
        <v>0</v>
      </c>
      <c r="F91" s="8">
        <f t="shared" si="46"/>
        <v>0</v>
      </c>
      <c r="G91" s="7"/>
      <c r="H91" s="7">
        <v>0</v>
      </c>
      <c r="I91" s="7">
        <v>0</v>
      </c>
      <c r="J91" s="8">
        <f t="shared" si="47"/>
        <v>0</v>
      </c>
      <c r="K91" s="7"/>
      <c r="L91" s="7"/>
      <c r="M91" s="7">
        <v>0</v>
      </c>
      <c r="N91" s="8">
        <f t="shared" si="48"/>
        <v>0</v>
      </c>
      <c r="O91" s="9">
        <f t="shared" si="49"/>
        <v>0</v>
      </c>
      <c r="P91" s="11">
        <f t="shared" si="37"/>
        <v>0</v>
      </c>
      <c r="Q91" s="11">
        <f t="shared" si="38"/>
        <v>0</v>
      </c>
      <c r="R91" s="11">
        <f t="shared" si="39"/>
        <v>0</v>
      </c>
      <c r="S91" s="10">
        <f t="shared" si="50"/>
        <v>0</v>
      </c>
      <c r="T91" s="11">
        <f t="shared" si="40"/>
        <v>0</v>
      </c>
      <c r="U91" s="11">
        <f t="shared" si="41"/>
        <v>0</v>
      </c>
      <c r="V91" s="11">
        <f t="shared" si="42"/>
        <v>0</v>
      </c>
      <c r="W91" s="10">
        <f t="shared" si="51"/>
        <v>0</v>
      </c>
      <c r="X91" s="11">
        <f t="shared" si="43"/>
        <v>0</v>
      </c>
      <c r="Y91" s="11">
        <f t="shared" si="44"/>
        <v>0</v>
      </c>
      <c r="Z91" s="11">
        <f t="shared" si="45"/>
        <v>0</v>
      </c>
      <c r="AA91" s="10">
        <f t="shared" si="52"/>
        <v>0</v>
      </c>
      <c r="AB91" s="12">
        <f t="shared" si="53"/>
        <v>0</v>
      </c>
      <c r="AC91" s="40">
        <f t="shared" si="62"/>
        <v>0</v>
      </c>
      <c r="AD91" s="13">
        <f t="shared" si="60"/>
        <v>0</v>
      </c>
      <c r="AE91" s="13">
        <f t="shared" si="54"/>
        <v>0</v>
      </c>
      <c r="AF91" s="14">
        <f t="shared" si="55"/>
        <v>0</v>
      </c>
      <c r="AG91" s="15">
        <f t="shared" si="56"/>
        <v>0</v>
      </c>
      <c r="AH91" s="16">
        <f t="shared" si="57"/>
        <v>0</v>
      </c>
      <c r="AI91" s="13">
        <f t="shared" si="58"/>
        <v>0</v>
      </c>
      <c r="AJ91" s="17">
        <f t="shared" si="59"/>
        <v>0</v>
      </c>
    </row>
    <row r="92" spans="1:36" s="2" customFormat="1" ht="16.5" customHeight="1">
      <c r="A92" s="18">
        <f t="shared" si="61"/>
        <v>73</v>
      </c>
      <c r="B92" s="20" t="s">
        <v>108</v>
      </c>
      <c r="C92" s="7">
        <v>0</v>
      </c>
      <c r="D92" s="7">
        <v>0</v>
      </c>
      <c r="E92" s="7">
        <v>84</v>
      </c>
      <c r="F92" s="8">
        <f t="shared" si="46"/>
        <v>84</v>
      </c>
      <c r="G92" s="7"/>
      <c r="H92" s="7">
        <v>32</v>
      </c>
      <c r="I92" s="7">
        <v>0</v>
      </c>
      <c r="J92" s="8">
        <f t="shared" si="47"/>
        <v>32</v>
      </c>
      <c r="K92" s="7"/>
      <c r="L92" s="7"/>
      <c r="M92" s="7">
        <v>0</v>
      </c>
      <c r="N92" s="8">
        <f t="shared" si="48"/>
        <v>0</v>
      </c>
      <c r="O92" s="9">
        <f t="shared" si="49"/>
        <v>116</v>
      </c>
      <c r="P92" s="11">
        <f t="shared" si="37"/>
        <v>0</v>
      </c>
      <c r="Q92" s="11">
        <f t="shared" si="38"/>
        <v>0</v>
      </c>
      <c r="R92" s="11">
        <f t="shared" si="39"/>
        <v>84</v>
      </c>
      <c r="S92" s="10">
        <f t="shared" si="50"/>
        <v>84</v>
      </c>
      <c r="T92" s="11">
        <f t="shared" si="40"/>
        <v>0</v>
      </c>
      <c r="U92" s="11">
        <f t="shared" si="41"/>
        <v>31</v>
      </c>
      <c r="V92" s="11">
        <f t="shared" si="42"/>
        <v>0</v>
      </c>
      <c r="W92" s="10">
        <f t="shared" si="51"/>
        <v>31</v>
      </c>
      <c r="X92" s="11">
        <f t="shared" si="43"/>
        <v>0</v>
      </c>
      <c r="Y92" s="11">
        <f t="shared" si="44"/>
        <v>0</v>
      </c>
      <c r="Z92" s="11">
        <f t="shared" si="45"/>
        <v>0</v>
      </c>
      <c r="AA92" s="10">
        <f t="shared" si="52"/>
        <v>0</v>
      </c>
      <c r="AB92" s="12">
        <f t="shared" si="53"/>
        <v>115</v>
      </c>
      <c r="AC92" s="40">
        <f t="shared" si="62"/>
        <v>14.163</v>
      </c>
      <c r="AD92" s="13">
        <f t="shared" si="60"/>
        <v>5948</v>
      </c>
      <c r="AE92" s="13">
        <f t="shared" si="54"/>
        <v>2379</v>
      </c>
      <c r="AF92" s="14">
        <f t="shared" si="55"/>
        <v>8327</v>
      </c>
      <c r="AG92" s="15">
        <f t="shared" si="56"/>
        <v>1249</v>
      </c>
      <c r="AH92" s="16">
        <f t="shared" si="57"/>
        <v>9576</v>
      </c>
      <c r="AI92" s="13">
        <f t="shared" si="58"/>
        <v>2259</v>
      </c>
      <c r="AJ92" s="17">
        <f t="shared" si="59"/>
        <v>11835</v>
      </c>
    </row>
    <row r="93" spans="1:36" s="2" customFormat="1" ht="16.5" customHeight="1">
      <c r="A93" s="18">
        <f t="shared" si="61"/>
        <v>74</v>
      </c>
      <c r="B93" s="20" t="s">
        <v>109</v>
      </c>
      <c r="C93" s="7">
        <v>0</v>
      </c>
      <c r="D93" s="7">
        <v>0</v>
      </c>
      <c r="E93" s="7">
        <v>7</v>
      </c>
      <c r="F93" s="8">
        <f t="shared" si="46"/>
        <v>7</v>
      </c>
      <c r="G93" s="7"/>
      <c r="H93" s="7">
        <v>0</v>
      </c>
      <c r="I93" s="7">
        <v>0</v>
      </c>
      <c r="J93" s="8">
        <f t="shared" si="47"/>
        <v>0</v>
      </c>
      <c r="K93" s="7"/>
      <c r="L93" s="7"/>
      <c r="M93" s="7">
        <v>0</v>
      </c>
      <c r="N93" s="8">
        <f t="shared" si="48"/>
        <v>0</v>
      </c>
      <c r="O93" s="9">
        <f t="shared" si="49"/>
        <v>7</v>
      </c>
      <c r="P93" s="11">
        <f t="shared" si="37"/>
        <v>0</v>
      </c>
      <c r="Q93" s="11">
        <f t="shared" si="38"/>
        <v>0</v>
      </c>
      <c r="R93" s="11">
        <f t="shared" si="39"/>
        <v>7</v>
      </c>
      <c r="S93" s="10">
        <f t="shared" si="50"/>
        <v>7</v>
      </c>
      <c r="T93" s="11">
        <f t="shared" si="40"/>
        <v>0</v>
      </c>
      <c r="U93" s="11">
        <f t="shared" si="41"/>
        <v>0</v>
      </c>
      <c r="V93" s="11">
        <f t="shared" si="42"/>
        <v>0</v>
      </c>
      <c r="W93" s="10">
        <f t="shared" si="51"/>
        <v>0</v>
      </c>
      <c r="X93" s="11">
        <f t="shared" si="43"/>
        <v>0</v>
      </c>
      <c r="Y93" s="11">
        <f t="shared" si="44"/>
        <v>0</v>
      </c>
      <c r="Z93" s="11">
        <f t="shared" si="45"/>
        <v>0</v>
      </c>
      <c r="AA93" s="10">
        <f t="shared" si="52"/>
        <v>0</v>
      </c>
      <c r="AB93" s="12">
        <f t="shared" si="53"/>
        <v>7</v>
      </c>
      <c r="AC93" s="40">
        <f t="shared" si="62"/>
        <v>0.862</v>
      </c>
      <c r="AD93" s="13">
        <f t="shared" si="60"/>
        <v>362</v>
      </c>
      <c r="AE93" s="13">
        <f t="shared" si="54"/>
        <v>145</v>
      </c>
      <c r="AF93" s="14">
        <f t="shared" si="55"/>
        <v>507</v>
      </c>
      <c r="AG93" s="15">
        <f t="shared" si="56"/>
        <v>76</v>
      </c>
      <c r="AH93" s="16">
        <f t="shared" si="57"/>
        <v>583</v>
      </c>
      <c r="AI93" s="13">
        <f t="shared" si="58"/>
        <v>138</v>
      </c>
      <c r="AJ93" s="17">
        <f t="shared" si="59"/>
        <v>721</v>
      </c>
    </row>
    <row r="94" spans="1:36" s="2" customFormat="1" ht="16.5" customHeight="1">
      <c r="A94" s="18">
        <f t="shared" si="61"/>
        <v>75</v>
      </c>
      <c r="B94" s="20" t="s">
        <v>110</v>
      </c>
      <c r="C94" s="7">
        <v>0</v>
      </c>
      <c r="D94" s="7">
        <v>0</v>
      </c>
      <c r="E94" s="7">
        <v>0</v>
      </c>
      <c r="F94" s="8">
        <f t="shared" si="46"/>
        <v>0</v>
      </c>
      <c r="G94" s="7"/>
      <c r="H94" s="7">
        <v>0</v>
      </c>
      <c r="I94" s="7">
        <v>0</v>
      </c>
      <c r="J94" s="8">
        <f t="shared" si="47"/>
        <v>0</v>
      </c>
      <c r="K94" s="7"/>
      <c r="L94" s="7"/>
      <c r="M94" s="7">
        <v>0</v>
      </c>
      <c r="N94" s="8">
        <f t="shared" si="48"/>
        <v>0</v>
      </c>
      <c r="O94" s="9">
        <f t="shared" si="49"/>
        <v>0</v>
      </c>
      <c r="P94" s="11">
        <f t="shared" si="37"/>
        <v>0</v>
      </c>
      <c r="Q94" s="11">
        <f t="shared" si="38"/>
        <v>0</v>
      </c>
      <c r="R94" s="11">
        <f t="shared" si="39"/>
        <v>0</v>
      </c>
      <c r="S94" s="10">
        <f t="shared" si="50"/>
        <v>0</v>
      </c>
      <c r="T94" s="11">
        <f t="shared" si="40"/>
        <v>0</v>
      </c>
      <c r="U94" s="11">
        <f t="shared" si="41"/>
        <v>0</v>
      </c>
      <c r="V94" s="11">
        <f t="shared" si="42"/>
        <v>0</v>
      </c>
      <c r="W94" s="10">
        <f t="shared" si="51"/>
        <v>0</v>
      </c>
      <c r="X94" s="11">
        <f t="shared" si="43"/>
        <v>0</v>
      </c>
      <c r="Y94" s="11">
        <f t="shared" si="44"/>
        <v>0</v>
      </c>
      <c r="Z94" s="11">
        <f t="shared" si="45"/>
        <v>0</v>
      </c>
      <c r="AA94" s="10">
        <f t="shared" si="52"/>
        <v>0</v>
      </c>
      <c r="AB94" s="12">
        <f t="shared" si="53"/>
        <v>0</v>
      </c>
      <c r="AC94" s="40">
        <f t="shared" si="62"/>
        <v>0</v>
      </c>
      <c r="AD94" s="13">
        <f t="shared" si="60"/>
        <v>0</v>
      </c>
      <c r="AE94" s="13">
        <f t="shared" si="54"/>
        <v>0</v>
      </c>
      <c r="AF94" s="14">
        <f t="shared" si="55"/>
        <v>0</v>
      </c>
      <c r="AG94" s="15">
        <f t="shared" si="56"/>
        <v>0</v>
      </c>
      <c r="AH94" s="16">
        <f t="shared" si="57"/>
        <v>0</v>
      </c>
      <c r="AI94" s="13">
        <f t="shared" si="58"/>
        <v>0</v>
      </c>
      <c r="AJ94" s="17">
        <f t="shared" si="59"/>
        <v>0</v>
      </c>
    </row>
    <row r="95" spans="1:36" s="2" customFormat="1" ht="16.5" customHeight="1">
      <c r="A95" s="18">
        <f t="shared" si="61"/>
        <v>76</v>
      </c>
      <c r="B95" s="20" t="s">
        <v>111</v>
      </c>
      <c r="C95" s="7">
        <v>0</v>
      </c>
      <c r="D95" s="7">
        <v>0</v>
      </c>
      <c r="E95" s="7">
        <v>0</v>
      </c>
      <c r="F95" s="8">
        <f t="shared" si="46"/>
        <v>0</v>
      </c>
      <c r="G95" s="7"/>
      <c r="H95" s="7">
        <v>0</v>
      </c>
      <c r="I95" s="7">
        <v>0</v>
      </c>
      <c r="J95" s="8">
        <f t="shared" si="47"/>
        <v>0</v>
      </c>
      <c r="K95" s="7"/>
      <c r="L95" s="7"/>
      <c r="M95" s="7">
        <v>0</v>
      </c>
      <c r="N95" s="8">
        <f t="shared" si="48"/>
        <v>0</v>
      </c>
      <c r="O95" s="9">
        <f t="shared" si="49"/>
        <v>0</v>
      </c>
      <c r="P95" s="11">
        <f t="shared" si="37"/>
        <v>0</v>
      </c>
      <c r="Q95" s="11">
        <f t="shared" si="38"/>
        <v>0</v>
      </c>
      <c r="R95" s="11">
        <f t="shared" si="39"/>
        <v>0</v>
      </c>
      <c r="S95" s="10">
        <f t="shared" si="50"/>
        <v>0</v>
      </c>
      <c r="T95" s="11">
        <f t="shared" si="40"/>
        <v>0</v>
      </c>
      <c r="U95" s="11">
        <f t="shared" si="41"/>
        <v>0</v>
      </c>
      <c r="V95" s="11">
        <f t="shared" si="42"/>
        <v>0</v>
      </c>
      <c r="W95" s="10">
        <f t="shared" si="51"/>
        <v>0</v>
      </c>
      <c r="X95" s="11">
        <f t="shared" si="43"/>
        <v>0</v>
      </c>
      <c r="Y95" s="11">
        <f t="shared" si="44"/>
        <v>0</v>
      </c>
      <c r="Z95" s="11">
        <f t="shared" si="45"/>
        <v>0</v>
      </c>
      <c r="AA95" s="10">
        <f t="shared" si="52"/>
        <v>0</v>
      </c>
      <c r="AB95" s="12">
        <f t="shared" si="53"/>
        <v>0</v>
      </c>
      <c r="AC95" s="40">
        <f t="shared" si="62"/>
        <v>0</v>
      </c>
      <c r="AD95" s="13">
        <f t="shared" si="60"/>
        <v>0</v>
      </c>
      <c r="AE95" s="13">
        <f t="shared" si="54"/>
        <v>0</v>
      </c>
      <c r="AF95" s="14">
        <f t="shared" si="55"/>
        <v>0</v>
      </c>
      <c r="AG95" s="15">
        <f t="shared" si="56"/>
        <v>0</v>
      </c>
      <c r="AH95" s="16">
        <f t="shared" si="57"/>
        <v>0</v>
      </c>
      <c r="AI95" s="13">
        <f t="shared" si="58"/>
        <v>0</v>
      </c>
      <c r="AJ95" s="17">
        <f t="shared" si="59"/>
        <v>0</v>
      </c>
    </row>
    <row r="96" spans="1:36" s="2" customFormat="1" ht="16.5" customHeight="1">
      <c r="A96" s="18">
        <f t="shared" si="61"/>
        <v>77</v>
      </c>
      <c r="B96" s="20" t="s">
        <v>112</v>
      </c>
      <c r="C96" s="7">
        <v>0</v>
      </c>
      <c r="D96" s="7">
        <v>0</v>
      </c>
      <c r="E96" s="7">
        <v>38</v>
      </c>
      <c r="F96" s="8">
        <f t="shared" si="46"/>
        <v>38</v>
      </c>
      <c r="G96" s="7"/>
      <c r="H96" s="7">
        <v>0</v>
      </c>
      <c r="I96" s="7">
        <v>0</v>
      </c>
      <c r="J96" s="8">
        <f t="shared" si="47"/>
        <v>0</v>
      </c>
      <c r="K96" s="7"/>
      <c r="L96" s="7"/>
      <c r="M96" s="7">
        <v>0</v>
      </c>
      <c r="N96" s="8">
        <f t="shared" si="48"/>
        <v>0</v>
      </c>
      <c r="O96" s="9">
        <f t="shared" si="49"/>
        <v>38</v>
      </c>
      <c r="P96" s="11">
        <f t="shared" si="37"/>
        <v>0</v>
      </c>
      <c r="Q96" s="11">
        <f t="shared" si="38"/>
        <v>0</v>
      </c>
      <c r="R96" s="11">
        <f t="shared" si="39"/>
        <v>38</v>
      </c>
      <c r="S96" s="10">
        <f t="shared" si="50"/>
        <v>38</v>
      </c>
      <c r="T96" s="11">
        <f t="shared" si="40"/>
        <v>0</v>
      </c>
      <c r="U96" s="11">
        <f t="shared" si="41"/>
        <v>0</v>
      </c>
      <c r="V96" s="11">
        <f t="shared" si="42"/>
        <v>0</v>
      </c>
      <c r="W96" s="10">
        <f t="shared" si="51"/>
        <v>0</v>
      </c>
      <c r="X96" s="11">
        <f t="shared" si="43"/>
        <v>0</v>
      </c>
      <c r="Y96" s="11">
        <f t="shared" si="44"/>
        <v>0</v>
      </c>
      <c r="Z96" s="11">
        <f t="shared" si="45"/>
        <v>0</v>
      </c>
      <c r="AA96" s="10">
        <f t="shared" si="52"/>
        <v>0</v>
      </c>
      <c r="AB96" s="12">
        <f t="shared" si="53"/>
        <v>38</v>
      </c>
      <c r="AC96" s="40">
        <f t="shared" si="62"/>
        <v>4.68</v>
      </c>
      <c r="AD96" s="13">
        <f t="shared" si="60"/>
        <v>1966</v>
      </c>
      <c r="AE96" s="13">
        <f t="shared" si="54"/>
        <v>786</v>
      </c>
      <c r="AF96" s="14">
        <f t="shared" si="55"/>
        <v>2752</v>
      </c>
      <c r="AG96" s="15">
        <f t="shared" si="56"/>
        <v>413</v>
      </c>
      <c r="AH96" s="16">
        <f t="shared" si="57"/>
        <v>3165</v>
      </c>
      <c r="AI96" s="13">
        <f t="shared" si="58"/>
        <v>747</v>
      </c>
      <c r="AJ96" s="17">
        <f t="shared" si="59"/>
        <v>3912</v>
      </c>
    </row>
    <row r="97" spans="1:36" s="2" customFormat="1" ht="16.5" customHeight="1">
      <c r="A97" s="18">
        <f t="shared" si="61"/>
        <v>78</v>
      </c>
      <c r="B97" s="20" t="s">
        <v>113</v>
      </c>
      <c r="C97" s="7">
        <v>0</v>
      </c>
      <c r="D97" s="7">
        <v>0</v>
      </c>
      <c r="E97" s="7">
        <v>60</v>
      </c>
      <c r="F97" s="8">
        <f t="shared" si="46"/>
        <v>60</v>
      </c>
      <c r="G97" s="7"/>
      <c r="H97" s="7">
        <v>0</v>
      </c>
      <c r="I97" s="7">
        <v>0</v>
      </c>
      <c r="J97" s="8">
        <f t="shared" si="47"/>
        <v>0</v>
      </c>
      <c r="K97" s="7"/>
      <c r="L97" s="7"/>
      <c r="M97" s="7">
        <v>0</v>
      </c>
      <c r="N97" s="8">
        <f t="shared" si="48"/>
        <v>0</v>
      </c>
      <c r="O97" s="9">
        <f t="shared" si="49"/>
        <v>60</v>
      </c>
      <c r="P97" s="11">
        <f t="shared" si="37"/>
        <v>0</v>
      </c>
      <c r="Q97" s="11">
        <f t="shared" si="38"/>
        <v>0</v>
      </c>
      <c r="R97" s="11">
        <f t="shared" si="39"/>
        <v>60</v>
      </c>
      <c r="S97" s="10">
        <f t="shared" si="50"/>
        <v>60</v>
      </c>
      <c r="T97" s="11">
        <f t="shared" si="40"/>
        <v>0</v>
      </c>
      <c r="U97" s="11">
        <f t="shared" si="41"/>
        <v>0</v>
      </c>
      <c r="V97" s="11">
        <f t="shared" si="42"/>
        <v>0</v>
      </c>
      <c r="W97" s="10">
        <f t="shared" si="51"/>
        <v>0</v>
      </c>
      <c r="X97" s="11">
        <f t="shared" si="43"/>
        <v>0</v>
      </c>
      <c r="Y97" s="11">
        <f t="shared" si="44"/>
        <v>0</v>
      </c>
      <c r="Z97" s="11">
        <f t="shared" si="45"/>
        <v>0</v>
      </c>
      <c r="AA97" s="10">
        <f t="shared" si="52"/>
        <v>0</v>
      </c>
      <c r="AB97" s="12">
        <f t="shared" si="53"/>
        <v>60</v>
      </c>
      <c r="AC97" s="40">
        <f t="shared" si="62"/>
        <v>7.389</v>
      </c>
      <c r="AD97" s="13">
        <f t="shared" si="60"/>
        <v>3103</v>
      </c>
      <c r="AE97" s="13">
        <f t="shared" si="54"/>
        <v>1241</v>
      </c>
      <c r="AF97" s="14">
        <f t="shared" si="55"/>
        <v>4344</v>
      </c>
      <c r="AG97" s="15">
        <f t="shared" si="56"/>
        <v>652</v>
      </c>
      <c r="AH97" s="16">
        <f t="shared" si="57"/>
        <v>4996</v>
      </c>
      <c r="AI97" s="13">
        <f t="shared" si="58"/>
        <v>1179</v>
      </c>
      <c r="AJ97" s="17">
        <f t="shared" si="59"/>
        <v>6175</v>
      </c>
    </row>
    <row r="98" spans="1:36" s="2" customFormat="1" ht="16.5" customHeight="1">
      <c r="A98" s="18">
        <f t="shared" si="61"/>
        <v>79</v>
      </c>
      <c r="B98" s="20" t="s">
        <v>114</v>
      </c>
      <c r="C98" s="7">
        <v>0</v>
      </c>
      <c r="D98" s="7">
        <v>0</v>
      </c>
      <c r="E98" s="7">
        <v>16</v>
      </c>
      <c r="F98" s="8">
        <f t="shared" si="46"/>
        <v>16</v>
      </c>
      <c r="G98" s="7"/>
      <c r="H98" s="7">
        <v>0</v>
      </c>
      <c r="I98" s="7">
        <v>0</v>
      </c>
      <c r="J98" s="8">
        <f t="shared" si="47"/>
        <v>0</v>
      </c>
      <c r="K98" s="7"/>
      <c r="L98" s="7"/>
      <c r="M98" s="7">
        <v>0</v>
      </c>
      <c r="N98" s="8">
        <f t="shared" si="48"/>
        <v>0</v>
      </c>
      <c r="O98" s="9">
        <f t="shared" si="49"/>
        <v>16</v>
      </c>
      <c r="P98" s="11">
        <f t="shared" si="37"/>
        <v>0</v>
      </c>
      <c r="Q98" s="11">
        <f t="shared" si="38"/>
        <v>0</v>
      </c>
      <c r="R98" s="11">
        <f t="shared" si="39"/>
        <v>16</v>
      </c>
      <c r="S98" s="10">
        <f t="shared" si="50"/>
        <v>16</v>
      </c>
      <c r="T98" s="11">
        <f t="shared" si="40"/>
        <v>0</v>
      </c>
      <c r="U98" s="11">
        <f t="shared" si="41"/>
        <v>0</v>
      </c>
      <c r="V98" s="11">
        <f t="shared" si="42"/>
        <v>0</v>
      </c>
      <c r="W98" s="10">
        <f t="shared" si="51"/>
        <v>0</v>
      </c>
      <c r="X98" s="11">
        <f t="shared" si="43"/>
        <v>0</v>
      </c>
      <c r="Y98" s="11">
        <f t="shared" si="44"/>
        <v>0</v>
      </c>
      <c r="Z98" s="11">
        <f t="shared" si="45"/>
        <v>0</v>
      </c>
      <c r="AA98" s="10">
        <f t="shared" si="52"/>
        <v>0</v>
      </c>
      <c r="AB98" s="12">
        <f t="shared" si="53"/>
        <v>16</v>
      </c>
      <c r="AC98" s="40">
        <f t="shared" si="62"/>
        <v>1.97</v>
      </c>
      <c r="AD98" s="13">
        <f t="shared" si="60"/>
        <v>827</v>
      </c>
      <c r="AE98" s="13">
        <f t="shared" si="54"/>
        <v>331</v>
      </c>
      <c r="AF98" s="14">
        <f t="shared" si="55"/>
        <v>1158</v>
      </c>
      <c r="AG98" s="15">
        <f t="shared" si="56"/>
        <v>174</v>
      </c>
      <c r="AH98" s="16">
        <f t="shared" si="57"/>
        <v>1332</v>
      </c>
      <c r="AI98" s="13">
        <f t="shared" si="58"/>
        <v>314</v>
      </c>
      <c r="AJ98" s="17">
        <f t="shared" si="59"/>
        <v>1646</v>
      </c>
    </row>
    <row r="99" spans="1:36" s="2" customFormat="1" ht="16.5" customHeight="1">
      <c r="A99" s="18">
        <f t="shared" si="61"/>
        <v>80</v>
      </c>
      <c r="B99" s="21" t="s">
        <v>115</v>
      </c>
      <c r="C99" s="7">
        <v>0</v>
      </c>
      <c r="D99" s="7">
        <v>0</v>
      </c>
      <c r="E99" s="7">
        <v>0</v>
      </c>
      <c r="F99" s="8">
        <f t="shared" si="46"/>
        <v>0</v>
      </c>
      <c r="G99" s="7"/>
      <c r="H99" s="7">
        <v>0</v>
      </c>
      <c r="I99" s="7">
        <v>0</v>
      </c>
      <c r="J99" s="8">
        <f t="shared" si="47"/>
        <v>0</v>
      </c>
      <c r="K99" s="7"/>
      <c r="L99" s="7"/>
      <c r="M99" s="7">
        <v>0</v>
      </c>
      <c r="N99" s="8">
        <f t="shared" si="48"/>
        <v>0</v>
      </c>
      <c r="O99" s="9">
        <f t="shared" si="49"/>
        <v>0</v>
      </c>
      <c r="P99" s="11">
        <f t="shared" si="37"/>
        <v>0</v>
      </c>
      <c r="Q99" s="11">
        <f t="shared" si="38"/>
        <v>0</v>
      </c>
      <c r="R99" s="11">
        <f t="shared" si="39"/>
        <v>0</v>
      </c>
      <c r="S99" s="10">
        <f t="shared" si="50"/>
        <v>0</v>
      </c>
      <c r="T99" s="11">
        <f t="shared" si="40"/>
        <v>0</v>
      </c>
      <c r="U99" s="11">
        <f t="shared" si="41"/>
        <v>0</v>
      </c>
      <c r="V99" s="11">
        <f t="shared" si="42"/>
        <v>0</v>
      </c>
      <c r="W99" s="10">
        <f t="shared" si="51"/>
        <v>0</v>
      </c>
      <c r="X99" s="11">
        <f t="shared" si="43"/>
        <v>0</v>
      </c>
      <c r="Y99" s="11">
        <f t="shared" si="44"/>
        <v>0</v>
      </c>
      <c r="Z99" s="11">
        <f t="shared" si="45"/>
        <v>0</v>
      </c>
      <c r="AA99" s="10">
        <f t="shared" si="52"/>
        <v>0</v>
      </c>
      <c r="AB99" s="12">
        <f t="shared" si="53"/>
        <v>0</v>
      </c>
      <c r="AC99" s="40">
        <f t="shared" si="62"/>
        <v>0</v>
      </c>
      <c r="AD99" s="13">
        <f t="shared" si="60"/>
        <v>0</v>
      </c>
      <c r="AE99" s="13">
        <f t="shared" si="54"/>
        <v>0</v>
      </c>
      <c r="AF99" s="14">
        <f t="shared" si="55"/>
        <v>0</v>
      </c>
      <c r="AG99" s="15">
        <f t="shared" si="56"/>
        <v>0</v>
      </c>
      <c r="AH99" s="16">
        <f t="shared" si="57"/>
        <v>0</v>
      </c>
      <c r="AI99" s="13">
        <f t="shared" si="58"/>
        <v>0</v>
      </c>
      <c r="AJ99" s="17">
        <f t="shared" si="59"/>
        <v>0</v>
      </c>
    </row>
    <row r="100" spans="1:36" s="2" customFormat="1" ht="16.5" customHeight="1">
      <c r="A100" s="18">
        <f t="shared" si="61"/>
        <v>81</v>
      </c>
      <c r="B100" s="20" t="s">
        <v>116</v>
      </c>
      <c r="C100" s="7">
        <v>0</v>
      </c>
      <c r="D100" s="7">
        <v>0</v>
      </c>
      <c r="E100" s="7">
        <v>0</v>
      </c>
      <c r="F100" s="8">
        <f t="shared" si="46"/>
        <v>0</v>
      </c>
      <c r="G100" s="7"/>
      <c r="H100" s="7">
        <v>0</v>
      </c>
      <c r="I100" s="7">
        <v>0</v>
      </c>
      <c r="J100" s="8">
        <f t="shared" si="47"/>
        <v>0</v>
      </c>
      <c r="K100" s="7"/>
      <c r="L100" s="7"/>
      <c r="M100" s="7">
        <v>0</v>
      </c>
      <c r="N100" s="8">
        <f t="shared" si="48"/>
        <v>0</v>
      </c>
      <c r="O100" s="9">
        <f t="shared" si="49"/>
        <v>0</v>
      </c>
      <c r="P100" s="11">
        <f t="shared" si="37"/>
        <v>0</v>
      </c>
      <c r="Q100" s="11">
        <f t="shared" si="38"/>
        <v>0</v>
      </c>
      <c r="R100" s="11">
        <f t="shared" si="39"/>
        <v>0</v>
      </c>
      <c r="S100" s="10">
        <f t="shared" si="50"/>
        <v>0</v>
      </c>
      <c r="T100" s="11">
        <f t="shared" si="40"/>
        <v>0</v>
      </c>
      <c r="U100" s="11">
        <f t="shared" si="41"/>
        <v>0</v>
      </c>
      <c r="V100" s="11">
        <f t="shared" si="42"/>
        <v>0</v>
      </c>
      <c r="W100" s="10">
        <f t="shared" si="51"/>
        <v>0</v>
      </c>
      <c r="X100" s="11">
        <f t="shared" si="43"/>
        <v>0</v>
      </c>
      <c r="Y100" s="11">
        <f t="shared" si="44"/>
        <v>0</v>
      </c>
      <c r="Z100" s="11">
        <f t="shared" si="45"/>
        <v>0</v>
      </c>
      <c r="AA100" s="10">
        <f t="shared" si="52"/>
        <v>0</v>
      </c>
      <c r="AB100" s="12">
        <f t="shared" si="53"/>
        <v>0</v>
      </c>
      <c r="AC100" s="40">
        <f t="shared" si="62"/>
        <v>0</v>
      </c>
      <c r="AD100" s="13">
        <f t="shared" si="60"/>
        <v>0</v>
      </c>
      <c r="AE100" s="13">
        <f t="shared" si="54"/>
        <v>0</v>
      </c>
      <c r="AF100" s="14">
        <f t="shared" si="55"/>
        <v>0</v>
      </c>
      <c r="AG100" s="15">
        <f t="shared" si="56"/>
        <v>0</v>
      </c>
      <c r="AH100" s="16">
        <f t="shared" si="57"/>
        <v>0</v>
      </c>
      <c r="AI100" s="13">
        <f t="shared" si="58"/>
        <v>0</v>
      </c>
      <c r="AJ100" s="17">
        <f t="shared" si="59"/>
        <v>0</v>
      </c>
    </row>
    <row r="101" spans="1:36" s="2" customFormat="1" ht="16.5" customHeight="1">
      <c r="A101" s="18">
        <f t="shared" si="61"/>
        <v>82</v>
      </c>
      <c r="B101" s="20" t="s">
        <v>117</v>
      </c>
      <c r="C101" s="7">
        <v>0</v>
      </c>
      <c r="D101" s="7">
        <v>0</v>
      </c>
      <c r="E101" s="7">
        <v>4</v>
      </c>
      <c r="F101" s="8">
        <f t="shared" si="46"/>
        <v>4</v>
      </c>
      <c r="G101" s="7"/>
      <c r="H101" s="7">
        <v>0</v>
      </c>
      <c r="I101" s="7">
        <v>0</v>
      </c>
      <c r="J101" s="8">
        <f t="shared" si="47"/>
        <v>0</v>
      </c>
      <c r="K101" s="7"/>
      <c r="L101" s="7"/>
      <c r="M101" s="7">
        <v>0</v>
      </c>
      <c r="N101" s="8">
        <f t="shared" si="48"/>
        <v>0</v>
      </c>
      <c r="O101" s="9">
        <f t="shared" si="49"/>
        <v>4</v>
      </c>
      <c r="P101" s="11">
        <f t="shared" si="37"/>
        <v>0</v>
      </c>
      <c r="Q101" s="11">
        <f t="shared" si="38"/>
        <v>0</v>
      </c>
      <c r="R101" s="11">
        <f t="shared" si="39"/>
        <v>4</v>
      </c>
      <c r="S101" s="10">
        <f t="shared" si="50"/>
        <v>4</v>
      </c>
      <c r="T101" s="11">
        <f t="shared" si="40"/>
        <v>0</v>
      </c>
      <c r="U101" s="11">
        <f t="shared" si="41"/>
        <v>0</v>
      </c>
      <c r="V101" s="11">
        <f t="shared" si="42"/>
        <v>0</v>
      </c>
      <c r="W101" s="10">
        <f t="shared" si="51"/>
        <v>0</v>
      </c>
      <c r="X101" s="11">
        <f t="shared" si="43"/>
        <v>0</v>
      </c>
      <c r="Y101" s="11">
        <f t="shared" si="44"/>
        <v>0</v>
      </c>
      <c r="Z101" s="11">
        <f t="shared" si="45"/>
        <v>0</v>
      </c>
      <c r="AA101" s="10">
        <f t="shared" si="52"/>
        <v>0</v>
      </c>
      <c r="AB101" s="12">
        <f t="shared" si="53"/>
        <v>4</v>
      </c>
      <c r="AC101" s="40">
        <f t="shared" si="62"/>
        <v>0.493</v>
      </c>
      <c r="AD101" s="13">
        <f t="shared" si="60"/>
        <v>207</v>
      </c>
      <c r="AE101" s="13">
        <f t="shared" si="54"/>
        <v>83</v>
      </c>
      <c r="AF101" s="14">
        <f t="shared" si="55"/>
        <v>290</v>
      </c>
      <c r="AG101" s="15">
        <f t="shared" si="56"/>
        <v>44</v>
      </c>
      <c r="AH101" s="16">
        <f t="shared" si="57"/>
        <v>334</v>
      </c>
      <c r="AI101" s="13">
        <f t="shared" si="58"/>
        <v>79</v>
      </c>
      <c r="AJ101" s="17">
        <f t="shared" si="59"/>
        <v>413</v>
      </c>
    </row>
    <row r="102" spans="1:36" s="2" customFormat="1" ht="16.5" customHeight="1">
      <c r="A102" s="18">
        <f t="shared" si="61"/>
        <v>83</v>
      </c>
      <c r="B102" s="20" t="s">
        <v>118</v>
      </c>
      <c r="C102" s="7">
        <v>0</v>
      </c>
      <c r="D102" s="7">
        <v>0</v>
      </c>
      <c r="E102" s="7">
        <v>0</v>
      </c>
      <c r="F102" s="8">
        <f t="shared" si="46"/>
        <v>0</v>
      </c>
      <c r="G102" s="7"/>
      <c r="H102" s="7">
        <v>0</v>
      </c>
      <c r="I102" s="7">
        <v>0</v>
      </c>
      <c r="J102" s="8">
        <f t="shared" si="47"/>
        <v>0</v>
      </c>
      <c r="K102" s="7"/>
      <c r="L102" s="7"/>
      <c r="M102" s="7">
        <v>0</v>
      </c>
      <c r="N102" s="8">
        <f t="shared" si="48"/>
        <v>0</v>
      </c>
      <c r="O102" s="9">
        <f t="shared" si="49"/>
        <v>0</v>
      </c>
      <c r="P102" s="11">
        <f t="shared" si="37"/>
        <v>0</v>
      </c>
      <c r="Q102" s="11">
        <f t="shared" si="38"/>
        <v>0</v>
      </c>
      <c r="R102" s="11">
        <f t="shared" si="39"/>
        <v>0</v>
      </c>
      <c r="S102" s="10">
        <f t="shared" si="50"/>
        <v>0</v>
      </c>
      <c r="T102" s="11">
        <f t="shared" si="40"/>
        <v>0</v>
      </c>
      <c r="U102" s="11">
        <f t="shared" si="41"/>
        <v>0</v>
      </c>
      <c r="V102" s="11">
        <f t="shared" si="42"/>
        <v>0</v>
      </c>
      <c r="W102" s="10">
        <f t="shared" si="51"/>
        <v>0</v>
      </c>
      <c r="X102" s="11">
        <f t="shared" si="43"/>
        <v>0</v>
      </c>
      <c r="Y102" s="11">
        <f t="shared" si="44"/>
        <v>0</v>
      </c>
      <c r="Z102" s="11">
        <f t="shared" si="45"/>
        <v>0</v>
      </c>
      <c r="AA102" s="10">
        <f t="shared" si="52"/>
        <v>0</v>
      </c>
      <c r="AB102" s="12">
        <f t="shared" si="53"/>
        <v>0</v>
      </c>
      <c r="AC102" s="40">
        <f t="shared" si="62"/>
        <v>0</v>
      </c>
      <c r="AD102" s="13">
        <f t="shared" si="60"/>
        <v>0</v>
      </c>
      <c r="AE102" s="13">
        <f t="shared" si="54"/>
        <v>0</v>
      </c>
      <c r="AF102" s="14">
        <f t="shared" si="55"/>
        <v>0</v>
      </c>
      <c r="AG102" s="15">
        <f t="shared" si="56"/>
        <v>0</v>
      </c>
      <c r="AH102" s="16">
        <f t="shared" si="57"/>
        <v>0</v>
      </c>
      <c r="AI102" s="13">
        <f t="shared" si="58"/>
        <v>0</v>
      </c>
      <c r="AJ102" s="17">
        <f t="shared" si="59"/>
        <v>0</v>
      </c>
    </row>
    <row r="103" spans="1:36" s="2" customFormat="1" ht="16.5" customHeight="1">
      <c r="A103" s="18">
        <f t="shared" si="61"/>
        <v>84</v>
      </c>
      <c r="B103" s="20" t="s">
        <v>119</v>
      </c>
      <c r="C103" s="7">
        <v>0</v>
      </c>
      <c r="D103" s="7">
        <v>0</v>
      </c>
      <c r="E103" s="7">
        <v>0</v>
      </c>
      <c r="F103" s="8">
        <f t="shared" si="46"/>
        <v>0</v>
      </c>
      <c r="G103" s="7"/>
      <c r="H103" s="7">
        <v>0</v>
      </c>
      <c r="I103" s="7">
        <v>0</v>
      </c>
      <c r="J103" s="8">
        <f t="shared" si="47"/>
        <v>0</v>
      </c>
      <c r="K103" s="7"/>
      <c r="L103" s="7"/>
      <c r="M103" s="7">
        <v>0</v>
      </c>
      <c r="N103" s="8">
        <f t="shared" si="48"/>
        <v>0</v>
      </c>
      <c r="O103" s="9">
        <f t="shared" si="49"/>
        <v>0</v>
      </c>
      <c r="P103" s="11">
        <f t="shared" si="37"/>
        <v>0</v>
      </c>
      <c r="Q103" s="11">
        <f t="shared" si="38"/>
        <v>0</v>
      </c>
      <c r="R103" s="11">
        <f t="shared" si="39"/>
        <v>0</v>
      </c>
      <c r="S103" s="10">
        <f t="shared" si="50"/>
        <v>0</v>
      </c>
      <c r="T103" s="11">
        <f t="shared" si="40"/>
        <v>0</v>
      </c>
      <c r="U103" s="11">
        <f t="shared" si="41"/>
        <v>0</v>
      </c>
      <c r="V103" s="11">
        <f t="shared" si="42"/>
        <v>0</v>
      </c>
      <c r="W103" s="10">
        <f t="shared" si="51"/>
        <v>0</v>
      </c>
      <c r="X103" s="11">
        <f t="shared" si="43"/>
        <v>0</v>
      </c>
      <c r="Y103" s="11">
        <f t="shared" si="44"/>
        <v>0</v>
      </c>
      <c r="Z103" s="11">
        <f t="shared" si="45"/>
        <v>0</v>
      </c>
      <c r="AA103" s="10">
        <f t="shared" si="52"/>
        <v>0</v>
      </c>
      <c r="AB103" s="12">
        <f t="shared" si="53"/>
        <v>0</v>
      </c>
      <c r="AC103" s="40">
        <f t="shared" si="62"/>
        <v>0</v>
      </c>
      <c r="AD103" s="13">
        <f t="shared" si="60"/>
        <v>0</v>
      </c>
      <c r="AE103" s="13">
        <f t="shared" si="54"/>
        <v>0</v>
      </c>
      <c r="AF103" s="14">
        <f t="shared" si="55"/>
        <v>0</v>
      </c>
      <c r="AG103" s="15">
        <f t="shared" si="56"/>
        <v>0</v>
      </c>
      <c r="AH103" s="16">
        <f t="shared" si="57"/>
        <v>0</v>
      </c>
      <c r="AI103" s="13">
        <f t="shared" si="58"/>
        <v>0</v>
      </c>
      <c r="AJ103" s="17">
        <f t="shared" si="59"/>
        <v>0</v>
      </c>
    </row>
    <row r="104" spans="1:36" s="2" customFormat="1" ht="16.5" customHeight="1">
      <c r="A104" s="18">
        <f t="shared" si="61"/>
        <v>85</v>
      </c>
      <c r="B104" s="20" t="s">
        <v>120</v>
      </c>
      <c r="C104" s="7">
        <v>0</v>
      </c>
      <c r="D104" s="7">
        <v>4</v>
      </c>
      <c r="E104" s="7">
        <v>6</v>
      </c>
      <c r="F104" s="8">
        <f t="shared" si="46"/>
        <v>10</v>
      </c>
      <c r="G104" s="7"/>
      <c r="H104" s="7">
        <v>0</v>
      </c>
      <c r="I104" s="7">
        <v>0</v>
      </c>
      <c r="J104" s="8">
        <f t="shared" si="47"/>
        <v>0</v>
      </c>
      <c r="K104" s="7"/>
      <c r="L104" s="7"/>
      <c r="M104" s="7">
        <v>0</v>
      </c>
      <c r="N104" s="8">
        <f t="shared" si="48"/>
        <v>0</v>
      </c>
      <c r="O104" s="9">
        <f t="shared" si="49"/>
        <v>10</v>
      </c>
      <c r="P104" s="11">
        <f t="shared" si="37"/>
        <v>0</v>
      </c>
      <c r="Q104" s="11">
        <f t="shared" si="38"/>
        <v>3</v>
      </c>
      <c r="R104" s="11">
        <f t="shared" si="39"/>
        <v>6</v>
      </c>
      <c r="S104" s="10">
        <f t="shared" si="50"/>
        <v>9</v>
      </c>
      <c r="T104" s="11">
        <f t="shared" si="40"/>
        <v>0</v>
      </c>
      <c r="U104" s="11">
        <f t="shared" si="41"/>
        <v>0</v>
      </c>
      <c r="V104" s="11">
        <f t="shared" si="42"/>
        <v>0</v>
      </c>
      <c r="W104" s="10">
        <f t="shared" si="51"/>
        <v>0</v>
      </c>
      <c r="X104" s="11">
        <f t="shared" si="43"/>
        <v>0</v>
      </c>
      <c r="Y104" s="11">
        <f t="shared" si="44"/>
        <v>0</v>
      </c>
      <c r="Z104" s="11">
        <f t="shared" si="45"/>
        <v>0</v>
      </c>
      <c r="AA104" s="10">
        <f t="shared" si="52"/>
        <v>0</v>
      </c>
      <c r="AB104" s="12">
        <f t="shared" si="53"/>
        <v>9</v>
      </c>
      <c r="AC104" s="40">
        <f t="shared" si="62"/>
        <v>1.108</v>
      </c>
      <c r="AD104" s="13">
        <f t="shared" si="60"/>
        <v>465</v>
      </c>
      <c r="AE104" s="13">
        <f t="shared" si="54"/>
        <v>186</v>
      </c>
      <c r="AF104" s="14">
        <f t="shared" si="55"/>
        <v>651</v>
      </c>
      <c r="AG104" s="15">
        <f t="shared" si="56"/>
        <v>98</v>
      </c>
      <c r="AH104" s="16">
        <f t="shared" si="57"/>
        <v>749</v>
      </c>
      <c r="AI104" s="13">
        <f t="shared" si="58"/>
        <v>177</v>
      </c>
      <c r="AJ104" s="17">
        <f t="shared" si="59"/>
        <v>926</v>
      </c>
    </row>
    <row r="105" spans="1:36" s="2" customFormat="1" ht="16.5" customHeight="1">
      <c r="A105" s="18">
        <f t="shared" si="61"/>
        <v>86</v>
      </c>
      <c r="B105" s="20" t="s">
        <v>121</v>
      </c>
      <c r="C105" s="7">
        <v>0</v>
      </c>
      <c r="D105" s="7">
        <v>0</v>
      </c>
      <c r="E105" s="7">
        <v>0</v>
      </c>
      <c r="F105" s="8">
        <f t="shared" si="46"/>
        <v>0</v>
      </c>
      <c r="G105" s="7"/>
      <c r="H105" s="7">
        <v>0</v>
      </c>
      <c r="I105" s="7">
        <v>0</v>
      </c>
      <c r="J105" s="8">
        <f t="shared" si="47"/>
        <v>0</v>
      </c>
      <c r="K105" s="7"/>
      <c r="L105" s="7"/>
      <c r="M105" s="7">
        <v>0</v>
      </c>
      <c r="N105" s="8">
        <f t="shared" si="48"/>
        <v>0</v>
      </c>
      <c r="O105" s="9">
        <f t="shared" si="49"/>
        <v>0</v>
      </c>
      <c r="P105" s="11">
        <f t="shared" si="37"/>
        <v>0</v>
      </c>
      <c r="Q105" s="11">
        <f t="shared" si="38"/>
        <v>0</v>
      </c>
      <c r="R105" s="11">
        <f t="shared" si="39"/>
        <v>0</v>
      </c>
      <c r="S105" s="10">
        <f t="shared" si="50"/>
        <v>0</v>
      </c>
      <c r="T105" s="11">
        <f t="shared" si="40"/>
        <v>0</v>
      </c>
      <c r="U105" s="11">
        <f t="shared" si="41"/>
        <v>0</v>
      </c>
      <c r="V105" s="11">
        <f t="shared" si="42"/>
        <v>0</v>
      </c>
      <c r="W105" s="10">
        <f t="shared" si="51"/>
        <v>0</v>
      </c>
      <c r="X105" s="11">
        <f t="shared" si="43"/>
        <v>0</v>
      </c>
      <c r="Y105" s="11">
        <f t="shared" si="44"/>
        <v>0</v>
      </c>
      <c r="Z105" s="11">
        <f t="shared" si="45"/>
        <v>0</v>
      </c>
      <c r="AA105" s="10">
        <f t="shared" si="52"/>
        <v>0</v>
      </c>
      <c r="AB105" s="12">
        <f t="shared" si="53"/>
        <v>0</v>
      </c>
      <c r="AC105" s="40">
        <f t="shared" si="62"/>
        <v>0</v>
      </c>
      <c r="AD105" s="13">
        <f t="shared" si="60"/>
        <v>0</v>
      </c>
      <c r="AE105" s="13">
        <f t="shared" si="54"/>
        <v>0</v>
      </c>
      <c r="AF105" s="14">
        <f t="shared" si="55"/>
        <v>0</v>
      </c>
      <c r="AG105" s="15">
        <f t="shared" si="56"/>
        <v>0</v>
      </c>
      <c r="AH105" s="16">
        <f t="shared" si="57"/>
        <v>0</v>
      </c>
      <c r="AI105" s="13">
        <f t="shared" si="58"/>
        <v>0</v>
      </c>
      <c r="AJ105" s="17">
        <f t="shared" si="59"/>
        <v>0</v>
      </c>
    </row>
    <row r="106" spans="1:36" s="2" customFormat="1" ht="16.5" customHeight="1">
      <c r="A106" s="18">
        <f t="shared" si="61"/>
        <v>87</v>
      </c>
      <c r="B106" s="20" t="s">
        <v>122</v>
      </c>
      <c r="C106" s="7">
        <v>0</v>
      </c>
      <c r="D106" s="7">
        <v>0</v>
      </c>
      <c r="E106" s="7">
        <v>0</v>
      </c>
      <c r="F106" s="8">
        <f t="shared" si="46"/>
        <v>0</v>
      </c>
      <c r="G106" s="7"/>
      <c r="H106" s="7">
        <v>0</v>
      </c>
      <c r="I106" s="7">
        <v>0</v>
      </c>
      <c r="J106" s="8">
        <f t="shared" si="47"/>
        <v>0</v>
      </c>
      <c r="K106" s="7"/>
      <c r="L106" s="7"/>
      <c r="M106" s="7">
        <v>0</v>
      </c>
      <c r="N106" s="8">
        <f t="shared" si="48"/>
        <v>0</v>
      </c>
      <c r="O106" s="9">
        <f t="shared" si="49"/>
        <v>0</v>
      </c>
      <c r="P106" s="11">
        <f t="shared" si="37"/>
        <v>0</v>
      </c>
      <c r="Q106" s="11">
        <f t="shared" si="38"/>
        <v>0</v>
      </c>
      <c r="R106" s="11">
        <f t="shared" si="39"/>
        <v>0</v>
      </c>
      <c r="S106" s="10">
        <f t="shared" si="50"/>
        <v>0</v>
      </c>
      <c r="T106" s="11">
        <f t="shared" si="40"/>
        <v>0</v>
      </c>
      <c r="U106" s="11">
        <f t="shared" si="41"/>
        <v>0</v>
      </c>
      <c r="V106" s="11">
        <f t="shared" si="42"/>
        <v>0</v>
      </c>
      <c r="W106" s="10">
        <f t="shared" si="51"/>
        <v>0</v>
      </c>
      <c r="X106" s="11">
        <f t="shared" si="43"/>
        <v>0</v>
      </c>
      <c r="Y106" s="11">
        <f t="shared" si="44"/>
        <v>0</v>
      </c>
      <c r="Z106" s="11">
        <f t="shared" si="45"/>
        <v>0</v>
      </c>
      <c r="AA106" s="10">
        <f t="shared" si="52"/>
        <v>0</v>
      </c>
      <c r="AB106" s="12">
        <f t="shared" si="53"/>
        <v>0</v>
      </c>
      <c r="AC106" s="40">
        <f t="shared" si="62"/>
        <v>0</v>
      </c>
      <c r="AD106" s="13">
        <f t="shared" si="60"/>
        <v>0</v>
      </c>
      <c r="AE106" s="13">
        <f t="shared" si="54"/>
        <v>0</v>
      </c>
      <c r="AF106" s="14">
        <f t="shared" si="55"/>
        <v>0</v>
      </c>
      <c r="AG106" s="15">
        <f t="shared" si="56"/>
        <v>0</v>
      </c>
      <c r="AH106" s="16">
        <f t="shared" si="57"/>
        <v>0</v>
      </c>
      <c r="AI106" s="13">
        <f t="shared" si="58"/>
        <v>0</v>
      </c>
      <c r="AJ106" s="17">
        <f t="shared" si="59"/>
        <v>0</v>
      </c>
    </row>
    <row r="107" spans="1:36" s="2" customFormat="1" ht="16.5" customHeight="1">
      <c r="A107" s="18">
        <f t="shared" si="61"/>
        <v>88</v>
      </c>
      <c r="B107" s="20" t="s">
        <v>123</v>
      </c>
      <c r="C107" s="7">
        <v>0</v>
      </c>
      <c r="D107" s="7">
        <v>22</v>
      </c>
      <c r="E107" s="7">
        <v>117</v>
      </c>
      <c r="F107" s="8">
        <f t="shared" si="46"/>
        <v>139</v>
      </c>
      <c r="G107" s="7"/>
      <c r="H107" s="7">
        <v>0</v>
      </c>
      <c r="I107" s="7">
        <v>0</v>
      </c>
      <c r="J107" s="8">
        <f t="shared" si="47"/>
        <v>0</v>
      </c>
      <c r="K107" s="7"/>
      <c r="L107" s="7"/>
      <c r="M107" s="7">
        <v>0</v>
      </c>
      <c r="N107" s="8">
        <f t="shared" si="48"/>
        <v>0</v>
      </c>
      <c r="O107" s="9">
        <f t="shared" si="49"/>
        <v>139</v>
      </c>
      <c r="P107" s="11">
        <f aca="true" t="shared" si="63" ref="P107:P129">C107*$P$8*$P$9</f>
        <v>0</v>
      </c>
      <c r="Q107" s="11">
        <f aca="true" t="shared" si="64" ref="Q107:Q129">D107*$Q$8*$Q$9</f>
        <v>18</v>
      </c>
      <c r="R107" s="11">
        <f aca="true" t="shared" si="65" ref="R107:R129">E107*$R$8*$R$9</f>
        <v>117</v>
      </c>
      <c r="S107" s="10">
        <f t="shared" si="50"/>
        <v>135</v>
      </c>
      <c r="T107" s="11">
        <f aca="true" t="shared" si="66" ref="T107:T129">G107*$T$8*$T$9*$T$10</f>
        <v>0</v>
      </c>
      <c r="U107" s="11">
        <f aca="true" t="shared" si="67" ref="U107:U129">H107*$U$8*$U$9*$U$10</f>
        <v>0</v>
      </c>
      <c r="V107" s="11">
        <f aca="true" t="shared" si="68" ref="V107:V129">I107*$V$8*$V$9*$V$10</f>
        <v>0</v>
      </c>
      <c r="W107" s="10">
        <f t="shared" si="51"/>
        <v>0</v>
      </c>
      <c r="X107" s="11">
        <f aca="true" t="shared" si="69" ref="X107:X129">K107*$X$8*$X$9*$X$10</f>
        <v>0</v>
      </c>
      <c r="Y107" s="11">
        <f aca="true" t="shared" si="70" ref="Y107:Y129">L107*$Y$8*$Y$9*$Y$10</f>
        <v>0</v>
      </c>
      <c r="Z107" s="11">
        <f aca="true" t="shared" si="71" ref="Z107:Z129">M107*$Z$8*$Z$9*$Z$10</f>
        <v>0</v>
      </c>
      <c r="AA107" s="10">
        <f t="shared" si="52"/>
        <v>0</v>
      </c>
      <c r="AB107" s="12">
        <f t="shared" si="53"/>
        <v>135</v>
      </c>
      <c r="AC107" s="40">
        <f t="shared" si="62"/>
        <v>16.626</v>
      </c>
      <c r="AD107" s="13">
        <f t="shared" si="60"/>
        <v>6983</v>
      </c>
      <c r="AE107" s="13">
        <f t="shared" si="54"/>
        <v>2793</v>
      </c>
      <c r="AF107" s="14">
        <f t="shared" si="55"/>
        <v>9776</v>
      </c>
      <c r="AG107" s="15">
        <f t="shared" si="56"/>
        <v>1466</v>
      </c>
      <c r="AH107" s="16">
        <f t="shared" si="57"/>
        <v>11242</v>
      </c>
      <c r="AI107" s="13">
        <f t="shared" si="58"/>
        <v>2652</v>
      </c>
      <c r="AJ107" s="17">
        <f t="shared" si="59"/>
        <v>13894</v>
      </c>
    </row>
    <row r="108" spans="1:36" s="2" customFormat="1" ht="16.5" customHeight="1">
      <c r="A108" s="18">
        <f t="shared" si="61"/>
        <v>89</v>
      </c>
      <c r="B108" s="20" t="s">
        <v>124</v>
      </c>
      <c r="C108" s="7">
        <v>0</v>
      </c>
      <c r="D108" s="7">
        <v>0</v>
      </c>
      <c r="E108" s="7">
        <v>3</v>
      </c>
      <c r="F108" s="8">
        <f t="shared" si="46"/>
        <v>3</v>
      </c>
      <c r="G108" s="7"/>
      <c r="H108" s="7">
        <v>0</v>
      </c>
      <c r="I108" s="7">
        <v>0</v>
      </c>
      <c r="J108" s="8">
        <f t="shared" si="47"/>
        <v>0</v>
      </c>
      <c r="K108" s="7"/>
      <c r="L108" s="7"/>
      <c r="M108" s="7">
        <v>0</v>
      </c>
      <c r="N108" s="8">
        <f t="shared" si="48"/>
        <v>0</v>
      </c>
      <c r="O108" s="9">
        <f t="shared" si="49"/>
        <v>3</v>
      </c>
      <c r="P108" s="11">
        <f t="shared" si="63"/>
        <v>0</v>
      </c>
      <c r="Q108" s="11">
        <f t="shared" si="64"/>
        <v>0</v>
      </c>
      <c r="R108" s="11">
        <f t="shared" si="65"/>
        <v>3</v>
      </c>
      <c r="S108" s="10">
        <f t="shared" si="50"/>
        <v>3</v>
      </c>
      <c r="T108" s="11">
        <f t="shared" si="66"/>
        <v>0</v>
      </c>
      <c r="U108" s="11">
        <f t="shared" si="67"/>
        <v>0</v>
      </c>
      <c r="V108" s="11">
        <f t="shared" si="68"/>
        <v>0</v>
      </c>
      <c r="W108" s="10">
        <f t="shared" si="51"/>
        <v>0</v>
      </c>
      <c r="X108" s="11">
        <f t="shared" si="69"/>
        <v>0</v>
      </c>
      <c r="Y108" s="11">
        <f t="shared" si="70"/>
        <v>0</v>
      </c>
      <c r="Z108" s="11">
        <f t="shared" si="71"/>
        <v>0</v>
      </c>
      <c r="AA108" s="10">
        <f t="shared" si="52"/>
        <v>0</v>
      </c>
      <c r="AB108" s="12">
        <f t="shared" si="53"/>
        <v>3</v>
      </c>
      <c r="AC108" s="40">
        <f t="shared" si="62"/>
        <v>0.369</v>
      </c>
      <c r="AD108" s="13">
        <f t="shared" si="60"/>
        <v>155</v>
      </c>
      <c r="AE108" s="13">
        <f t="shared" si="54"/>
        <v>62</v>
      </c>
      <c r="AF108" s="14">
        <f t="shared" si="55"/>
        <v>217</v>
      </c>
      <c r="AG108" s="15">
        <f t="shared" si="56"/>
        <v>33</v>
      </c>
      <c r="AH108" s="16">
        <f t="shared" si="57"/>
        <v>250</v>
      </c>
      <c r="AI108" s="13">
        <f t="shared" si="58"/>
        <v>59</v>
      </c>
      <c r="AJ108" s="17">
        <f t="shared" si="59"/>
        <v>309</v>
      </c>
    </row>
    <row r="109" spans="1:36" s="2" customFormat="1" ht="16.5" customHeight="1">
      <c r="A109" s="18">
        <f t="shared" si="61"/>
        <v>90</v>
      </c>
      <c r="B109" s="20" t="s">
        <v>125</v>
      </c>
      <c r="C109" s="7">
        <v>0</v>
      </c>
      <c r="D109" s="7">
        <v>0</v>
      </c>
      <c r="E109" s="7">
        <v>0</v>
      </c>
      <c r="F109" s="8">
        <f t="shared" si="46"/>
        <v>0</v>
      </c>
      <c r="G109" s="7"/>
      <c r="H109" s="7">
        <v>0</v>
      </c>
      <c r="I109" s="7">
        <v>0</v>
      </c>
      <c r="J109" s="8">
        <f t="shared" si="47"/>
        <v>0</v>
      </c>
      <c r="K109" s="7"/>
      <c r="L109" s="7"/>
      <c r="M109" s="7">
        <v>0</v>
      </c>
      <c r="N109" s="8">
        <f t="shared" si="48"/>
        <v>0</v>
      </c>
      <c r="O109" s="9">
        <f t="shared" si="49"/>
        <v>0</v>
      </c>
      <c r="P109" s="11">
        <f t="shared" si="63"/>
        <v>0</v>
      </c>
      <c r="Q109" s="11">
        <f t="shared" si="64"/>
        <v>0</v>
      </c>
      <c r="R109" s="11">
        <f t="shared" si="65"/>
        <v>0</v>
      </c>
      <c r="S109" s="10">
        <f t="shared" si="50"/>
        <v>0</v>
      </c>
      <c r="T109" s="11">
        <f t="shared" si="66"/>
        <v>0</v>
      </c>
      <c r="U109" s="11">
        <f t="shared" si="67"/>
        <v>0</v>
      </c>
      <c r="V109" s="11">
        <f t="shared" si="68"/>
        <v>0</v>
      </c>
      <c r="W109" s="10">
        <f t="shared" si="51"/>
        <v>0</v>
      </c>
      <c r="X109" s="11">
        <f t="shared" si="69"/>
        <v>0</v>
      </c>
      <c r="Y109" s="11">
        <f t="shared" si="70"/>
        <v>0</v>
      </c>
      <c r="Z109" s="11">
        <f t="shared" si="71"/>
        <v>0</v>
      </c>
      <c r="AA109" s="10">
        <f t="shared" si="52"/>
        <v>0</v>
      </c>
      <c r="AB109" s="12">
        <f t="shared" si="53"/>
        <v>0</v>
      </c>
      <c r="AC109" s="40">
        <f t="shared" si="62"/>
        <v>0</v>
      </c>
      <c r="AD109" s="13">
        <f t="shared" si="60"/>
        <v>0</v>
      </c>
      <c r="AE109" s="13">
        <f t="shared" si="54"/>
        <v>0</v>
      </c>
      <c r="AF109" s="14">
        <f t="shared" si="55"/>
        <v>0</v>
      </c>
      <c r="AG109" s="15">
        <f t="shared" si="56"/>
        <v>0</v>
      </c>
      <c r="AH109" s="16">
        <f t="shared" si="57"/>
        <v>0</v>
      </c>
      <c r="AI109" s="13">
        <f t="shared" si="58"/>
        <v>0</v>
      </c>
      <c r="AJ109" s="17">
        <f t="shared" si="59"/>
        <v>0</v>
      </c>
    </row>
    <row r="110" spans="1:36" s="2" customFormat="1" ht="16.5" customHeight="1">
      <c r="A110" s="18">
        <f t="shared" si="61"/>
        <v>91</v>
      </c>
      <c r="B110" s="20" t="s">
        <v>126</v>
      </c>
      <c r="C110" s="7">
        <v>0</v>
      </c>
      <c r="D110" s="7">
        <v>11</v>
      </c>
      <c r="E110" s="7">
        <v>24</v>
      </c>
      <c r="F110" s="8">
        <f t="shared" si="46"/>
        <v>35</v>
      </c>
      <c r="G110" s="7"/>
      <c r="H110" s="7">
        <v>0</v>
      </c>
      <c r="I110" s="7">
        <v>0</v>
      </c>
      <c r="J110" s="8">
        <f t="shared" si="47"/>
        <v>0</v>
      </c>
      <c r="K110" s="7"/>
      <c r="L110" s="7"/>
      <c r="M110" s="7">
        <v>0</v>
      </c>
      <c r="N110" s="8">
        <f t="shared" si="48"/>
        <v>0</v>
      </c>
      <c r="O110" s="9">
        <f t="shared" si="49"/>
        <v>35</v>
      </c>
      <c r="P110" s="11">
        <f t="shared" si="63"/>
        <v>0</v>
      </c>
      <c r="Q110" s="11">
        <f t="shared" si="64"/>
        <v>9</v>
      </c>
      <c r="R110" s="11">
        <f t="shared" si="65"/>
        <v>24</v>
      </c>
      <c r="S110" s="10">
        <f t="shared" si="50"/>
        <v>33</v>
      </c>
      <c r="T110" s="11">
        <f t="shared" si="66"/>
        <v>0</v>
      </c>
      <c r="U110" s="11">
        <f t="shared" si="67"/>
        <v>0</v>
      </c>
      <c r="V110" s="11">
        <f t="shared" si="68"/>
        <v>0</v>
      </c>
      <c r="W110" s="10">
        <f t="shared" si="51"/>
        <v>0</v>
      </c>
      <c r="X110" s="11">
        <f t="shared" si="69"/>
        <v>0</v>
      </c>
      <c r="Y110" s="11">
        <f t="shared" si="70"/>
        <v>0</v>
      </c>
      <c r="Z110" s="11">
        <f t="shared" si="71"/>
        <v>0</v>
      </c>
      <c r="AA110" s="10">
        <f t="shared" si="52"/>
        <v>0</v>
      </c>
      <c r="AB110" s="12">
        <f t="shared" si="53"/>
        <v>33</v>
      </c>
      <c r="AC110" s="40">
        <f t="shared" si="62"/>
        <v>4.064</v>
      </c>
      <c r="AD110" s="13">
        <f t="shared" si="60"/>
        <v>1707</v>
      </c>
      <c r="AE110" s="13">
        <f t="shared" si="54"/>
        <v>683</v>
      </c>
      <c r="AF110" s="14">
        <f t="shared" si="55"/>
        <v>2390</v>
      </c>
      <c r="AG110" s="15">
        <f t="shared" si="56"/>
        <v>359</v>
      </c>
      <c r="AH110" s="16">
        <f t="shared" si="57"/>
        <v>2749</v>
      </c>
      <c r="AI110" s="13">
        <f t="shared" si="58"/>
        <v>648</v>
      </c>
      <c r="AJ110" s="17">
        <f t="shared" si="59"/>
        <v>3397</v>
      </c>
    </row>
    <row r="111" spans="1:36" s="2" customFormat="1" ht="16.5" customHeight="1">
      <c r="A111" s="18">
        <f t="shared" si="61"/>
        <v>92</v>
      </c>
      <c r="B111" s="20" t="s">
        <v>127</v>
      </c>
      <c r="C111" s="7">
        <v>0</v>
      </c>
      <c r="D111" s="7">
        <v>0</v>
      </c>
      <c r="E111" s="7">
        <v>0</v>
      </c>
      <c r="F111" s="8">
        <f t="shared" si="46"/>
        <v>0</v>
      </c>
      <c r="G111" s="7"/>
      <c r="H111" s="7">
        <v>0</v>
      </c>
      <c r="I111" s="7">
        <v>0</v>
      </c>
      <c r="J111" s="8">
        <f t="shared" si="47"/>
        <v>0</v>
      </c>
      <c r="K111" s="7"/>
      <c r="L111" s="7"/>
      <c r="M111" s="7">
        <v>0</v>
      </c>
      <c r="N111" s="8">
        <f t="shared" si="48"/>
        <v>0</v>
      </c>
      <c r="O111" s="9">
        <f t="shared" si="49"/>
        <v>0</v>
      </c>
      <c r="P111" s="11">
        <f t="shared" si="63"/>
        <v>0</v>
      </c>
      <c r="Q111" s="11">
        <f t="shared" si="64"/>
        <v>0</v>
      </c>
      <c r="R111" s="11">
        <f t="shared" si="65"/>
        <v>0</v>
      </c>
      <c r="S111" s="10">
        <f t="shared" si="50"/>
        <v>0</v>
      </c>
      <c r="T111" s="11">
        <f t="shared" si="66"/>
        <v>0</v>
      </c>
      <c r="U111" s="11">
        <f t="shared" si="67"/>
        <v>0</v>
      </c>
      <c r="V111" s="11">
        <f t="shared" si="68"/>
        <v>0</v>
      </c>
      <c r="W111" s="10">
        <f t="shared" si="51"/>
        <v>0</v>
      </c>
      <c r="X111" s="11">
        <f t="shared" si="69"/>
        <v>0</v>
      </c>
      <c r="Y111" s="11">
        <f t="shared" si="70"/>
        <v>0</v>
      </c>
      <c r="Z111" s="11">
        <f t="shared" si="71"/>
        <v>0</v>
      </c>
      <c r="AA111" s="10">
        <f t="shared" si="52"/>
        <v>0</v>
      </c>
      <c r="AB111" s="12">
        <f t="shared" si="53"/>
        <v>0</v>
      </c>
      <c r="AC111" s="40">
        <f t="shared" si="62"/>
        <v>0</v>
      </c>
      <c r="AD111" s="13">
        <f t="shared" si="60"/>
        <v>0</v>
      </c>
      <c r="AE111" s="13">
        <f t="shared" si="54"/>
        <v>0</v>
      </c>
      <c r="AF111" s="14">
        <f t="shared" si="55"/>
        <v>0</v>
      </c>
      <c r="AG111" s="15">
        <f t="shared" si="56"/>
        <v>0</v>
      </c>
      <c r="AH111" s="16">
        <f t="shared" si="57"/>
        <v>0</v>
      </c>
      <c r="AI111" s="13">
        <f t="shared" si="58"/>
        <v>0</v>
      </c>
      <c r="AJ111" s="17">
        <f t="shared" si="59"/>
        <v>0</v>
      </c>
    </row>
    <row r="112" spans="1:36" s="2" customFormat="1" ht="16.5" customHeight="1">
      <c r="A112" s="18">
        <f t="shared" si="61"/>
        <v>93</v>
      </c>
      <c r="B112" s="20" t="s">
        <v>128</v>
      </c>
      <c r="C112" s="7">
        <v>0</v>
      </c>
      <c r="D112" s="7">
        <v>1</v>
      </c>
      <c r="E112" s="7">
        <v>2</v>
      </c>
      <c r="F112" s="8">
        <f t="shared" si="46"/>
        <v>3</v>
      </c>
      <c r="G112" s="7"/>
      <c r="H112" s="7">
        <v>0</v>
      </c>
      <c r="I112" s="7">
        <v>0</v>
      </c>
      <c r="J112" s="8">
        <f t="shared" si="47"/>
        <v>0</v>
      </c>
      <c r="K112" s="7"/>
      <c r="L112" s="7"/>
      <c r="M112" s="7">
        <v>0</v>
      </c>
      <c r="N112" s="8">
        <f t="shared" si="48"/>
        <v>0</v>
      </c>
      <c r="O112" s="9">
        <f t="shared" si="49"/>
        <v>3</v>
      </c>
      <c r="P112" s="11">
        <f t="shared" si="63"/>
        <v>0</v>
      </c>
      <c r="Q112" s="11">
        <f t="shared" si="64"/>
        <v>1</v>
      </c>
      <c r="R112" s="11">
        <f t="shared" si="65"/>
        <v>2</v>
      </c>
      <c r="S112" s="10">
        <f t="shared" si="50"/>
        <v>3</v>
      </c>
      <c r="T112" s="11">
        <f t="shared" si="66"/>
        <v>0</v>
      </c>
      <c r="U112" s="11">
        <f t="shared" si="67"/>
        <v>0</v>
      </c>
      <c r="V112" s="11">
        <f t="shared" si="68"/>
        <v>0</v>
      </c>
      <c r="W112" s="10">
        <f t="shared" si="51"/>
        <v>0</v>
      </c>
      <c r="X112" s="11">
        <f t="shared" si="69"/>
        <v>0</v>
      </c>
      <c r="Y112" s="11">
        <f t="shared" si="70"/>
        <v>0</v>
      </c>
      <c r="Z112" s="11">
        <f t="shared" si="71"/>
        <v>0</v>
      </c>
      <c r="AA112" s="10">
        <f t="shared" si="52"/>
        <v>0</v>
      </c>
      <c r="AB112" s="12">
        <f t="shared" si="53"/>
        <v>3</v>
      </c>
      <c r="AC112" s="40">
        <f t="shared" si="62"/>
        <v>0.369</v>
      </c>
      <c r="AD112" s="13">
        <f t="shared" si="60"/>
        <v>155</v>
      </c>
      <c r="AE112" s="13">
        <f t="shared" si="54"/>
        <v>62</v>
      </c>
      <c r="AF112" s="14">
        <f t="shared" si="55"/>
        <v>217</v>
      </c>
      <c r="AG112" s="15">
        <f t="shared" si="56"/>
        <v>33</v>
      </c>
      <c r="AH112" s="16">
        <f t="shared" si="57"/>
        <v>250</v>
      </c>
      <c r="AI112" s="13">
        <f t="shared" si="58"/>
        <v>59</v>
      </c>
      <c r="AJ112" s="17">
        <f t="shared" si="59"/>
        <v>309</v>
      </c>
    </row>
    <row r="113" spans="1:36" s="2" customFormat="1" ht="16.5" customHeight="1">
      <c r="A113" s="18">
        <f t="shared" si="61"/>
        <v>94</v>
      </c>
      <c r="B113" s="20" t="s">
        <v>129</v>
      </c>
      <c r="C113" s="7">
        <v>0</v>
      </c>
      <c r="D113" s="7">
        <v>1</v>
      </c>
      <c r="E113" s="7">
        <v>17</v>
      </c>
      <c r="F113" s="8">
        <f t="shared" si="46"/>
        <v>18</v>
      </c>
      <c r="G113" s="7"/>
      <c r="H113" s="7">
        <v>0</v>
      </c>
      <c r="I113" s="7">
        <v>0</v>
      </c>
      <c r="J113" s="8">
        <f t="shared" si="47"/>
        <v>0</v>
      </c>
      <c r="K113" s="7"/>
      <c r="L113" s="7"/>
      <c r="M113" s="7">
        <v>0</v>
      </c>
      <c r="N113" s="8">
        <f t="shared" si="48"/>
        <v>0</v>
      </c>
      <c r="O113" s="9">
        <f t="shared" si="49"/>
        <v>18</v>
      </c>
      <c r="P113" s="11">
        <f t="shared" si="63"/>
        <v>0</v>
      </c>
      <c r="Q113" s="11">
        <f t="shared" si="64"/>
        <v>1</v>
      </c>
      <c r="R113" s="11">
        <f t="shared" si="65"/>
        <v>17</v>
      </c>
      <c r="S113" s="10">
        <f t="shared" si="50"/>
        <v>18</v>
      </c>
      <c r="T113" s="11">
        <f t="shared" si="66"/>
        <v>0</v>
      </c>
      <c r="U113" s="11">
        <f t="shared" si="67"/>
        <v>0</v>
      </c>
      <c r="V113" s="11">
        <f t="shared" si="68"/>
        <v>0</v>
      </c>
      <c r="W113" s="10">
        <f t="shared" si="51"/>
        <v>0</v>
      </c>
      <c r="X113" s="11">
        <f t="shared" si="69"/>
        <v>0</v>
      </c>
      <c r="Y113" s="11">
        <f t="shared" si="70"/>
        <v>0</v>
      </c>
      <c r="Z113" s="11">
        <f t="shared" si="71"/>
        <v>0</v>
      </c>
      <c r="AA113" s="10">
        <f t="shared" si="52"/>
        <v>0</v>
      </c>
      <c r="AB113" s="12">
        <f t="shared" si="53"/>
        <v>18</v>
      </c>
      <c r="AC113" s="40">
        <f t="shared" si="62"/>
        <v>2.217</v>
      </c>
      <c r="AD113" s="13">
        <f t="shared" si="60"/>
        <v>931</v>
      </c>
      <c r="AE113" s="13">
        <f t="shared" si="54"/>
        <v>372</v>
      </c>
      <c r="AF113" s="14">
        <f t="shared" si="55"/>
        <v>1303</v>
      </c>
      <c r="AG113" s="15">
        <f t="shared" si="56"/>
        <v>195</v>
      </c>
      <c r="AH113" s="16">
        <f t="shared" si="57"/>
        <v>1498</v>
      </c>
      <c r="AI113" s="13">
        <f t="shared" si="58"/>
        <v>353</v>
      </c>
      <c r="AJ113" s="17">
        <f t="shared" si="59"/>
        <v>1851</v>
      </c>
    </row>
    <row r="114" spans="1:36" s="2" customFormat="1" ht="16.5" customHeight="1">
      <c r="A114" s="18">
        <f t="shared" si="61"/>
        <v>95</v>
      </c>
      <c r="B114" s="20" t="s">
        <v>130</v>
      </c>
      <c r="C114" s="7">
        <v>0</v>
      </c>
      <c r="D114" s="7">
        <v>0</v>
      </c>
      <c r="E114" s="7">
        <v>0</v>
      </c>
      <c r="F114" s="8">
        <f t="shared" si="46"/>
        <v>0</v>
      </c>
      <c r="G114" s="7"/>
      <c r="H114" s="7">
        <v>0</v>
      </c>
      <c r="I114" s="7">
        <v>0</v>
      </c>
      <c r="J114" s="8">
        <f t="shared" si="47"/>
        <v>0</v>
      </c>
      <c r="K114" s="7"/>
      <c r="L114" s="7"/>
      <c r="M114" s="7">
        <v>0</v>
      </c>
      <c r="N114" s="8">
        <f t="shared" si="48"/>
        <v>0</v>
      </c>
      <c r="O114" s="9">
        <f t="shared" si="49"/>
        <v>0</v>
      </c>
      <c r="P114" s="11">
        <f t="shared" si="63"/>
        <v>0</v>
      </c>
      <c r="Q114" s="11">
        <f t="shared" si="64"/>
        <v>0</v>
      </c>
      <c r="R114" s="11">
        <f t="shared" si="65"/>
        <v>0</v>
      </c>
      <c r="S114" s="10">
        <f t="shared" si="50"/>
        <v>0</v>
      </c>
      <c r="T114" s="11">
        <f t="shared" si="66"/>
        <v>0</v>
      </c>
      <c r="U114" s="11">
        <f t="shared" si="67"/>
        <v>0</v>
      </c>
      <c r="V114" s="11">
        <f t="shared" si="68"/>
        <v>0</v>
      </c>
      <c r="W114" s="10">
        <f t="shared" si="51"/>
        <v>0</v>
      </c>
      <c r="X114" s="11">
        <f t="shared" si="69"/>
        <v>0</v>
      </c>
      <c r="Y114" s="11">
        <f t="shared" si="70"/>
        <v>0</v>
      </c>
      <c r="Z114" s="11">
        <f t="shared" si="71"/>
        <v>0</v>
      </c>
      <c r="AA114" s="10">
        <f t="shared" si="52"/>
        <v>0</v>
      </c>
      <c r="AB114" s="12">
        <f t="shared" si="53"/>
        <v>0</v>
      </c>
      <c r="AC114" s="40">
        <f t="shared" si="62"/>
        <v>0</v>
      </c>
      <c r="AD114" s="13">
        <f t="shared" si="60"/>
        <v>0</v>
      </c>
      <c r="AE114" s="13">
        <f t="shared" si="54"/>
        <v>0</v>
      </c>
      <c r="AF114" s="14">
        <f t="shared" si="55"/>
        <v>0</v>
      </c>
      <c r="AG114" s="15">
        <f t="shared" si="56"/>
        <v>0</v>
      </c>
      <c r="AH114" s="16">
        <f t="shared" si="57"/>
        <v>0</v>
      </c>
      <c r="AI114" s="13">
        <f t="shared" si="58"/>
        <v>0</v>
      </c>
      <c r="AJ114" s="17">
        <f t="shared" si="59"/>
        <v>0</v>
      </c>
    </row>
    <row r="115" spans="1:36" s="2" customFormat="1" ht="16.5" customHeight="1">
      <c r="A115" s="18">
        <f t="shared" si="61"/>
        <v>96</v>
      </c>
      <c r="B115" s="20" t="s">
        <v>131</v>
      </c>
      <c r="C115" s="7">
        <v>0</v>
      </c>
      <c r="D115" s="7">
        <v>0</v>
      </c>
      <c r="E115" s="7">
        <v>0</v>
      </c>
      <c r="F115" s="8">
        <f t="shared" si="46"/>
        <v>0</v>
      </c>
      <c r="G115" s="7"/>
      <c r="H115" s="7">
        <v>0</v>
      </c>
      <c r="I115" s="7">
        <v>0</v>
      </c>
      <c r="J115" s="8">
        <f t="shared" si="47"/>
        <v>0</v>
      </c>
      <c r="K115" s="7"/>
      <c r="L115" s="7"/>
      <c r="M115" s="7">
        <v>0</v>
      </c>
      <c r="N115" s="8">
        <f t="shared" si="48"/>
        <v>0</v>
      </c>
      <c r="O115" s="9">
        <f t="shared" si="49"/>
        <v>0</v>
      </c>
      <c r="P115" s="11">
        <f t="shared" si="63"/>
        <v>0</v>
      </c>
      <c r="Q115" s="11">
        <f t="shared" si="64"/>
        <v>0</v>
      </c>
      <c r="R115" s="11">
        <f t="shared" si="65"/>
        <v>0</v>
      </c>
      <c r="S115" s="10">
        <f t="shared" si="50"/>
        <v>0</v>
      </c>
      <c r="T115" s="11">
        <f t="shared" si="66"/>
        <v>0</v>
      </c>
      <c r="U115" s="11">
        <f t="shared" si="67"/>
        <v>0</v>
      </c>
      <c r="V115" s="11">
        <f t="shared" si="68"/>
        <v>0</v>
      </c>
      <c r="W115" s="10">
        <f t="shared" si="51"/>
        <v>0</v>
      </c>
      <c r="X115" s="11">
        <f t="shared" si="69"/>
        <v>0</v>
      </c>
      <c r="Y115" s="11">
        <f t="shared" si="70"/>
        <v>0</v>
      </c>
      <c r="Z115" s="11">
        <f t="shared" si="71"/>
        <v>0</v>
      </c>
      <c r="AA115" s="10">
        <f t="shared" si="52"/>
        <v>0</v>
      </c>
      <c r="AB115" s="12">
        <f t="shared" si="53"/>
        <v>0</v>
      </c>
      <c r="AC115" s="40">
        <f t="shared" si="62"/>
        <v>0</v>
      </c>
      <c r="AD115" s="13">
        <f t="shared" si="60"/>
        <v>0</v>
      </c>
      <c r="AE115" s="13">
        <f t="shared" si="54"/>
        <v>0</v>
      </c>
      <c r="AF115" s="14">
        <f t="shared" si="55"/>
        <v>0</v>
      </c>
      <c r="AG115" s="15">
        <f t="shared" si="56"/>
        <v>0</v>
      </c>
      <c r="AH115" s="16">
        <f t="shared" si="57"/>
        <v>0</v>
      </c>
      <c r="AI115" s="13">
        <f t="shared" si="58"/>
        <v>0</v>
      </c>
      <c r="AJ115" s="17">
        <f t="shared" si="59"/>
        <v>0</v>
      </c>
    </row>
    <row r="116" spans="1:36" s="2" customFormat="1" ht="16.5" customHeight="1">
      <c r="A116" s="18">
        <f t="shared" si="61"/>
        <v>97</v>
      </c>
      <c r="B116" s="20" t="s">
        <v>132</v>
      </c>
      <c r="C116" s="7">
        <v>0</v>
      </c>
      <c r="D116" s="7">
        <v>46</v>
      </c>
      <c r="E116" s="7">
        <v>199</v>
      </c>
      <c r="F116" s="8">
        <f t="shared" si="46"/>
        <v>245</v>
      </c>
      <c r="G116" s="7"/>
      <c r="H116" s="7">
        <v>0</v>
      </c>
      <c r="I116" s="7">
        <v>0</v>
      </c>
      <c r="J116" s="8">
        <f t="shared" si="47"/>
        <v>0</v>
      </c>
      <c r="K116" s="7"/>
      <c r="L116" s="7"/>
      <c r="M116" s="7">
        <v>0</v>
      </c>
      <c r="N116" s="8">
        <f t="shared" si="48"/>
        <v>0</v>
      </c>
      <c r="O116" s="9">
        <f t="shared" si="49"/>
        <v>245</v>
      </c>
      <c r="P116" s="11">
        <f t="shared" si="63"/>
        <v>0</v>
      </c>
      <c r="Q116" s="11">
        <f t="shared" si="64"/>
        <v>37</v>
      </c>
      <c r="R116" s="11">
        <f t="shared" si="65"/>
        <v>199</v>
      </c>
      <c r="S116" s="10">
        <f t="shared" si="50"/>
        <v>236</v>
      </c>
      <c r="T116" s="11">
        <f t="shared" si="66"/>
        <v>0</v>
      </c>
      <c r="U116" s="11">
        <f t="shared" si="67"/>
        <v>0</v>
      </c>
      <c r="V116" s="11">
        <f t="shared" si="68"/>
        <v>0</v>
      </c>
      <c r="W116" s="10">
        <f t="shared" si="51"/>
        <v>0</v>
      </c>
      <c r="X116" s="11">
        <f t="shared" si="69"/>
        <v>0</v>
      </c>
      <c r="Y116" s="11">
        <f t="shared" si="70"/>
        <v>0</v>
      </c>
      <c r="Z116" s="11">
        <f t="shared" si="71"/>
        <v>0</v>
      </c>
      <c r="AA116" s="10">
        <f t="shared" si="52"/>
        <v>0</v>
      </c>
      <c r="AB116" s="12">
        <f t="shared" si="53"/>
        <v>236</v>
      </c>
      <c r="AC116" s="40">
        <f t="shared" si="62"/>
        <v>29.064</v>
      </c>
      <c r="AD116" s="13">
        <f t="shared" si="60"/>
        <v>12207</v>
      </c>
      <c r="AE116" s="13">
        <f t="shared" si="54"/>
        <v>4883</v>
      </c>
      <c r="AF116" s="14">
        <f t="shared" si="55"/>
        <v>17090</v>
      </c>
      <c r="AG116" s="15">
        <f t="shared" si="56"/>
        <v>2564</v>
      </c>
      <c r="AH116" s="16">
        <f t="shared" si="57"/>
        <v>19654</v>
      </c>
      <c r="AI116" s="13">
        <f t="shared" si="58"/>
        <v>4636</v>
      </c>
      <c r="AJ116" s="17">
        <f t="shared" si="59"/>
        <v>24290</v>
      </c>
    </row>
    <row r="117" spans="1:36" s="2" customFormat="1" ht="16.5" customHeight="1">
      <c r="A117" s="18">
        <f t="shared" si="61"/>
        <v>98</v>
      </c>
      <c r="B117" s="20" t="s">
        <v>133</v>
      </c>
      <c r="C117" s="7">
        <v>0</v>
      </c>
      <c r="D117" s="7">
        <v>7</v>
      </c>
      <c r="E117" s="7">
        <v>9</v>
      </c>
      <c r="F117" s="8">
        <f t="shared" si="46"/>
        <v>16</v>
      </c>
      <c r="G117" s="7"/>
      <c r="H117" s="7">
        <v>0</v>
      </c>
      <c r="I117" s="7">
        <v>0</v>
      </c>
      <c r="J117" s="8">
        <f t="shared" si="47"/>
        <v>0</v>
      </c>
      <c r="K117" s="7"/>
      <c r="L117" s="7"/>
      <c r="M117" s="7">
        <v>0</v>
      </c>
      <c r="N117" s="8">
        <f t="shared" si="48"/>
        <v>0</v>
      </c>
      <c r="O117" s="9">
        <f t="shared" si="49"/>
        <v>16</v>
      </c>
      <c r="P117" s="11">
        <f t="shared" si="63"/>
        <v>0</v>
      </c>
      <c r="Q117" s="11">
        <f t="shared" si="64"/>
        <v>6</v>
      </c>
      <c r="R117" s="11">
        <f t="shared" si="65"/>
        <v>9</v>
      </c>
      <c r="S117" s="10">
        <f t="shared" si="50"/>
        <v>15</v>
      </c>
      <c r="T117" s="11">
        <f t="shared" si="66"/>
        <v>0</v>
      </c>
      <c r="U117" s="11">
        <f t="shared" si="67"/>
        <v>0</v>
      </c>
      <c r="V117" s="11">
        <f t="shared" si="68"/>
        <v>0</v>
      </c>
      <c r="W117" s="10">
        <f t="shared" si="51"/>
        <v>0</v>
      </c>
      <c r="X117" s="11">
        <f t="shared" si="69"/>
        <v>0</v>
      </c>
      <c r="Y117" s="11">
        <f t="shared" si="70"/>
        <v>0</v>
      </c>
      <c r="Z117" s="11">
        <f t="shared" si="71"/>
        <v>0</v>
      </c>
      <c r="AA117" s="10">
        <f t="shared" si="52"/>
        <v>0</v>
      </c>
      <c r="AB117" s="12">
        <f t="shared" si="53"/>
        <v>15</v>
      </c>
      <c r="AC117" s="40">
        <f t="shared" si="62"/>
        <v>1.847</v>
      </c>
      <c r="AD117" s="13">
        <f t="shared" si="60"/>
        <v>776</v>
      </c>
      <c r="AE117" s="13">
        <f t="shared" si="54"/>
        <v>310</v>
      </c>
      <c r="AF117" s="14">
        <f t="shared" si="55"/>
        <v>1086</v>
      </c>
      <c r="AG117" s="15">
        <f t="shared" si="56"/>
        <v>163</v>
      </c>
      <c r="AH117" s="16">
        <f t="shared" si="57"/>
        <v>1249</v>
      </c>
      <c r="AI117" s="13">
        <f t="shared" si="58"/>
        <v>295</v>
      </c>
      <c r="AJ117" s="17">
        <f t="shared" si="59"/>
        <v>1544</v>
      </c>
    </row>
    <row r="118" spans="1:36" s="2" customFormat="1" ht="16.5" customHeight="1">
      <c r="A118" s="18">
        <f t="shared" si="61"/>
        <v>99</v>
      </c>
      <c r="B118" s="20" t="s">
        <v>134</v>
      </c>
      <c r="C118" s="7">
        <v>0</v>
      </c>
      <c r="D118" s="7">
        <v>73</v>
      </c>
      <c r="E118" s="7">
        <v>314</v>
      </c>
      <c r="F118" s="8">
        <f t="shared" si="46"/>
        <v>387</v>
      </c>
      <c r="G118" s="7"/>
      <c r="H118" s="7">
        <v>0</v>
      </c>
      <c r="I118" s="7">
        <v>0</v>
      </c>
      <c r="J118" s="8">
        <f t="shared" si="47"/>
        <v>0</v>
      </c>
      <c r="K118" s="7"/>
      <c r="L118" s="7"/>
      <c r="M118" s="7">
        <v>0</v>
      </c>
      <c r="N118" s="8">
        <f t="shared" si="48"/>
        <v>0</v>
      </c>
      <c r="O118" s="9">
        <f t="shared" si="49"/>
        <v>387</v>
      </c>
      <c r="P118" s="11">
        <f t="shared" si="63"/>
        <v>0</v>
      </c>
      <c r="Q118" s="11">
        <f t="shared" si="64"/>
        <v>58</v>
      </c>
      <c r="R118" s="11">
        <f t="shared" si="65"/>
        <v>314</v>
      </c>
      <c r="S118" s="10">
        <f t="shared" si="50"/>
        <v>372</v>
      </c>
      <c r="T118" s="11">
        <f t="shared" si="66"/>
        <v>0</v>
      </c>
      <c r="U118" s="11">
        <f t="shared" si="67"/>
        <v>0</v>
      </c>
      <c r="V118" s="11">
        <f t="shared" si="68"/>
        <v>0</v>
      </c>
      <c r="W118" s="10">
        <f t="shared" si="51"/>
        <v>0</v>
      </c>
      <c r="X118" s="11">
        <f t="shared" si="69"/>
        <v>0</v>
      </c>
      <c r="Y118" s="11">
        <f t="shared" si="70"/>
        <v>0</v>
      </c>
      <c r="Z118" s="11">
        <f t="shared" si="71"/>
        <v>0</v>
      </c>
      <c r="AA118" s="10">
        <f t="shared" si="52"/>
        <v>0</v>
      </c>
      <c r="AB118" s="12">
        <f t="shared" si="53"/>
        <v>372</v>
      </c>
      <c r="AC118" s="40">
        <f t="shared" si="62"/>
        <v>45.813</v>
      </c>
      <c r="AD118" s="13">
        <f t="shared" si="60"/>
        <v>19241</v>
      </c>
      <c r="AE118" s="13">
        <f t="shared" si="54"/>
        <v>7696</v>
      </c>
      <c r="AF118" s="14">
        <f t="shared" si="55"/>
        <v>26937</v>
      </c>
      <c r="AG118" s="15">
        <f t="shared" si="56"/>
        <v>4041</v>
      </c>
      <c r="AH118" s="16">
        <f t="shared" si="57"/>
        <v>30978</v>
      </c>
      <c r="AI118" s="13">
        <f t="shared" si="58"/>
        <v>7308</v>
      </c>
      <c r="AJ118" s="17">
        <f t="shared" si="59"/>
        <v>38286</v>
      </c>
    </row>
    <row r="119" spans="1:36" s="2" customFormat="1" ht="16.5" customHeight="1">
      <c r="A119" s="18">
        <f t="shared" si="61"/>
        <v>100</v>
      </c>
      <c r="B119" s="20" t="s">
        <v>135</v>
      </c>
      <c r="C119" s="7">
        <v>0</v>
      </c>
      <c r="D119" s="7">
        <v>7</v>
      </c>
      <c r="E119" s="7">
        <v>0</v>
      </c>
      <c r="F119" s="8">
        <f t="shared" si="46"/>
        <v>7</v>
      </c>
      <c r="G119" s="7"/>
      <c r="H119" s="7">
        <v>0</v>
      </c>
      <c r="I119" s="7">
        <v>0</v>
      </c>
      <c r="J119" s="8">
        <f t="shared" si="47"/>
        <v>0</v>
      </c>
      <c r="K119" s="7"/>
      <c r="L119" s="7"/>
      <c r="M119" s="7">
        <v>0</v>
      </c>
      <c r="N119" s="8">
        <f t="shared" si="48"/>
        <v>0</v>
      </c>
      <c r="O119" s="9">
        <f t="shared" si="49"/>
        <v>7</v>
      </c>
      <c r="P119" s="11">
        <f t="shared" si="63"/>
        <v>0</v>
      </c>
      <c r="Q119" s="11">
        <f t="shared" si="64"/>
        <v>6</v>
      </c>
      <c r="R119" s="11">
        <f t="shared" si="65"/>
        <v>0</v>
      </c>
      <c r="S119" s="10">
        <f t="shared" si="50"/>
        <v>6</v>
      </c>
      <c r="T119" s="11">
        <f t="shared" si="66"/>
        <v>0</v>
      </c>
      <c r="U119" s="11">
        <f t="shared" si="67"/>
        <v>0</v>
      </c>
      <c r="V119" s="11">
        <f t="shared" si="68"/>
        <v>0</v>
      </c>
      <c r="W119" s="10">
        <f t="shared" si="51"/>
        <v>0</v>
      </c>
      <c r="X119" s="11">
        <f t="shared" si="69"/>
        <v>0</v>
      </c>
      <c r="Y119" s="11">
        <f t="shared" si="70"/>
        <v>0</v>
      </c>
      <c r="Z119" s="11">
        <f t="shared" si="71"/>
        <v>0</v>
      </c>
      <c r="AA119" s="10">
        <f t="shared" si="52"/>
        <v>0</v>
      </c>
      <c r="AB119" s="12">
        <f t="shared" si="53"/>
        <v>6</v>
      </c>
      <c r="AC119" s="40">
        <f t="shared" si="62"/>
        <v>0.739</v>
      </c>
      <c r="AD119" s="13">
        <f t="shared" si="60"/>
        <v>310</v>
      </c>
      <c r="AE119" s="13">
        <f t="shared" si="54"/>
        <v>124</v>
      </c>
      <c r="AF119" s="14">
        <f t="shared" si="55"/>
        <v>434</v>
      </c>
      <c r="AG119" s="15">
        <f t="shared" si="56"/>
        <v>65</v>
      </c>
      <c r="AH119" s="16">
        <f t="shared" si="57"/>
        <v>499</v>
      </c>
      <c r="AI119" s="13">
        <f t="shared" si="58"/>
        <v>118</v>
      </c>
      <c r="AJ119" s="17">
        <f t="shared" si="59"/>
        <v>617</v>
      </c>
    </row>
    <row r="120" spans="1:36" s="2" customFormat="1" ht="16.5" customHeight="1">
      <c r="A120" s="18">
        <f t="shared" si="61"/>
        <v>101</v>
      </c>
      <c r="B120" s="20" t="s">
        <v>136</v>
      </c>
      <c r="C120" s="7">
        <v>0</v>
      </c>
      <c r="D120" s="7">
        <v>2</v>
      </c>
      <c r="E120" s="7">
        <v>49</v>
      </c>
      <c r="F120" s="8">
        <f t="shared" si="46"/>
        <v>51</v>
      </c>
      <c r="G120" s="7"/>
      <c r="H120" s="7">
        <v>0</v>
      </c>
      <c r="I120" s="7">
        <v>0</v>
      </c>
      <c r="J120" s="8">
        <f t="shared" si="47"/>
        <v>0</v>
      </c>
      <c r="K120" s="7"/>
      <c r="L120" s="7"/>
      <c r="M120" s="7">
        <v>0</v>
      </c>
      <c r="N120" s="8">
        <f t="shared" si="48"/>
        <v>0</v>
      </c>
      <c r="O120" s="9">
        <f t="shared" si="49"/>
        <v>51</v>
      </c>
      <c r="P120" s="11">
        <f t="shared" si="63"/>
        <v>0</v>
      </c>
      <c r="Q120" s="11">
        <f t="shared" si="64"/>
        <v>2</v>
      </c>
      <c r="R120" s="11">
        <f t="shared" si="65"/>
        <v>49</v>
      </c>
      <c r="S120" s="10">
        <f t="shared" si="50"/>
        <v>51</v>
      </c>
      <c r="T120" s="11">
        <f t="shared" si="66"/>
        <v>0</v>
      </c>
      <c r="U120" s="11">
        <f t="shared" si="67"/>
        <v>0</v>
      </c>
      <c r="V120" s="11">
        <f t="shared" si="68"/>
        <v>0</v>
      </c>
      <c r="W120" s="10">
        <f t="shared" si="51"/>
        <v>0</v>
      </c>
      <c r="X120" s="11">
        <f t="shared" si="69"/>
        <v>0</v>
      </c>
      <c r="Y120" s="11">
        <f t="shared" si="70"/>
        <v>0</v>
      </c>
      <c r="Z120" s="11">
        <f t="shared" si="71"/>
        <v>0</v>
      </c>
      <c r="AA120" s="10">
        <f t="shared" si="52"/>
        <v>0</v>
      </c>
      <c r="AB120" s="12">
        <f t="shared" si="53"/>
        <v>51</v>
      </c>
      <c r="AC120" s="40">
        <f t="shared" si="62"/>
        <v>6.281</v>
      </c>
      <c r="AD120" s="13">
        <f t="shared" si="60"/>
        <v>2638</v>
      </c>
      <c r="AE120" s="13">
        <f t="shared" si="54"/>
        <v>1055</v>
      </c>
      <c r="AF120" s="14">
        <f t="shared" si="55"/>
        <v>3693</v>
      </c>
      <c r="AG120" s="15">
        <f t="shared" si="56"/>
        <v>554</v>
      </c>
      <c r="AH120" s="16">
        <f t="shared" si="57"/>
        <v>4247</v>
      </c>
      <c r="AI120" s="13">
        <f t="shared" si="58"/>
        <v>1002</v>
      </c>
      <c r="AJ120" s="17">
        <f t="shared" si="59"/>
        <v>5249</v>
      </c>
    </row>
    <row r="121" spans="1:36" s="2" customFormat="1" ht="16.5" customHeight="1">
      <c r="A121" s="18">
        <f t="shared" si="61"/>
        <v>102</v>
      </c>
      <c r="B121" s="20" t="s">
        <v>137</v>
      </c>
      <c r="C121" s="7">
        <v>0</v>
      </c>
      <c r="D121" s="7">
        <v>0</v>
      </c>
      <c r="E121" s="7">
        <v>0</v>
      </c>
      <c r="F121" s="8">
        <f t="shared" si="46"/>
        <v>0</v>
      </c>
      <c r="G121" s="7"/>
      <c r="H121" s="7">
        <v>0</v>
      </c>
      <c r="I121" s="7">
        <v>0</v>
      </c>
      <c r="J121" s="8">
        <f t="shared" si="47"/>
        <v>0</v>
      </c>
      <c r="K121" s="7"/>
      <c r="L121" s="7"/>
      <c r="M121" s="7">
        <v>0</v>
      </c>
      <c r="N121" s="8">
        <f t="shared" si="48"/>
        <v>0</v>
      </c>
      <c r="O121" s="9">
        <f t="shared" si="49"/>
        <v>0</v>
      </c>
      <c r="P121" s="11">
        <f t="shared" si="63"/>
        <v>0</v>
      </c>
      <c r="Q121" s="11">
        <f t="shared" si="64"/>
        <v>0</v>
      </c>
      <c r="R121" s="11">
        <f t="shared" si="65"/>
        <v>0</v>
      </c>
      <c r="S121" s="10">
        <f t="shared" si="50"/>
        <v>0</v>
      </c>
      <c r="T121" s="11">
        <f t="shared" si="66"/>
        <v>0</v>
      </c>
      <c r="U121" s="11">
        <f t="shared" si="67"/>
        <v>0</v>
      </c>
      <c r="V121" s="11">
        <f t="shared" si="68"/>
        <v>0</v>
      </c>
      <c r="W121" s="10">
        <f t="shared" si="51"/>
        <v>0</v>
      </c>
      <c r="X121" s="11">
        <f t="shared" si="69"/>
        <v>0</v>
      </c>
      <c r="Y121" s="11">
        <f t="shared" si="70"/>
        <v>0</v>
      </c>
      <c r="Z121" s="11">
        <f t="shared" si="71"/>
        <v>0</v>
      </c>
      <c r="AA121" s="10">
        <f t="shared" si="52"/>
        <v>0</v>
      </c>
      <c r="AB121" s="12">
        <f t="shared" si="53"/>
        <v>0</v>
      </c>
      <c r="AC121" s="40">
        <f t="shared" si="62"/>
        <v>0</v>
      </c>
      <c r="AD121" s="13">
        <f t="shared" si="60"/>
        <v>0</v>
      </c>
      <c r="AE121" s="13">
        <f t="shared" si="54"/>
        <v>0</v>
      </c>
      <c r="AF121" s="14">
        <f t="shared" si="55"/>
        <v>0</v>
      </c>
      <c r="AG121" s="15">
        <f t="shared" si="56"/>
        <v>0</v>
      </c>
      <c r="AH121" s="16">
        <f t="shared" si="57"/>
        <v>0</v>
      </c>
      <c r="AI121" s="13">
        <f t="shared" si="58"/>
        <v>0</v>
      </c>
      <c r="AJ121" s="17">
        <f t="shared" si="59"/>
        <v>0</v>
      </c>
    </row>
    <row r="122" spans="1:36" s="2" customFormat="1" ht="16.5" customHeight="1">
      <c r="A122" s="18">
        <f t="shared" si="61"/>
        <v>103</v>
      </c>
      <c r="B122" s="20" t="s">
        <v>138</v>
      </c>
      <c r="C122" s="7">
        <v>0</v>
      </c>
      <c r="D122" s="7">
        <v>0</v>
      </c>
      <c r="E122" s="7">
        <v>0</v>
      </c>
      <c r="F122" s="8">
        <f t="shared" si="46"/>
        <v>0</v>
      </c>
      <c r="G122" s="7"/>
      <c r="H122" s="7">
        <v>0</v>
      </c>
      <c r="I122" s="7">
        <v>0</v>
      </c>
      <c r="J122" s="8">
        <f t="shared" si="47"/>
        <v>0</v>
      </c>
      <c r="K122" s="7"/>
      <c r="L122" s="7"/>
      <c r="M122" s="7">
        <v>0</v>
      </c>
      <c r="N122" s="8">
        <f t="shared" si="48"/>
        <v>0</v>
      </c>
      <c r="O122" s="9">
        <f t="shared" si="49"/>
        <v>0</v>
      </c>
      <c r="P122" s="11">
        <f t="shared" si="63"/>
        <v>0</v>
      </c>
      <c r="Q122" s="11">
        <f t="shared" si="64"/>
        <v>0</v>
      </c>
      <c r="R122" s="11">
        <f t="shared" si="65"/>
        <v>0</v>
      </c>
      <c r="S122" s="10">
        <f t="shared" si="50"/>
        <v>0</v>
      </c>
      <c r="T122" s="11">
        <f t="shared" si="66"/>
        <v>0</v>
      </c>
      <c r="U122" s="11">
        <f t="shared" si="67"/>
        <v>0</v>
      </c>
      <c r="V122" s="11">
        <f t="shared" si="68"/>
        <v>0</v>
      </c>
      <c r="W122" s="10">
        <f t="shared" si="51"/>
        <v>0</v>
      </c>
      <c r="X122" s="11">
        <f t="shared" si="69"/>
        <v>0</v>
      </c>
      <c r="Y122" s="11">
        <f t="shared" si="70"/>
        <v>0</v>
      </c>
      <c r="Z122" s="11">
        <f t="shared" si="71"/>
        <v>0</v>
      </c>
      <c r="AA122" s="10">
        <f t="shared" si="52"/>
        <v>0</v>
      </c>
      <c r="AB122" s="12">
        <f t="shared" si="53"/>
        <v>0</v>
      </c>
      <c r="AC122" s="40">
        <f t="shared" si="62"/>
        <v>0</v>
      </c>
      <c r="AD122" s="13">
        <f t="shared" si="60"/>
        <v>0</v>
      </c>
      <c r="AE122" s="13">
        <f t="shared" si="54"/>
        <v>0</v>
      </c>
      <c r="AF122" s="14">
        <f t="shared" si="55"/>
        <v>0</v>
      </c>
      <c r="AG122" s="15">
        <f t="shared" si="56"/>
        <v>0</v>
      </c>
      <c r="AH122" s="16">
        <f t="shared" si="57"/>
        <v>0</v>
      </c>
      <c r="AI122" s="13">
        <f t="shared" si="58"/>
        <v>0</v>
      </c>
      <c r="AJ122" s="17">
        <f t="shared" si="59"/>
        <v>0</v>
      </c>
    </row>
    <row r="123" spans="1:36" s="2" customFormat="1" ht="16.5" customHeight="1">
      <c r="A123" s="18">
        <f>+A122+1</f>
        <v>104</v>
      </c>
      <c r="B123" s="20" t="s">
        <v>139</v>
      </c>
      <c r="C123" s="7">
        <v>0</v>
      </c>
      <c r="D123" s="7">
        <v>0</v>
      </c>
      <c r="E123" s="7">
        <v>10</v>
      </c>
      <c r="F123" s="8">
        <f t="shared" si="46"/>
        <v>10</v>
      </c>
      <c r="G123" s="7"/>
      <c r="H123" s="7">
        <v>0</v>
      </c>
      <c r="I123" s="7">
        <v>0</v>
      </c>
      <c r="J123" s="8">
        <f t="shared" si="47"/>
        <v>0</v>
      </c>
      <c r="K123" s="7"/>
      <c r="L123" s="7"/>
      <c r="M123" s="7">
        <v>0</v>
      </c>
      <c r="N123" s="8">
        <f t="shared" si="48"/>
        <v>0</v>
      </c>
      <c r="O123" s="9">
        <f t="shared" si="49"/>
        <v>10</v>
      </c>
      <c r="P123" s="11">
        <f t="shared" si="63"/>
        <v>0</v>
      </c>
      <c r="Q123" s="11">
        <f t="shared" si="64"/>
        <v>0</v>
      </c>
      <c r="R123" s="11">
        <f t="shared" si="65"/>
        <v>10</v>
      </c>
      <c r="S123" s="10">
        <f t="shared" si="50"/>
        <v>10</v>
      </c>
      <c r="T123" s="11">
        <f t="shared" si="66"/>
        <v>0</v>
      </c>
      <c r="U123" s="11">
        <f t="shared" si="67"/>
        <v>0</v>
      </c>
      <c r="V123" s="11">
        <f t="shared" si="68"/>
        <v>0</v>
      </c>
      <c r="W123" s="10">
        <f t="shared" si="51"/>
        <v>0</v>
      </c>
      <c r="X123" s="11">
        <f t="shared" si="69"/>
        <v>0</v>
      </c>
      <c r="Y123" s="11">
        <f t="shared" si="70"/>
        <v>0</v>
      </c>
      <c r="Z123" s="11">
        <f t="shared" si="71"/>
        <v>0</v>
      </c>
      <c r="AA123" s="10">
        <f t="shared" si="52"/>
        <v>0</v>
      </c>
      <c r="AB123" s="12">
        <f t="shared" si="53"/>
        <v>10</v>
      </c>
      <c r="AC123" s="40">
        <f t="shared" si="62"/>
        <v>1.232</v>
      </c>
      <c r="AD123" s="13">
        <f t="shared" si="60"/>
        <v>517</v>
      </c>
      <c r="AE123" s="13">
        <f t="shared" si="54"/>
        <v>207</v>
      </c>
      <c r="AF123" s="14">
        <f t="shared" si="55"/>
        <v>724</v>
      </c>
      <c r="AG123" s="15">
        <f t="shared" si="56"/>
        <v>109</v>
      </c>
      <c r="AH123" s="16">
        <f t="shared" si="57"/>
        <v>833</v>
      </c>
      <c r="AI123" s="13">
        <f t="shared" si="58"/>
        <v>197</v>
      </c>
      <c r="AJ123" s="17">
        <f t="shared" si="59"/>
        <v>1030</v>
      </c>
    </row>
    <row r="124" spans="1:36" s="2" customFormat="1" ht="16.5" customHeight="1">
      <c r="A124" s="18">
        <f t="shared" si="61"/>
        <v>105</v>
      </c>
      <c r="B124" s="20" t="s">
        <v>140</v>
      </c>
      <c r="C124" s="7">
        <v>0</v>
      </c>
      <c r="D124" s="7">
        <v>0</v>
      </c>
      <c r="E124" s="7">
        <v>25</v>
      </c>
      <c r="F124" s="8">
        <f t="shared" si="46"/>
        <v>25</v>
      </c>
      <c r="G124" s="7"/>
      <c r="H124" s="7">
        <v>0</v>
      </c>
      <c r="I124" s="7">
        <v>0</v>
      </c>
      <c r="J124" s="8">
        <f t="shared" si="47"/>
        <v>0</v>
      </c>
      <c r="K124" s="7"/>
      <c r="L124" s="7"/>
      <c r="M124" s="7">
        <v>0</v>
      </c>
      <c r="N124" s="8">
        <f t="shared" si="48"/>
        <v>0</v>
      </c>
      <c r="O124" s="9">
        <f t="shared" si="49"/>
        <v>25</v>
      </c>
      <c r="P124" s="11">
        <f t="shared" si="63"/>
        <v>0</v>
      </c>
      <c r="Q124" s="11">
        <f t="shared" si="64"/>
        <v>0</v>
      </c>
      <c r="R124" s="11">
        <f t="shared" si="65"/>
        <v>25</v>
      </c>
      <c r="S124" s="10">
        <f t="shared" si="50"/>
        <v>25</v>
      </c>
      <c r="T124" s="11">
        <f t="shared" si="66"/>
        <v>0</v>
      </c>
      <c r="U124" s="11">
        <f t="shared" si="67"/>
        <v>0</v>
      </c>
      <c r="V124" s="11">
        <f t="shared" si="68"/>
        <v>0</v>
      </c>
      <c r="W124" s="10">
        <f t="shared" si="51"/>
        <v>0</v>
      </c>
      <c r="X124" s="11">
        <f t="shared" si="69"/>
        <v>0</v>
      </c>
      <c r="Y124" s="11">
        <f t="shared" si="70"/>
        <v>0</v>
      </c>
      <c r="Z124" s="11">
        <f t="shared" si="71"/>
        <v>0</v>
      </c>
      <c r="AA124" s="10">
        <f t="shared" si="52"/>
        <v>0</v>
      </c>
      <c r="AB124" s="12">
        <f t="shared" si="53"/>
        <v>25</v>
      </c>
      <c r="AC124" s="40">
        <f t="shared" si="62"/>
        <v>3.079</v>
      </c>
      <c r="AD124" s="13">
        <f t="shared" si="60"/>
        <v>1293</v>
      </c>
      <c r="AE124" s="13">
        <f t="shared" si="54"/>
        <v>517</v>
      </c>
      <c r="AF124" s="14">
        <f t="shared" si="55"/>
        <v>1810</v>
      </c>
      <c r="AG124" s="15">
        <f t="shared" si="56"/>
        <v>272</v>
      </c>
      <c r="AH124" s="16">
        <f t="shared" si="57"/>
        <v>2082</v>
      </c>
      <c r="AI124" s="13">
        <f t="shared" si="58"/>
        <v>491</v>
      </c>
      <c r="AJ124" s="17">
        <f t="shared" si="59"/>
        <v>2573</v>
      </c>
    </row>
    <row r="125" spans="1:36" s="2" customFormat="1" ht="16.5" customHeight="1">
      <c r="A125" s="18">
        <f t="shared" si="61"/>
        <v>106</v>
      </c>
      <c r="B125" s="20" t="s">
        <v>141</v>
      </c>
      <c r="C125" s="7">
        <v>0</v>
      </c>
      <c r="D125" s="7">
        <v>0</v>
      </c>
      <c r="E125" s="7">
        <v>15</v>
      </c>
      <c r="F125" s="8">
        <f t="shared" si="46"/>
        <v>15</v>
      </c>
      <c r="G125" s="7"/>
      <c r="H125" s="7">
        <v>0</v>
      </c>
      <c r="I125" s="7">
        <v>0</v>
      </c>
      <c r="J125" s="8">
        <f t="shared" si="47"/>
        <v>0</v>
      </c>
      <c r="K125" s="7"/>
      <c r="L125" s="7"/>
      <c r="M125" s="7">
        <v>0</v>
      </c>
      <c r="N125" s="8">
        <f t="shared" si="48"/>
        <v>0</v>
      </c>
      <c r="O125" s="9">
        <f t="shared" si="49"/>
        <v>15</v>
      </c>
      <c r="P125" s="11">
        <f t="shared" si="63"/>
        <v>0</v>
      </c>
      <c r="Q125" s="11">
        <f t="shared" si="64"/>
        <v>0</v>
      </c>
      <c r="R125" s="11">
        <f t="shared" si="65"/>
        <v>15</v>
      </c>
      <c r="S125" s="10">
        <f t="shared" si="50"/>
        <v>15</v>
      </c>
      <c r="T125" s="11">
        <f t="shared" si="66"/>
        <v>0</v>
      </c>
      <c r="U125" s="11">
        <f t="shared" si="67"/>
        <v>0</v>
      </c>
      <c r="V125" s="11">
        <f t="shared" si="68"/>
        <v>0</v>
      </c>
      <c r="W125" s="10">
        <f t="shared" si="51"/>
        <v>0</v>
      </c>
      <c r="X125" s="11">
        <f t="shared" si="69"/>
        <v>0</v>
      </c>
      <c r="Y125" s="11">
        <f t="shared" si="70"/>
        <v>0</v>
      </c>
      <c r="Z125" s="11">
        <f t="shared" si="71"/>
        <v>0</v>
      </c>
      <c r="AA125" s="10">
        <f t="shared" si="52"/>
        <v>0</v>
      </c>
      <c r="AB125" s="12">
        <f t="shared" si="53"/>
        <v>15</v>
      </c>
      <c r="AC125" s="40">
        <f t="shared" si="62"/>
        <v>1.847</v>
      </c>
      <c r="AD125" s="13">
        <f t="shared" si="60"/>
        <v>776</v>
      </c>
      <c r="AE125" s="13">
        <f t="shared" si="54"/>
        <v>310</v>
      </c>
      <c r="AF125" s="14">
        <f t="shared" si="55"/>
        <v>1086</v>
      </c>
      <c r="AG125" s="15">
        <f t="shared" si="56"/>
        <v>163</v>
      </c>
      <c r="AH125" s="16">
        <f t="shared" si="57"/>
        <v>1249</v>
      </c>
      <c r="AI125" s="13">
        <f t="shared" si="58"/>
        <v>295</v>
      </c>
      <c r="AJ125" s="17">
        <f t="shared" si="59"/>
        <v>1544</v>
      </c>
    </row>
    <row r="126" spans="1:36" s="2" customFormat="1" ht="16.5" customHeight="1">
      <c r="A126" s="18">
        <f t="shared" si="61"/>
        <v>107</v>
      </c>
      <c r="B126" s="20" t="s">
        <v>142</v>
      </c>
      <c r="C126" s="7">
        <v>0</v>
      </c>
      <c r="D126" s="7">
        <v>0</v>
      </c>
      <c r="E126" s="7">
        <v>12</v>
      </c>
      <c r="F126" s="8">
        <f t="shared" si="46"/>
        <v>12</v>
      </c>
      <c r="G126" s="7"/>
      <c r="H126" s="7">
        <v>0</v>
      </c>
      <c r="I126" s="7">
        <v>0</v>
      </c>
      <c r="J126" s="8">
        <f t="shared" si="47"/>
        <v>0</v>
      </c>
      <c r="K126" s="7"/>
      <c r="L126" s="7"/>
      <c r="M126" s="7">
        <v>0</v>
      </c>
      <c r="N126" s="8">
        <f t="shared" si="48"/>
        <v>0</v>
      </c>
      <c r="O126" s="9">
        <f t="shared" si="49"/>
        <v>12</v>
      </c>
      <c r="P126" s="11">
        <f t="shared" si="63"/>
        <v>0</v>
      </c>
      <c r="Q126" s="11">
        <f t="shared" si="64"/>
        <v>0</v>
      </c>
      <c r="R126" s="11">
        <f t="shared" si="65"/>
        <v>12</v>
      </c>
      <c r="S126" s="10">
        <f t="shared" si="50"/>
        <v>12</v>
      </c>
      <c r="T126" s="11">
        <f t="shared" si="66"/>
        <v>0</v>
      </c>
      <c r="U126" s="11">
        <f t="shared" si="67"/>
        <v>0</v>
      </c>
      <c r="V126" s="11">
        <f t="shared" si="68"/>
        <v>0</v>
      </c>
      <c r="W126" s="10">
        <f t="shared" si="51"/>
        <v>0</v>
      </c>
      <c r="X126" s="11">
        <f t="shared" si="69"/>
        <v>0</v>
      </c>
      <c r="Y126" s="11">
        <f t="shared" si="70"/>
        <v>0</v>
      </c>
      <c r="Z126" s="11">
        <f t="shared" si="71"/>
        <v>0</v>
      </c>
      <c r="AA126" s="10">
        <f t="shared" si="52"/>
        <v>0</v>
      </c>
      <c r="AB126" s="12">
        <f t="shared" si="53"/>
        <v>12</v>
      </c>
      <c r="AC126" s="40">
        <f t="shared" si="62"/>
        <v>1.478</v>
      </c>
      <c r="AD126" s="13">
        <f t="shared" si="60"/>
        <v>621</v>
      </c>
      <c r="AE126" s="13">
        <f t="shared" si="54"/>
        <v>248</v>
      </c>
      <c r="AF126" s="14">
        <f t="shared" si="55"/>
        <v>869</v>
      </c>
      <c r="AG126" s="15">
        <f t="shared" si="56"/>
        <v>130</v>
      </c>
      <c r="AH126" s="16">
        <f t="shared" si="57"/>
        <v>999</v>
      </c>
      <c r="AI126" s="13">
        <f t="shared" si="58"/>
        <v>236</v>
      </c>
      <c r="AJ126" s="17">
        <f t="shared" si="59"/>
        <v>1235</v>
      </c>
    </row>
    <row r="127" spans="1:36" s="2" customFormat="1" ht="16.5" customHeight="1">
      <c r="A127" s="18">
        <f t="shared" si="61"/>
        <v>108</v>
      </c>
      <c r="B127" s="20" t="s">
        <v>143</v>
      </c>
      <c r="C127" s="7">
        <v>0</v>
      </c>
      <c r="D127" s="7">
        <v>0</v>
      </c>
      <c r="E127" s="7">
        <v>37</v>
      </c>
      <c r="F127" s="8">
        <f t="shared" si="46"/>
        <v>37</v>
      </c>
      <c r="G127" s="7"/>
      <c r="H127" s="7">
        <v>0</v>
      </c>
      <c r="I127" s="7">
        <v>0</v>
      </c>
      <c r="J127" s="8">
        <f t="shared" si="47"/>
        <v>0</v>
      </c>
      <c r="K127" s="7"/>
      <c r="L127" s="7"/>
      <c r="M127" s="7">
        <v>0</v>
      </c>
      <c r="N127" s="8">
        <f t="shared" si="48"/>
        <v>0</v>
      </c>
      <c r="O127" s="9">
        <f t="shared" si="49"/>
        <v>37</v>
      </c>
      <c r="P127" s="11">
        <f t="shared" si="63"/>
        <v>0</v>
      </c>
      <c r="Q127" s="11">
        <f t="shared" si="64"/>
        <v>0</v>
      </c>
      <c r="R127" s="11">
        <f t="shared" si="65"/>
        <v>37</v>
      </c>
      <c r="S127" s="10">
        <f t="shared" si="50"/>
        <v>37</v>
      </c>
      <c r="T127" s="11">
        <f t="shared" si="66"/>
        <v>0</v>
      </c>
      <c r="U127" s="11">
        <f t="shared" si="67"/>
        <v>0</v>
      </c>
      <c r="V127" s="11">
        <f t="shared" si="68"/>
        <v>0</v>
      </c>
      <c r="W127" s="10">
        <f t="shared" si="51"/>
        <v>0</v>
      </c>
      <c r="X127" s="11">
        <f t="shared" si="69"/>
        <v>0</v>
      </c>
      <c r="Y127" s="11">
        <f t="shared" si="70"/>
        <v>0</v>
      </c>
      <c r="Z127" s="11">
        <f t="shared" si="71"/>
        <v>0</v>
      </c>
      <c r="AA127" s="10">
        <f t="shared" si="52"/>
        <v>0</v>
      </c>
      <c r="AB127" s="12">
        <f t="shared" si="53"/>
        <v>37</v>
      </c>
      <c r="AC127" s="40">
        <f t="shared" si="62"/>
        <v>4.557</v>
      </c>
      <c r="AD127" s="13">
        <f t="shared" si="60"/>
        <v>1914</v>
      </c>
      <c r="AE127" s="13">
        <f t="shared" si="54"/>
        <v>766</v>
      </c>
      <c r="AF127" s="14">
        <f t="shared" si="55"/>
        <v>2680</v>
      </c>
      <c r="AG127" s="15">
        <f t="shared" si="56"/>
        <v>402</v>
      </c>
      <c r="AH127" s="16">
        <f t="shared" si="57"/>
        <v>3082</v>
      </c>
      <c r="AI127" s="13">
        <f t="shared" si="58"/>
        <v>727</v>
      </c>
      <c r="AJ127" s="17">
        <f t="shared" si="59"/>
        <v>3809</v>
      </c>
    </row>
    <row r="128" spans="1:36" s="2" customFormat="1" ht="16.5" customHeight="1">
      <c r="A128" s="18">
        <f t="shared" si="61"/>
        <v>109</v>
      </c>
      <c r="B128" s="20" t="s">
        <v>144</v>
      </c>
      <c r="C128" s="7">
        <v>0</v>
      </c>
      <c r="D128" s="7">
        <v>0</v>
      </c>
      <c r="E128" s="7">
        <v>12</v>
      </c>
      <c r="F128" s="8">
        <f t="shared" si="46"/>
        <v>12</v>
      </c>
      <c r="G128" s="7"/>
      <c r="H128" s="7">
        <v>0</v>
      </c>
      <c r="I128" s="7">
        <v>0</v>
      </c>
      <c r="J128" s="8">
        <f t="shared" si="47"/>
        <v>0</v>
      </c>
      <c r="K128" s="7"/>
      <c r="L128" s="7"/>
      <c r="M128" s="7">
        <v>0</v>
      </c>
      <c r="N128" s="8">
        <f t="shared" si="48"/>
        <v>0</v>
      </c>
      <c r="O128" s="9">
        <f t="shared" si="49"/>
        <v>12</v>
      </c>
      <c r="P128" s="11">
        <f t="shared" si="63"/>
        <v>0</v>
      </c>
      <c r="Q128" s="11">
        <f t="shared" si="64"/>
        <v>0</v>
      </c>
      <c r="R128" s="11">
        <f t="shared" si="65"/>
        <v>12</v>
      </c>
      <c r="S128" s="10">
        <f t="shared" si="50"/>
        <v>12</v>
      </c>
      <c r="T128" s="11">
        <f t="shared" si="66"/>
        <v>0</v>
      </c>
      <c r="U128" s="11">
        <f t="shared" si="67"/>
        <v>0</v>
      </c>
      <c r="V128" s="11">
        <f t="shared" si="68"/>
        <v>0</v>
      </c>
      <c r="W128" s="10">
        <f t="shared" si="51"/>
        <v>0</v>
      </c>
      <c r="X128" s="11">
        <f t="shared" si="69"/>
        <v>0</v>
      </c>
      <c r="Y128" s="11">
        <f t="shared" si="70"/>
        <v>0</v>
      </c>
      <c r="Z128" s="11">
        <f t="shared" si="71"/>
        <v>0</v>
      </c>
      <c r="AA128" s="10">
        <f t="shared" si="52"/>
        <v>0</v>
      </c>
      <c r="AB128" s="12">
        <f t="shared" si="53"/>
        <v>12</v>
      </c>
      <c r="AC128" s="40">
        <f t="shared" si="62"/>
        <v>1.478</v>
      </c>
      <c r="AD128" s="13">
        <f t="shared" si="60"/>
        <v>621</v>
      </c>
      <c r="AE128" s="13">
        <f t="shared" si="54"/>
        <v>248</v>
      </c>
      <c r="AF128" s="14">
        <f t="shared" si="55"/>
        <v>869</v>
      </c>
      <c r="AG128" s="15">
        <f t="shared" si="56"/>
        <v>130</v>
      </c>
      <c r="AH128" s="16">
        <f t="shared" si="57"/>
        <v>999</v>
      </c>
      <c r="AI128" s="13">
        <f t="shared" si="58"/>
        <v>236</v>
      </c>
      <c r="AJ128" s="17">
        <f t="shared" si="59"/>
        <v>1235</v>
      </c>
    </row>
    <row r="129" spans="1:36" s="2" customFormat="1" ht="16.5" customHeight="1" thickBot="1">
      <c r="A129" s="22">
        <f t="shared" si="61"/>
        <v>110</v>
      </c>
      <c r="B129" s="23" t="s">
        <v>145</v>
      </c>
      <c r="C129" s="7">
        <v>0</v>
      </c>
      <c r="D129" s="7">
        <v>0</v>
      </c>
      <c r="E129" s="7">
        <v>0</v>
      </c>
      <c r="F129" s="8">
        <f t="shared" si="46"/>
        <v>0</v>
      </c>
      <c r="G129" s="7"/>
      <c r="H129" s="7">
        <v>0</v>
      </c>
      <c r="I129" s="7">
        <v>0</v>
      </c>
      <c r="J129" s="8">
        <f t="shared" si="47"/>
        <v>0</v>
      </c>
      <c r="K129" s="7"/>
      <c r="L129" s="7"/>
      <c r="M129" s="7">
        <v>0</v>
      </c>
      <c r="N129" s="8">
        <f t="shared" si="48"/>
        <v>0</v>
      </c>
      <c r="O129" s="9">
        <f t="shared" si="49"/>
        <v>0</v>
      </c>
      <c r="P129" s="11">
        <f t="shared" si="63"/>
        <v>0</v>
      </c>
      <c r="Q129" s="11">
        <f t="shared" si="64"/>
        <v>0</v>
      </c>
      <c r="R129" s="11">
        <f t="shared" si="65"/>
        <v>0</v>
      </c>
      <c r="S129" s="10">
        <f t="shared" si="50"/>
        <v>0</v>
      </c>
      <c r="T129" s="11">
        <f t="shared" si="66"/>
        <v>0</v>
      </c>
      <c r="U129" s="11">
        <f t="shared" si="67"/>
        <v>0</v>
      </c>
      <c r="V129" s="11">
        <f t="shared" si="68"/>
        <v>0</v>
      </c>
      <c r="W129" s="10">
        <f t="shared" si="51"/>
        <v>0</v>
      </c>
      <c r="X129" s="11">
        <f t="shared" si="69"/>
        <v>0</v>
      </c>
      <c r="Y129" s="11">
        <f t="shared" si="70"/>
        <v>0</v>
      </c>
      <c r="Z129" s="11">
        <f t="shared" si="71"/>
        <v>0</v>
      </c>
      <c r="AA129" s="10">
        <f t="shared" si="52"/>
        <v>0</v>
      </c>
      <c r="AB129" s="12">
        <f t="shared" si="53"/>
        <v>0</v>
      </c>
      <c r="AC129" s="40">
        <f t="shared" si="62"/>
        <v>0</v>
      </c>
      <c r="AD129" s="13">
        <f t="shared" si="60"/>
        <v>0</v>
      </c>
      <c r="AE129" s="13">
        <f t="shared" si="54"/>
        <v>0</v>
      </c>
      <c r="AF129" s="14">
        <f t="shared" si="55"/>
        <v>0</v>
      </c>
      <c r="AG129" s="15">
        <f t="shared" si="56"/>
        <v>0</v>
      </c>
      <c r="AH129" s="16">
        <f t="shared" si="57"/>
        <v>0</v>
      </c>
      <c r="AI129" s="13">
        <f t="shared" si="58"/>
        <v>0</v>
      </c>
      <c r="AJ129" s="17">
        <f t="shared" si="59"/>
        <v>0</v>
      </c>
    </row>
    <row r="130" spans="1:36" s="33" customFormat="1" ht="24" customHeight="1" thickBot="1" thickTop="1">
      <c r="A130" s="141" t="s">
        <v>26</v>
      </c>
      <c r="B130" s="142"/>
      <c r="C130" s="24">
        <f aca="true" t="shared" si="72" ref="C130:J130">SUM(C11:C129)</f>
        <v>24</v>
      </c>
      <c r="D130" s="24">
        <f t="shared" si="72"/>
        <v>824</v>
      </c>
      <c r="E130" s="24">
        <f t="shared" si="72"/>
        <v>8275</v>
      </c>
      <c r="F130" s="25">
        <f t="shared" si="72"/>
        <v>9123</v>
      </c>
      <c r="G130" s="24">
        <f t="shared" si="72"/>
        <v>0</v>
      </c>
      <c r="H130" s="24">
        <f t="shared" si="72"/>
        <v>582</v>
      </c>
      <c r="I130" s="24">
        <f t="shared" si="72"/>
        <v>2</v>
      </c>
      <c r="J130" s="25">
        <f t="shared" si="72"/>
        <v>584</v>
      </c>
      <c r="K130" s="24">
        <f>SUM(K11:K129)</f>
        <v>0</v>
      </c>
      <c r="L130" s="24">
        <f>SUM(L11:L129)</f>
        <v>0</v>
      </c>
      <c r="M130" s="24">
        <f>SUM(M11:M129)</f>
        <v>40</v>
      </c>
      <c r="N130" s="25">
        <f>SUM(N11:N129)</f>
        <v>40</v>
      </c>
      <c r="O130" s="26">
        <f>SUM(O11:O129)</f>
        <v>9747</v>
      </c>
      <c r="P130" s="24">
        <f aca="true" t="shared" si="73" ref="P130:AA130">SUM(P11:P129)</f>
        <v>15</v>
      </c>
      <c r="Q130" s="24">
        <f t="shared" si="73"/>
        <v>664</v>
      </c>
      <c r="R130" s="24">
        <f t="shared" si="73"/>
        <v>8275</v>
      </c>
      <c r="S130" s="27">
        <f t="shared" si="73"/>
        <v>8954</v>
      </c>
      <c r="T130" s="24">
        <f t="shared" si="73"/>
        <v>0</v>
      </c>
      <c r="U130" s="24">
        <f t="shared" si="73"/>
        <v>559</v>
      </c>
      <c r="V130" s="24">
        <f t="shared" si="73"/>
        <v>2</v>
      </c>
      <c r="W130" s="27">
        <f t="shared" si="73"/>
        <v>561</v>
      </c>
      <c r="X130" s="24">
        <f t="shared" si="73"/>
        <v>0</v>
      </c>
      <c r="Y130" s="24">
        <f t="shared" si="73"/>
        <v>0</v>
      </c>
      <c r="Z130" s="24">
        <f t="shared" si="73"/>
        <v>74</v>
      </c>
      <c r="AA130" s="27">
        <f t="shared" si="73"/>
        <v>74</v>
      </c>
      <c r="AB130" s="28">
        <f>SUM(AB11:AB129)</f>
        <v>9589</v>
      </c>
      <c r="AC130" s="52">
        <f aca="true" t="shared" si="74" ref="AC130:AJ130">SUM(AC11:AC129)</f>
        <v>1033.989</v>
      </c>
      <c r="AD130" s="24">
        <f t="shared" si="74"/>
        <v>434275</v>
      </c>
      <c r="AE130" s="24">
        <f t="shared" si="74"/>
        <v>173711</v>
      </c>
      <c r="AF130" s="29">
        <f t="shared" si="74"/>
        <v>607986</v>
      </c>
      <c r="AG130" s="24">
        <f t="shared" si="74"/>
        <v>91203</v>
      </c>
      <c r="AH130" s="30">
        <f t="shared" si="74"/>
        <v>699189</v>
      </c>
      <c r="AI130" s="24">
        <f t="shared" si="74"/>
        <v>164943</v>
      </c>
      <c r="AJ130" s="31">
        <f t="shared" si="74"/>
        <v>864132</v>
      </c>
    </row>
    <row r="131" ht="16.5" thickTop="1"/>
  </sheetData>
  <sheetProtection/>
  <mergeCells count="46">
    <mergeCell ref="AD7:AD9"/>
    <mergeCell ref="A130:B130"/>
    <mergeCell ref="C4:O4"/>
    <mergeCell ref="P4:AB4"/>
    <mergeCell ref="A1:AJ1"/>
    <mergeCell ref="A2:AJ2"/>
    <mergeCell ref="A3:AJ3"/>
    <mergeCell ref="P9:P10"/>
    <mergeCell ref="Q9:Q10"/>
    <mergeCell ref="R9:R10"/>
    <mergeCell ref="AF7:AF10"/>
    <mergeCell ref="E7:E10"/>
    <mergeCell ref="F7:F10"/>
    <mergeCell ref="G7:G10"/>
    <mergeCell ref="H7:H10"/>
    <mergeCell ref="I7:I10"/>
    <mergeCell ref="J7:J10"/>
    <mergeCell ref="K7:K10"/>
    <mergeCell ref="L7:L10"/>
    <mergeCell ref="AE7:AE10"/>
    <mergeCell ref="C6:F6"/>
    <mergeCell ref="G6:J6"/>
    <mergeCell ref="K6:N6"/>
    <mergeCell ref="C7:C10"/>
    <mergeCell ref="M7:M10"/>
    <mergeCell ref="N7:N10"/>
    <mergeCell ref="P5:AA5"/>
    <mergeCell ref="AB5:AB10"/>
    <mergeCell ref="C5:N5"/>
    <mergeCell ref="O5:O10"/>
    <mergeCell ref="P6:S6"/>
    <mergeCell ref="T6:W6"/>
    <mergeCell ref="S7:S10"/>
    <mergeCell ref="W7:W10"/>
    <mergeCell ref="X6:AA6"/>
    <mergeCell ref="AA7:AA10"/>
    <mergeCell ref="A4:A10"/>
    <mergeCell ref="B4:B10"/>
    <mergeCell ref="AC4:AC10"/>
    <mergeCell ref="AD4:AJ4"/>
    <mergeCell ref="AI5:AI10"/>
    <mergeCell ref="AJ5:AJ10"/>
    <mergeCell ref="D7:D10"/>
    <mergeCell ref="AD5:AF6"/>
    <mergeCell ref="AG5:AG10"/>
    <mergeCell ref="AH5:AH10"/>
  </mergeCells>
  <printOptions horizontalCentered="1"/>
  <pageMargins left="0.15748031496062992" right="0.15748031496062992" top="1.03" bottom="0.4330708661417323" header="0.15748031496062992" footer="0.15748031496062992"/>
  <pageSetup horizontalDpi="120" verticalDpi="12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130"/>
  <sheetViews>
    <sheetView zoomScaleSheetLayoutView="70" zoomScalePageLayoutView="0" workbookViewId="0" topLeftCell="A1">
      <pane xSplit="2" ySplit="10" topLeftCell="V1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J130" sqref="AJ130"/>
    </sheetView>
  </sheetViews>
  <sheetFormatPr defaultColWidth="9.140625" defaultRowHeight="12.75"/>
  <cols>
    <col min="1" max="1" width="5.00390625" style="34" customWidth="1"/>
    <col min="2" max="2" width="23.28125" style="35" customWidth="1"/>
    <col min="3" max="4" width="4.8515625" style="36" customWidth="1"/>
    <col min="5" max="5" width="7.28125" style="36" customWidth="1"/>
    <col min="6" max="6" width="10.7109375" style="36" customWidth="1"/>
    <col min="7" max="7" width="6.57421875" style="36" customWidth="1"/>
    <col min="8" max="8" width="6.140625" style="36" customWidth="1"/>
    <col min="9" max="9" width="6.8515625" style="36" customWidth="1"/>
    <col min="10" max="10" width="10.7109375" style="36" customWidth="1"/>
    <col min="11" max="12" width="4.8515625" style="36" customWidth="1"/>
    <col min="13" max="13" width="6.8515625" style="36" customWidth="1"/>
    <col min="14" max="14" width="10.7109375" style="36" customWidth="1"/>
    <col min="15" max="15" width="9.7109375" style="36" customWidth="1"/>
    <col min="16" max="17" width="6.57421875" style="36" customWidth="1"/>
    <col min="18" max="18" width="7.28125" style="36" customWidth="1"/>
    <col min="19" max="19" width="7.7109375" style="36" customWidth="1"/>
    <col min="20" max="22" width="7.00390625" style="36" customWidth="1"/>
    <col min="23" max="23" width="7.57421875" style="36" customWidth="1"/>
    <col min="24" max="26" width="7.28125" style="0" customWidth="1"/>
    <col min="27" max="27" width="7.00390625" style="0" customWidth="1"/>
    <col min="28" max="28" width="9.421875" style="0" customWidth="1"/>
    <col min="29" max="29" width="11.421875" style="35" customWidth="1"/>
    <col min="30" max="30" width="15.421875" style="35" customWidth="1"/>
    <col min="31" max="32" width="12.28125" style="35" customWidth="1"/>
    <col min="33" max="33" width="15.140625" style="35" customWidth="1"/>
    <col min="34" max="34" width="11.28125" style="35" customWidth="1"/>
    <col min="35" max="35" width="10.8515625" style="35" customWidth="1"/>
    <col min="36" max="36" width="11.8515625" style="35" customWidth="1"/>
    <col min="37" max="16384" width="9.140625" style="37" customWidth="1"/>
  </cols>
  <sheetData>
    <row r="1" spans="1:115" s="1" customFormat="1" ht="33.75" customHeight="1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</row>
    <row r="2" spans="1:115" s="1" customFormat="1" ht="16.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</row>
    <row r="3" spans="1:115" s="1" customFormat="1" ht="16.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36" s="2" customFormat="1" ht="15" customHeight="1">
      <c r="A4" s="94" t="s">
        <v>2</v>
      </c>
      <c r="B4" s="94" t="s">
        <v>3</v>
      </c>
      <c r="C4" s="143" t="s">
        <v>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6" t="s">
        <v>5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97" t="s">
        <v>6</v>
      </c>
      <c r="AD4" s="100" t="s">
        <v>7</v>
      </c>
      <c r="AE4" s="101"/>
      <c r="AF4" s="101"/>
      <c r="AG4" s="101"/>
      <c r="AH4" s="101"/>
      <c r="AI4" s="101"/>
      <c r="AJ4" s="102"/>
    </row>
    <row r="5" spans="1:36" s="2" customFormat="1" ht="15" customHeight="1">
      <c r="A5" s="95"/>
      <c r="B5" s="95"/>
      <c r="C5" s="121" t="s">
        <v>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 t="s">
        <v>10</v>
      </c>
      <c r="P5" s="116" t="s">
        <v>9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 t="s">
        <v>11</v>
      </c>
      <c r="AC5" s="98"/>
      <c r="AD5" s="106" t="s">
        <v>12</v>
      </c>
      <c r="AE5" s="107"/>
      <c r="AF5" s="107"/>
      <c r="AG5" s="110" t="s">
        <v>13</v>
      </c>
      <c r="AH5" s="113" t="s">
        <v>14</v>
      </c>
      <c r="AI5" s="94" t="s">
        <v>15</v>
      </c>
      <c r="AJ5" s="103" t="s">
        <v>16</v>
      </c>
    </row>
    <row r="6" spans="1:36" s="2" customFormat="1" ht="33.75" customHeight="1" thickBot="1">
      <c r="A6" s="95"/>
      <c r="B6" s="95"/>
      <c r="C6" s="132" t="s">
        <v>17</v>
      </c>
      <c r="D6" s="133"/>
      <c r="E6" s="133"/>
      <c r="F6" s="134"/>
      <c r="G6" s="132" t="s">
        <v>18</v>
      </c>
      <c r="H6" s="133"/>
      <c r="I6" s="133"/>
      <c r="J6" s="134"/>
      <c r="K6" s="132" t="s">
        <v>19</v>
      </c>
      <c r="L6" s="133"/>
      <c r="M6" s="133"/>
      <c r="N6" s="134"/>
      <c r="O6" s="124"/>
      <c r="P6" s="126" t="s">
        <v>17</v>
      </c>
      <c r="Q6" s="127"/>
      <c r="R6" s="127"/>
      <c r="S6" s="128"/>
      <c r="T6" s="126" t="s">
        <v>18</v>
      </c>
      <c r="U6" s="127"/>
      <c r="V6" s="127"/>
      <c r="W6" s="128"/>
      <c r="X6" s="126" t="s">
        <v>19</v>
      </c>
      <c r="Y6" s="127"/>
      <c r="Z6" s="127"/>
      <c r="AA6" s="128"/>
      <c r="AB6" s="119"/>
      <c r="AC6" s="98"/>
      <c r="AD6" s="108"/>
      <c r="AE6" s="109"/>
      <c r="AF6" s="109"/>
      <c r="AG6" s="111"/>
      <c r="AH6" s="114"/>
      <c r="AI6" s="95"/>
      <c r="AJ6" s="104"/>
    </row>
    <row r="7" spans="1:36" s="2" customFormat="1" ht="27" customHeight="1" thickBot="1" thickTop="1">
      <c r="A7" s="95"/>
      <c r="B7" s="95"/>
      <c r="C7" s="94" t="s">
        <v>20</v>
      </c>
      <c r="D7" s="94" t="s">
        <v>21</v>
      </c>
      <c r="E7" s="94" t="s">
        <v>22</v>
      </c>
      <c r="F7" s="135" t="s">
        <v>23</v>
      </c>
      <c r="G7" s="94" t="s">
        <v>20</v>
      </c>
      <c r="H7" s="94" t="s">
        <v>21</v>
      </c>
      <c r="I7" s="94" t="s">
        <v>22</v>
      </c>
      <c r="J7" s="135" t="s">
        <v>23</v>
      </c>
      <c r="K7" s="94" t="s">
        <v>20</v>
      </c>
      <c r="L7" s="94" t="s">
        <v>21</v>
      </c>
      <c r="M7" s="94" t="s">
        <v>22</v>
      </c>
      <c r="N7" s="135" t="s">
        <v>23</v>
      </c>
      <c r="O7" s="124"/>
      <c r="P7" s="4" t="s">
        <v>20</v>
      </c>
      <c r="Q7" s="4" t="s">
        <v>21</v>
      </c>
      <c r="R7" s="4" t="s">
        <v>22</v>
      </c>
      <c r="S7" s="129" t="s">
        <v>23</v>
      </c>
      <c r="T7" s="3" t="s">
        <v>20</v>
      </c>
      <c r="U7" s="3" t="s">
        <v>21</v>
      </c>
      <c r="V7" s="3" t="s">
        <v>22</v>
      </c>
      <c r="W7" s="129" t="s">
        <v>23</v>
      </c>
      <c r="X7" s="3" t="s">
        <v>20</v>
      </c>
      <c r="Y7" s="3" t="s">
        <v>21</v>
      </c>
      <c r="Z7" s="3" t="s">
        <v>22</v>
      </c>
      <c r="AA7" s="129" t="s">
        <v>23</v>
      </c>
      <c r="AB7" s="119"/>
      <c r="AC7" s="98"/>
      <c r="AD7" s="94" t="s">
        <v>172</v>
      </c>
      <c r="AE7" s="94" t="s">
        <v>24</v>
      </c>
      <c r="AF7" s="138" t="s">
        <v>25</v>
      </c>
      <c r="AG7" s="111"/>
      <c r="AH7" s="114"/>
      <c r="AI7" s="95"/>
      <c r="AJ7" s="104"/>
    </row>
    <row r="8" spans="1:36" s="2" customFormat="1" ht="30.75" customHeight="1" thickTop="1">
      <c r="A8" s="95"/>
      <c r="B8" s="95"/>
      <c r="C8" s="95"/>
      <c r="D8" s="95"/>
      <c r="E8" s="95"/>
      <c r="F8" s="136"/>
      <c r="G8" s="95"/>
      <c r="H8" s="95"/>
      <c r="I8" s="95"/>
      <c r="J8" s="136"/>
      <c r="K8" s="95"/>
      <c r="L8" s="95"/>
      <c r="M8" s="95"/>
      <c r="N8" s="136"/>
      <c r="O8" s="124"/>
      <c r="P8" s="57">
        <v>0.75</v>
      </c>
      <c r="Q8" s="57">
        <v>1</v>
      </c>
      <c r="R8" s="57">
        <v>1.25</v>
      </c>
      <c r="S8" s="130"/>
      <c r="T8" s="57">
        <v>0.75</v>
      </c>
      <c r="U8" s="57">
        <v>1</v>
      </c>
      <c r="V8" s="57">
        <v>1.25</v>
      </c>
      <c r="W8" s="130"/>
      <c r="X8" s="57">
        <v>0.75</v>
      </c>
      <c r="Y8" s="57">
        <v>1</v>
      </c>
      <c r="Z8" s="57">
        <v>1.25</v>
      </c>
      <c r="AA8" s="130"/>
      <c r="AB8" s="119"/>
      <c r="AC8" s="98"/>
      <c r="AD8" s="95"/>
      <c r="AE8" s="95"/>
      <c r="AF8" s="139"/>
      <c r="AG8" s="111"/>
      <c r="AH8" s="114"/>
      <c r="AI8" s="95"/>
      <c r="AJ8" s="104"/>
    </row>
    <row r="9" spans="1:36" s="2" customFormat="1" ht="15">
      <c r="A9" s="95"/>
      <c r="B9" s="95"/>
      <c r="C9" s="95"/>
      <c r="D9" s="95"/>
      <c r="E9" s="95"/>
      <c r="F9" s="136"/>
      <c r="G9" s="95"/>
      <c r="H9" s="95"/>
      <c r="I9" s="95"/>
      <c r="J9" s="136"/>
      <c r="K9" s="95"/>
      <c r="L9" s="95"/>
      <c r="M9" s="95"/>
      <c r="N9" s="136"/>
      <c r="O9" s="124"/>
      <c r="P9" s="152">
        <v>0.75</v>
      </c>
      <c r="Q9" s="152">
        <v>0.75</v>
      </c>
      <c r="R9" s="152">
        <v>0.75</v>
      </c>
      <c r="S9" s="130"/>
      <c r="T9" s="58">
        <v>0.75</v>
      </c>
      <c r="U9" s="58">
        <v>0.75</v>
      </c>
      <c r="V9" s="58">
        <v>0.75</v>
      </c>
      <c r="W9" s="130"/>
      <c r="X9" s="58">
        <v>0.75</v>
      </c>
      <c r="Y9" s="58">
        <v>0.75</v>
      </c>
      <c r="Z9" s="58">
        <v>0.75</v>
      </c>
      <c r="AA9" s="130"/>
      <c r="AB9" s="119"/>
      <c r="AC9" s="98"/>
      <c r="AD9" s="95"/>
      <c r="AE9" s="95"/>
      <c r="AF9" s="139"/>
      <c r="AG9" s="111"/>
      <c r="AH9" s="114"/>
      <c r="AI9" s="95"/>
      <c r="AJ9" s="104"/>
    </row>
    <row r="10" spans="1:36" s="2" customFormat="1" ht="16.5" customHeight="1" thickBot="1">
      <c r="A10" s="96"/>
      <c r="B10" s="96"/>
      <c r="C10" s="96"/>
      <c r="D10" s="96"/>
      <c r="E10" s="96"/>
      <c r="F10" s="137"/>
      <c r="G10" s="96"/>
      <c r="H10" s="96"/>
      <c r="I10" s="96"/>
      <c r="J10" s="137"/>
      <c r="K10" s="96"/>
      <c r="L10" s="96"/>
      <c r="M10" s="96"/>
      <c r="N10" s="137"/>
      <c r="O10" s="125"/>
      <c r="P10" s="153"/>
      <c r="Q10" s="153"/>
      <c r="R10" s="153"/>
      <c r="S10" s="131"/>
      <c r="T10" s="59">
        <v>1.2</v>
      </c>
      <c r="U10" s="59">
        <v>1.2</v>
      </c>
      <c r="V10" s="59">
        <v>1.2</v>
      </c>
      <c r="W10" s="131"/>
      <c r="X10" s="59">
        <v>1.84</v>
      </c>
      <c r="Y10" s="59">
        <v>1.84</v>
      </c>
      <c r="Z10" s="59">
        <v>1.84</v>
      </c>
      <c r="AA10" s="131"/>
      <c r="AB10" s="120"/>
      <c r="AC10" s="99"/>
      <c r="AD10" s="56">
        <v>420</v>
      </c>
      <c r="AE10" s="96"/>
      <c r="AF10" s="140"/>
      <c r="AG10" s="112"/>
      <c r="AH10" s="115"/>
      <c r="AI10" s="96"/>
      <c r="AJ10" s="105"/>
    </row>
    <row r="11" spans="1:36" s="2" customFormat="1" ht="15" customHeight="1" thickTop="1">
      <c r="A11" s="5">
        <v>1</v>
      </c>
      <c r="B11" s="6" t="s">
        <v>27</v>
      </c>
      <c r="C11" s="7">
        <v>4</v>
      </c>
      <c r="D11" s="7">
        <v>112</v>
      </c>
      <c r="E11" s="7">
        <v>2713</v>
      </c>
      <c r="F11" s="8">
        <f>+C11+D11+E11</f>
        <v>2829</v>
      </c>
      <c r="G11" s="7"/>
      <c r="H11" s="7">
        <v>307</v>
      </c>
      <c r="I11" s="7">
        <v>0</v>
      </c>
      <c r="J11" s="8">
        <f>+G11+H11+I11</f>
        <v>307</v>
      </c>
      <c r="K11" s="7"/>
      <c r="L11" s="7"/>
      <c r="M11" s="7">
        <v>39</v>
      </c>
      <c r="N11" s="8">
        <f>+K11+L11+M11</f>
        <v>39</v>
      </c>
      <c r="O11" s="9">
        <f>+N11+J11+F11</f>
        <v>3175</v>
      </c>
      <c r="P11" s="11">
        <f aca="true" t="shared" si="0" ref="P11:P42">C11*$P$8*$P$9</f>
        <v>2</v>
      </c>
      <c r="Q11" s="11">
        <f aca="true" t="shared" si="1" ref="Q11:Q42">D11*$Q$8*$Q$9</f>
        <v>84</v>
      </c>
      <c r="R11" s="11">
        <f aca="true" t="shared" si="2" ref="R11:R42">E11*$R$8*$R$9</f>
        <v>2543</v>
      </c>
      <c r="S11" s="10">
        <f>+P11+Q11+R11</f>
        <v>2629</v>
      </c>
      <c r="T11" s="11">
        <f aca="true" t="shared" si="3" ref="T11:T42">G11*$T$8*$T$9*$T$10</f>
        <v>0</v>
      </c>
      <c r="U11" s="11">
        <f aca="true" t="shared" si="4" ref="U11:U42">H11*$U$8*$U$9*$U$10</f>
        <v>276</v>
      </c>
      <c r="V11" s="11">
        <f aca="true" t="shared" si="5" ref="V11:V42">I11*$V$8*$V$9*$V$10</f>
        <v>0</v>
      </c>
      <c r="W11" s="10">
        <f>+T11+U11+V11</f>
        <v>276</v>
      </c>
      <c r="X11" s="11">
        <f aca="true" t="shared" si="6" ref="X11:X42">K11*$X$8*$X$9*$X$10</f>
        <v>0</v>
      </c>
      <c r="Y11" s="11">
        <f aca="true" t="shared" si="7" ref="Y11:Y42">L11*$Y$8*$Y$9*$Y$10</f>
        <v>0</v>
      </c>
      <c r="Z11" s="11">
        <f aca="true" t="shared" si="8" ref="Z11:Z42">M11*$Z$8*$Z$9*$Z$10</f>
        <v>67</v>
      </c>
      <c r="AA11" s="10">
        <f>+X11+Y11+Z11</f>
        <v>67</v>
      </c>
      <c r="AB11" s="12">
        <f>+AA11+W11+S11</f>
        <v>2972</v>
      </c>
      <c r="AC11" s="40">
        <f>AB11/10.35</f>
        <v>287.15</v>
      </c>
      <c r="AD11" s="13">
        <f>+AC11*$AD$10</f>
        <v>120603</v>
      </c>
      <c r="AE11" s="13">
        <f>+AD11*40%</f>
        <v>48241</v>
      </c>
      <c r="AF11" s="14">
        <f>+AD11+AE11</f>
        <v>168844</v>
      </c>
      <c r="AG11" s="15">
        <f>+AF11*15%</f>
        <v>25327</v>
      </c>
      <c r="AH11" s="16">
        <f>+AF11+AG11</f>
        <v>194171</v>
      </c>
      <c r="AI11" s="13">
        <f>+AH11*23.59%</f>
        <v>45805</v>
      </c>
      <c r="AJ11" s="17">
        <f>+AH11+AI11</f>
        <v>239976</v>
      </c>
    </row>
    <row r="12" spans="1:36" s="2" customFormat="1" ht="15" customHeight="1">
      <c r="A12" s="18">
        <f aca="true" t="shared" si="9" ref="A12:A18">+A11+1</f>
        <v>2</v>
      </c>
      <c r="B12" s="19" t="s">
        <v>28</v>
      </c>
      <c r="C12" s="7">
        <v>0</v>
      </c>
      <c r="D12" s="7">
        <v>31</v>
      </c>
      <c r="E12" s="7">
        <v>279</v>
      </c>
      <c r="F12" s="8">
        <f aca="true" t="shared" si="10" ref="F12:F75">+C12+D12+E12</f>
        <v>310</v>
      </c>
      <c r="G12" s="7"/>
      <c r="H12" s="7">
        <v>41</v>
      </c>
      <c r="I12" s="7">
        <v>2</v>
      </c>
      <c r="J12" s="8">
        <f aca="true" t="shared" si="11" ref="J12:J75">+G12+H12+I12</f>
        <v>43</v>
      </c>
      <c r="K12" s="7"/>
      <c r="L12" s="7"/>
      <c r="M12" s="7">
        <v>0</v>
      </c>
      <c r="N12" s="8">
        <f aca="true" t="shared" si="12" ref="N12:N75">+K12+L12+M12</f>
        <v>0</v>
      </c>
      <c r="O12" s="9">
        <f aca="true" t="shared" si="13" ref="O12:O75">+N12+J12+F12</f>
        <v>353</v>
      </c>
      <c r="P12" s="11">
        <f t="shared" si="0"/>
        <v>0</v>
      </c>
      <c r="Q12" s="11">
        <f t="shared" si="1"/>
        <v>23</v>
      </c>
      <c r="R12" s="11">
        <f t="shared" si="2"/>
        <v>262</v>
      </c>
      <c r="S12" s="10">
        <f aca="true" t="shared" si="14" ref="S12:S75">+P12+Q12+R12</f>
        <v>285</v>
      </c>
      <c r="T12" s="11">
        <f t="shared" si="3"/>
        <v>0</v>
      </c>
      <c r="U12" s="11">
        <f t="shared" si="4"/>
        <v>37</v>
      </c>
      <c r="V12" s="11">
        <f t="shared" si="5"/>
        <v>2</v>
      </c>
      <c r="W12" s="10">
        <f aca="true" t="shared" si="15" ref="W12:W75">+T12+U12+V12</f>
        <v>39</v>
      </c>
      <c r="X12" s="11">
        <f t="shared" si="6"/>
        <v>0</v>
      </c>
      <c r="Y12" s="11">
        <f t="shared" si="7"/>
        <v>0</v>
      </c>
      <c r="Z12" s="11">
        <f t="shared" si="8"/>
        <v>0</v>
      </c>
      <c r="AA12" s="10">
        <f aca="true" t="shared" si="16" ref="AA12:AA75">+X12+Y12+Z12</f>
        <v>0</v>
      </c>
      <c r="AB12" s="12">
        <f aca="true" t="shared" si="17" ref="AB12:AB75">+AA12+W12+S12</f>
        <v>324</v>
      </c>
      <c r="AC12" s="40">
        <f aca="true" t="shared" si="18" ref="AC12:AC19">AB12/10.35</f>
        <v>31.304</v>
      </c>
      <c r="AD12" s="13">
        <f>+AC12*$AD$10</f>
        <v>13148</v>
      </c>
      <c r="AE12" s="13">
        <f aca="true" t="shared" si="19" ref="AE12:AE75">+AD12*40%</f>
        <v>5259</v>
      </c>
      <c r="AF12" s="14">
        <f aca="true" t="shared" si="20" ref="AF12:AF75">+AD12+AE12</f>
        <v>18407</v>
      </c>
      <c r="AG12" s="15">
        <f aca="true" t="shared" si="21" ref="AG12:AG75">+AF12*15%</f>
        <v>2761</v>
      </c>
      <c r="AH12" s="16">
        <f aca="true" t="shared" si="22" ref="AH12:AH75">+AF12+AG12</f>
        <v>21168</v>
      </c>
      <c r="AI12" s="13">
        <f aca="true" t="shared" si="23" ref="AI12:AI75">+AH12*23.59%</f>
        <v>4994</v>
      </c>
      <c r="AJ12" s="17">
        <f aca="true" t="shared" si="24" ref="AJ12:AJ75">+AH12+AI12</f>
        <v>26162</v>
      </c>
    </row>
    <row r="13" spans="1:36" s="2" customFormat="1" ht="16.5" customHeight="1">
      <c r="A13" s="18">
        <f t="shared" si="9"/>
        <v>3</v>
      </c>
      <c r="B13" s="19" t="s">
        <v>29</v>
      </c>
      <c r="C13" s="7">
        <v>0</v>
      </c>
      <c r="D13" s="7">
        <v>0</v>
      </c>
      <c r="E13" s="7">
        <v>177</v>
      </c>
      <c r="F13" s="8">
        <f t="shared" si="10"/>
        <v>177</v>
      </c>
      <c r="G13" s="7"/>
      <c r="H13" s="7">
        <v>52</v>
      </c>
      <c r="I13" s="7">
        <v>0</v>
      </c>
      <c r="J13" s="8">
        <f t="shared" si="11"/>
        <v>52</v>
      </c>
      <c r="K13" s="7"/>
      <c r="L13" s="7"/>
      <c r="M13" s="7">
        <v>0</v>
      </c>
      <c r="N13" s="8">
        <f t="shared" si="12"/>
        <v>0</v>
      </c>
      <c r="O13" s="9">
        <f t="shared" si="13"/>
        <v>229</v>
      </c>
      <c r="P13" s="11">
        <f t="shared" si="0"/>
        <v>0</v>
      </c>
      <c r="Q13" s="11">
        <f t="shared" si="1"/>
        <v>0</v>
      </c>
      <c r="R13" s="11">
        <f t="shared" si="2"/>
        <v>166</v>
      </c>
      <c r="S13" s="10">
        <f t="shared" si="14"/>
        <v>166</v>
      </c>
      <c r="T13" s="11">
        <f t="shared" si="3"/>
        <v>0</v>
      </c>
      <c r="U13" s="11">
        <f t="shared" si="4"/>
        <v>47</v>
      </c>
      <c r="V13" s="11">
        <f t="shared" si="5"/>
        <v>0</v>
      </c>
      <c r="W13" s="10">
        <f t="shared" si="15"/>
        <v>47</v>
      </c>
      <c r="X13" s="11">
        <f t="shared" si="6"/>
        <v>0</v>
      </c>
      <c r="Y13" s="11">
        <f t="shared" si="7"/>
        <v>0</v>
      </c>
      <c r="Z13" s="11">
        <f t="shared" si="8"/>
        <v>0</v>
      </c>
      <c r="AA13" s="10">
        <f t="shared" si="16"/>
        <v>0</v>
      </c>
      <c r="AB13" s="12">
        <f t="shared" si="17"/>
        <v>213</v>
      </c>
      <c r="AC13" s="40">
        <f t="shared" si="18"/>
        <v>20.58</v>
      </c>
      <c r="AD13" s="13">
        <f aca="true" t="shared" si="25" ref="AD13:AD76">+AC13*$AD$10</f>
        <v>8644</v>
      </c>
      <c r="AE13" s="13">
        <f t="shared" si="19"/>
        <v>3458</v>
      </c>
      <c r="AF13" s="14">
        <f t="shared" si="20"/>
        <v>12102</v>
      </c>
      <c r="AG13" s="15">
        <f t="shared" si="21"/>
        <v>1815</v>
      </c>
      <c r="AH13" s="16">
        <f t="shared" si="22"/>
        <v>13917</v>
      </c>
      <c r="AI13" s="13">
        <f t="shared" si="23"/>
        <v>3283</v>
      </c>
      <c r="AJ13" s="17">
        <f t="shared" si="24"/>
        <v>17200</v>
      </c>
    </row>
    <row r="14" spans="1:36" s="2" customFormat="1" ht="16.5" customHeight="1">
      <c r="A14" s="18">
        <f t="shared" si="9"/>
        <v>4</v>
      </c>
      <c r="B14" s="19" t="s">
        <v>30</v>
      </c>
      <c r="C14" s="7">
        <v>0</v>
      </c>
      <c r="D14" s="7">
        <v>62</v>
      </c>
      <c r="E14" s="7">
        <v>328</v>
      </c>
      <c r="F14" s="8">
        <f t="shared" si="10"/>
        <v>390</v>
      </c>
      <c r="G14" s="7"/>
      <c r="H14" s="7">
        <v>0</v>
      </c>
      <c r="I14" s="7">
        <v>0</v>
      </c>
      <c r="J14" s="8">
        <f t="shared" si="11"/>
        <v>0</v>
      </c>
      <c r="K14" s="7"/>
      <c r="L14" s="7"/>
      <c r="M14" s="7">
        <v>0</v>
      </c>
      <c r="N14" s="8">
        <f t="shared" si="12"/>
        <v>0</v>
      </c>
      <c r="O14" s="9">
        <f t="shared" si="13"/>
        <v>390</v>
      </c>
      <c r="P14" s="11">
        <f t="shared" si="0"/>
        <v>0</v>
      </c>
      <c r="Q14" s="11">
        <f t="shared" si="1"/>
        <v>47</v>
      </c>
      <c r="R14" s="11">
        <f t="shared" si="2"/>
        <v>308</v>
      </c>
      <c r="S14" s="10">
        <f t="shared" si="14"/>
        <v>355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0">
        <f t="shared" si="15"/>
        <v>0</v>
      </c>
      <c r="X14" s="11">
        <f t="shared" si="6"/>
        <v>0</v>
      </c>
      <c r="Y14" s="11">
        <f t="shared" si="7"/>
        <v>0</v>
      </c>
      <c r="Z14" s="11">
        <f t="shared" si="8"/>
        <v>0</v>
      </c>
      <c r="AA14" s="10">
        <f t="shared" si="16"/>
        <v>0</v>
      </c>
      <c r="AB14" s="12">
        <f t="shared" si="17"/>
        <v>355</v>
      </c>
      <c r="AC14" s="40">
        <f t="shared" si="18"/>
        <v>34.3</v>
      </c>
      <c r="AD14" s="13">
        <f t="shared" si="25"/>
        <v>14406</v>
      </c>
      <c r="AE14" s="13">
        <f t="shared" si="19"/>
        <v>5762</v>
      </c>
      <c r="AF14" s="14">
        <f t="shared" si="20"/>
        <v>20168</v>
      </c>
      <c r="AG14" s="15">
        <f t="shared" si="21"/>
        <v>3025</v>
      </c>
      <c r="AH14" s="16">
        <f t="shared" si="22"/>
        <v>23193</v>
      </c>
      <c r="AI14" s="13">
        <f t="shared" si="23"/>
        <v>5471</v>
      </c>
      <c r="AJ14" s="17">
        <f t="shared" si="24"/>
        <v>28664</v>
      </c>
    </row>
    <row r="15" spans="1:36" s="2" customFormat="1" ht="16.5" customHeight="1">
      <c r="A15" s="18">
        <f t="shared" si="9"/>
        <v>5</v>
      </c>
      <c r="B15" s="19" t="s">
        <v>31</v>
      </c>
      <c r="C15" s="7">
        <v>0</v>
      </c>
      <c r="D15" s="7">
        <v>32</v>
      </c>
      <c r="E15" s="7">
        <v>322</v>
      </c>
      <c r="F15" s="8">
        <f t="shared" si="10"/>
        <v>354</v>
      </c>
      <c r="G15" s="7"/>
      <c r="H15" s="7">
        <v>0</v>
      </c>
      <c r="I15" s="7">
        <v>0</v>
      </c>
      <c r="J15" s="8">
        <f t="shared" si="11"/>
        <v>0</v>
      </c>
      <c r="K15" s="7"/>
      <c r="L15" s="7"/>
      <c r="M15" s="7">
        <v>0</v>
      </c>
      <c r="N15" s="8">
        <f t="shared" si="12"/>
        <v>0</v>
      </c>
      <c r="O15" s="9">
        <f t="shared" si="13"/>
        <v>354</v>
      </c>
      <c r="P15" s="11">
        <f t="shared" si="0"/>
        <v>0</v>
      </c>
      <c r="Q15" s="11">
        <f t="shared" si="1"/>
        <v>24</v>
      </c>
      <c r="R15" s="11">
        <f t="shared" si="2"/>
        <v>302</v>
      </c>
      <c r="S15" s="10">
        <f t="shared" si="14"/>
        <v>326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0">
        <f t="shared" si="15"/>
        <v>0</v>
      </c>
      <c r="X15" s="11">
        <f t="shared" si="6"/>
        <v>0</v>
      </c>
      <c r="Y15" s="11">
        <f t="shared" si="7"/>
        <v>0</v>
      </c>
      <c r="Z15" s="11">
        <f t="shared" si="8"/>
        <v>0</v>
      </c>
      <c r="AA15" s="10">
        <f t="shared" si="16"/>
        <v>0</v>
      </c>
      <c r="AB15" s="12">
        <f t="shared" si="17"/>
        <v>326</v>
      </c>
      <c r="AC15" s="40">
        <f t="shared" si="18"/>
        <v>31.498</v>
      </c>
      <c r="AD15" s="13">
        <f t="shared" si="25"/>
        <v>13229</v>
      </c>
      <c r="AE15" s="13">
        <f t="shared" si="19"/>
        <v>5292</v>
      </c>
      <c r="AF15" s="14">
        <f t="shared" si="20"/>
        <v>18521</v>
      </c>
      <c r="AG15" s="15">
        <f t="shared" si="21"/>
        <v>2778</v>
      </c>
      <c r="AH15" s="16">
        <f t="shared" si="22"/>
        <v>21299</v>
      </c>
      <c r="AI15" s="13">
        <f t="shared" si="23"/>
        <v>5024</v>
      </c>
      <c r="AJ15" s="17">
        <f t="shared" si="24"/>
        <v>26323</v>
      </c>
    </row>
    <row r="16" spans="1:36" s="2" customFormat="1" ht="16.5" customHeight="1">
      <c r="A16" s="18">
        <f t="shared" si="9"/>
        <v>6</v>
      </c>
      <c r="B16" s="19" t="s">
        <v>32</v>
      </c>
      <c r="C16" s="7">
        <v>0</v>
      </c>
      <c r="D16" s="7">
        <v>0</v>
      </c>
      <c r="E16" s="7">
        <v>386</v>
      </c>
      <c r="F16" s="8">
        <f t="shared" si="10"/>
        <v>386</v>
      </c>
      <c r="G16" s="7"/>
      <c r="H16" s="7">
        <v>68</v>
      </c>
      <c r="I16" s="7">
        <v>0</v>
      </c>
      <c r="J16" s="8">
        <f t="shared" si="11"/>
        <v>68</v>
      </c>
      <c r="K16" s="7"/>
      <c r="L16" s="7"/>
      <c r="M16" s="7">
        <v>0</v>
      </c>
      <c r="N16" s="8">
        <f t="shared" si="12"/>
        <v>0</v>
      </c>
      <c r="O16" s="9">
        <f t="shared" si="13"/>
        <v>454</v>
      </c>
      <c r="P16" s="11">
        <f t="shared" si="0"/>
        <v>0</v>
      </c>
      <c r="Q16" s="11">
        <f t="shared" si="1"/>
        <v>0</v>
      </c>
      <c r="R16" s="11">
        <f t="shared" si="2"/>
        <v>362</v>
      </c>
      <c r="S16" s="10">
        <f t="shared" si="14"/>
        <v>362</v>
      </c>
      <c r="T16" s="11">
        <f t="shared" si="3"/>
        <v>0</v>
      </c>
      <c r="U16" s="11">
        <f t="shared" si="4"/>
        <v>61</v>
      </c>
      <c r="V16" s="11">
        <f t="shared" si="5"/>
        <v>0</v>
      </c>
      <c r="W16" s="10">
        <f t="shared" si="15"/>
        <v>61</v>
      </c>
      <c r="X16" s="11">
        <f t="shared" si="6"/>
        <v>0</v>
      </c>
      <c r="Y16" s="11">
        <f t="shared" si="7"/>
        <v>0</v>
      </c>
      <c r="Z16" s="11">
        <f t="shared" si="8"/>
        <v>0</v>
      </c>
      <c r="AA16" s="10">
        <f t="shared" si="16"/>
        <v>0</v>
      </c>
      <c r="AB16" s="12">
        <f t="shared" si="17"/>
        <v>423</v>
      </c>
      <c r="AC16" s="40">
        <f t="shared" si="18"/>
        <v>40.87</v>
      </c>
      <c r="AD16" s="13">
        <f t="shared" si="25"/>
        <v>17165</v>
      </c>
      <c r="AE16" s="13">
        <f t="shared" si="19"/>
        <v>6866</v>
      </c>
      <c r="AF16" s="14">
        <f t="shared" si="20"/>
        <v>24031</v>
      </c>
      <c r="AG16" s="15">
        <f t="shared" si="21"/>
        <v>3605</v>
      </c>
      <c r="AH16" s="16">
        <f t="shared" si="22"/>
        <v>27636</v>
      </c>
      <c r="AI16" s="13">
        <f t="shared" si="23"/>
        <v>6519</v>
      </c>
      <c r="AJ16" s="17">
        <f t="shared" si="24"/>
        <v>34155</v>
      </c>
    </row>
    <row r="17" spans="1:36" s="2" customFormat="1" ht="16.5" customHeight="1">
      <c r="A17" s="18">
        <f t="shared" si="9"/>
        <v>7</v>
      </c>
      <c r="B17" s="19" t="s">
        <v>33</v>
      </c>
      <c r="C17" s="7">
        <v>0</v>
      </c>
      <c r="D17" s="7">
        <v>11</v>
      </c>
      <c r="E17" s="7">
        <v>145</v>
      </c>
      <c r="F17" s="8">
        <f t="shared" si="10"/>
        <v>156</v>
      </c>
      <c r="G17" s="7"/>
      <c r="H17" s="7">
        <v>0</v>
      </c>
      <c r="I17" s="7">
        <v>0</v>
      </c>
      <c r="J17" s="8">
        <f t="shared" si="11"/>
        <v>0</v>
      </c>
      <c r="K17" s="7"/>
      <c r="L17" s="7"/>
      <c r="M17" s="7">
        <v>0</v>
      </c>
      <c r="N17" s="8">
        <f t="shared" si="12"/>
        <v>0</v>
      </c>
      <c r="O17" s="9">
        <f t="shared" si="13"/>
        <v>156</v>
      </c>
      <c r="P17" s="11">
        <f t="shared" si="0"/>
        <v>0</v>
      </c>
      <c r="Q17" s="11">
        <f t="shared" si="1"/>
        <v>8</v>
      </c>
      <c r="R17" s="11">
        <f t="shared" si="2"/>
        <v>136</v>
      </c>
      <c r="S17" s="10">
        <f t="shared" si="14"/>
        <v>144</v>
      </c>
      <c r="T17" s="11">
        <f t="shared" si="3"/>
        <v>0</v>
      </c>
      <c r="U17" s="11">
        <f t="shared" si="4"/>
        <v>0</v>
      </c>
      <c r="V17" s="11">
        <f t="shared" si="5"/>
        <v>0</v>
      </c>
      <c r="W17" s="10">
        <f t="shared" si="15"/>
        <v>0</v>
      </c>
      <c r="X17" s="11">
        <f t="shared" si="6"/>
        <v>0</v>
      </c>
      <c r="Y17" s="11">
        <f t="shared" si="7"/>
        <v>0</v>
      </c>
      <c r="Z17" s="11">
        <f t="shared" si="8"/>
        <v>0</v>
      </c>
      <c r="AA17" s="10">
        <f t="shared" si="16"/>
        <v>0</v>
      </c>
      <c r="AB17" s="12">
        <f t="shared" si="17"/>
        <v>144</v>
      </c>
      <c r="AC17" s="40">
        <f t="shared" si="18"/>
        <v>13.913</v>
      </c>
      <c r="AD17" s="13">
        <f t="shared" si="25"/>
        <v>5843</v>
      </c>
      <c r="AE17" s="13">
        <f t="shared" si="19"/>
        <v>2337</v>
      </c>
      <c r="AF17" s="14">
        <f t="shared" si="20"/>
        <v>8180</v>
      </c>
      <c r="AG17" s="15">
        <f t="shared" si="21"/>
        <v>1227</v>
      </c>
      <c r="AH17" s="16">
        <f t="shared" si="22"/>
        <v>9407</v>
      </c>
      <c r="AI17" s="13">
        <f t="shared" si="23"/>
        <v>2219</v>
      </c>
      <c r="AJ17" s="17">
        <f t="shared" si="24"/>
        <v>11626</v>
      </c>
    </row>
    <row r="18" spans="1:36" s="2" customFormat="1" ht="16.5" customHeight="1">
      <c r="A18" s="18">
        <f t="shared" si="9"/>
        <v>8</v>
      </c>
      <c r="B18" s="19" t="s">
        <v>34</v>
      </c>
      <c r="C18" s="7">
        <v>0</v>
      </c>
      <c r="D18" s="7">
        <v>61</v>
      </c>
      <c r="E18" s="7">
        <v>166</v>
      </c>
      <c r="F18" s="8">
        <f t="shared" si="10"/>
        <v>227</v>
      </c>
      <c r="G18" s="7"/>
      <c r="H18" s="7">
        <v>25</v>
      </c>
      <c r="I18" s="7">
        <v>0</v>
      </c>
      <c r="J18" s="8">
        <f t="shared" si="11"/>
        <v>25</v>
      </c>
      <c r="K18" s="7"/>
      <c r="L18" s="7"/>
      <c r="M18" s="7">
        <v>0</v>
      </c>
      <c r="N18" s="8">
        <f t="shared" si="12"/>
        <v>0</v>
      </c>
      <c r="O18" s="9">
        <f t="shared" si="13"/>
        <v>252</v>
      </c>
      <c r="P18" s="11">
        <f t="shared" si="0"/>
        <v>0</v>
      </c>
      <c r="Q18" s="11">
        <f t="shared" si="1"/>
        <v>46</v>
      </c>
      <c r="R18" s="11">
        <f t="shared" si="2"/>
        <v>156</v>
      </c>
      <c r="S18" s="10">
        <f t="shared" si="14"/>
        <v>202</v>
      </c>
      <c r="T18" s="11">
        <f t="shared" si="3"/>
        <v>0</v>
      </c>
      <c r="U18" s="11">
        <f t="shared" si="4"/>
        <v>23</v>
      </c>
      <c r="V18" s="11">
        <f t="shared" si="5"/>
        <v>0</v>
      </c>
      <c r="W18" s="10">
        <f t="shared" si="15"/>
        <v>23</v>
      </c>
      <c r="X18" s="11">
        <f t="shared" si="6"/>
        <v>0</v>
      </c>
      <c r="Y18" s="11">
        <f t="shared" si="7"/>
        <v>0</v>
      </c>
      <c r="Z18" s="11">
        <f t="shared" si="8"/>
        <v>0</v>
      </c>
      <c r="AA18" s="10">
        <f t="shared" si="16"/>
        <v>0</v>
      </c>
      <c r="AB18" s="12">
        <f t="shared" si="17"/>
        <v>225</v>
      </c>
      <c r="AC18" s="40">
        <f t="shared" si="18"/>
        <v>21.739</v>
      </c>
      <c r="AD18" s="13">
        <f t="shared" si="25"/>
        <v>9130</v>
      </c>
      <c r="AE18" s="13">
        <f t="shared" si="19"/>
        <v>3652</v>
      </c>
      <c r="AF18" s="14">
        <f t="shared" si="20"/>
        <v>12782</v>
      </c>
      <c r="AG18" s="15">
        <f t="shared" si="21"/>
        <v>1917</v>
      </c>
      <c r="AH18" s="16">
        <f t="shared" si="22"/>
        <v>14699</v>
      </c>
      <c r="AI18" s="13">
        <f t="shared" si="23"/>
        <v>3467</v>
      </c>
      <c r="AJ18" s="17">
        <f t="shared" si="24"/>
        <v>18166</v>
      </c>
    </row>
    <row r="19" spans="1:36" s="2" customFormat="1" ht="16.5" customHeight="1">
      <c r="A19" s="18">
        <f>+A18+1</f>
        <v>9</v>
      </c>
      <c r="B19" s="19" t="s">
        <v>35</v>
      </c>
      <c r="C19" s="7">
        <v>0</v>
      </c>
      <c r="D19" s="7">
        <v>56</v>
      </c>
      <c r="E19" s="7">
        <v>178</v>
      </c>
      <c r="F19" s="8">
        <f t="shared" si="10"/>
        <v>234</v>
      </c>
      <c r="G19" s="7"/>
      <c r="H19" s="7">
        <v>0</v>
      </c>
      <c r="I19" s="7">
        <v>0</v>
      </c>
      <c r="J19" s="8">
        <f t="shared" si="11"/>
        <v>0</v>
      </c>
      <c r="K19" s="7"/>
      <c r="L19" s="7"/>
      <c r="M19" s="7">
        <v>0</v>
      </c>
      <c r="N19" s="8">
        <f t="shared" si="12"/>
        <v>0</v>
      </c>
      <c r="O19" s="9">
        <f t="shared" si="13"/>
        <v>234</v>
      </c>
      <c r="P19" s="11">
        <f t="shared" si="0"/>
        <v>0</v>
      </c>
      <c r="Q19" s="11">
        <f t="shared" si="1"/>
        <v>42</v>
      </c>
      <c r="R19" s="11">
        <f t="shared" si="2"/>
        <v>167</v>
      </c>
      <c r="S19" s="10">
        <f t="shared" si="14"/>
        <v>209</v>
      </c>
      <c r="T19" s="11">
        <f t="shared" si="3"/>
        <v>0</v>
      </c>
      <c r="U19" s="11">
        <f t="shared" si="4"/>
        <v>0</v>
      </c>
      <c r="V19" s="11">
        <f t="shared" si="5"/>
        <v>0</v>
      </c>
      <c r="W19" s="10">
        <f t="shared" si="15"/>
        <v>0</v>
      </c>
      <c r="X19" s="11">
        <f t="shared" si="6"/>
        <v>0</v>
      </c>
      <c r="Y19" s="11">
        <f t="shared" si="7"/>
        <v>0</v>
      </c>
      <c r="Z19" s="11">
        <f t="shared" si="8"/>
        <v>0</v>
      </c>
      <c r="AA19" s="10">
        <f t="shared" si="16"/>
        <v>0</v>
      </c>
      <c r="AB19" s="12">
        <f t="shared" si="17"/>
        <v>209</v>
      </c>
      <c r="AC19" s="40">
        <f t="shared" si="18"/>
        <v>20.193</v>
      </c>
      <c r="AD19" s="13">
        <f t="shared" si="25"/>
        <v>8481</v>
      </c>
      <c r="AE19" s="13">
        <f t="shared" si="19"/>
        <v>3392</v>
      </c>
      <c r="AF19" s="14">
        <f t="shared" si="20"/>
        <v>11873</v>
      </c>
      <c r="AG19" s="15">
        <f t="shared" si="21"/>
        <v>1781</v>
      </c>
      <c r="AH19" s="16">
        <f t="shared" si="22"/>
        <v>13654</v>
      </c>
      <c r="AI19" s="13">
        <f t="shared" si="23"/>
        <v>3221</v>
      </c>
      <c r="AJ19" s="17">
        <f t="shared" si="24"/>
        <v>16875</v>
      </c>
    </row>
    <row r="20" spans="1:36" s="2" customFormat="1" ht="16.5" customHeight="1">
      <c r="A20" s="18">
        <v>1</v>
      </c>
      <c r="B20" s="20" t="s">
        <v>36</v>
      </c>
      <c r="C20" s="7">
        <v>0</v>
      </c>
      <c r="D20" s="7">
        <v>0</v>
      </c>
      <c r="E20" s="7">
        <v>0</v>
      </c>
      <c r="F20" s="8">
        <f t="shared" si="10"/>
        <v>0</v>
      </c>
      <c r="G20" s="7"/>
      <c r="H20" s="7">
        <v>0</v>
      </c>
      <c r="I20" s="7">
        <v>0</v>
      </c>
      <c r="J20" s="8">
        <f t="shared" si="11"/>
        <v>0</v>
      </c>
      <c r="K20" s="7"/>
      <c r="L20" s="7"/>
      <c r="M20" s="7">
        <v>0</v>
      </c>
      <c r="N20" s="8">
        <f t="shared" si="12"/>
        <v>0</v>
      </c>
      <c r="O20" s="9">
        <f t="shared" si="13"/>
        <v>0</v>
      </c>
      <c r="P20" s="11">
        <f t="shared" si="0"/>
        <v>0</v>
      </c>
      <c r="Q20" s="11">
        <f t="shared" si="1"/>
        <v>0</v>
      </c>
      <c r="R20" s="11">
        <f t="shared" si="2"/>
        <v>0</v>
      </c>
      <c r="S20" s="10">
        <f t="shared" si="14"/>
        <v>0</v>
      </c>
      <c r="T20" s="11">
        <f t="shared" si="3"/>
        <v>0</v>
      </c>
      <c r="U20" s="11">
        <f t="shared" si="4"/>
        <v>0</v>
      </c>
      <c r="V20" s="11">
        <f t="shared" si="5"/>
        <v>0</v>
      </c>
      <c r="W20" s="10">
        <f t="shared" si="15"/>
        <v>0</v>
      </c>
      <c r="X20" s="11">
        <f t="shared" si="6"/>
        <v>0</v>
      </c>
      <c r="Y20" s="11">
        <f t="shared" si="7"/>
        <v>0</v>
      </c>
      <c r="Z20" s="11">
        <f t="shared" si="8"/>
        <v>0</v>
      </c>
      <c r="AA20" s="10">
        <f t="shared" si="16"/>
        <v>0</v>
      </c>
      <c r="AB20" s="12">
        <f t="shared" si="17"/>
        <v>0</v>
      </c>
      <c r="AC20" s="40">
        <f>AB20/8.12</f>
        <v>0</v>
      </c>
      <c r="AD20" s="13">
        <f t="shared" si="25"/>
        <v>0</v>
      </c>
      <c r="AE20" s="13">
        <f t="shared" si="19"/>
        <v>0</v>
      </c>
      <c r="AF20" s="14">
        <f t="shared" si="20"/>
        <v>0</v>
      </c>
      <c r="AG20" s="15">
        <f t="shared" si="21"/>
        <v>0</v>
      </c>
      <c r="AH20" s="16">
        <f t="shared" si="22"/>
        <v>0</v>
      </c>
      <c r="AI20" s="13">
        <f t="shared" si="23"/>
        <v>0</v>
      </c>
      <c r="AJ20" s="17">
        <f t="shared" si="24"/>
        <v>0</v>
      </c>
    </row>
    <row r="21" spans="1:36" s="2" customFormat="1" ht="16.5" customHeight="1">
      <c r="A21" s="18">
        <f aca="true" t="shared" si="26" ref="A21:A84">+A20+1</f>
        <v>2</v>
      </c>
      <c r="B21" s="20" t="s">
        <v>37</v>
      </c>
      <c r="C21" s="7">
        <v>0</v>
      </c>
      <c r="D21" s="7">
        <v>0</v>
      </c>
      <c r="E21" s="7">
        <v>0</v>
      </c>
      <c r="F21" s="8">
        <f t="shared" si="10"/>
        <v>0</v>
      </c>
      <c r="G21" s="7"/>
      <c r="H21" s="7">
        <v>0</v>
      </c>
      <c r="I21" s="7">
        <v>0</v>
      </c>
      <c r="J21" s="8">
        <f t="shared" si="11"/>
        <v>0</v>
      </c>
      <c r="K21" s="7"/>
      <c r="L21" s="7"/>
      <c r="M21" s="7">
        <v>0</v>
      </c>
      <c r="N21" s="8">
        <f t="shared" si="12"/>
        <v>0</v>
      </c>
      <c r="O21" s="9">
        <f t="shared" si="13"/>
        <v>0</v>
      </c>
      <c r="P21" s="11">
        <f t="shared" si="0"/>
        <v>0</v>
      </c>
      <c r="Q21" s="11">
        <f t="shared" si="1"/>
        <v>0</v>
      </c>
      <c r="R21" s="11">
        <f t="shared" si="2"/>
        <v>0</v>
      </c>
      <c r="S21" s="10">
        <f t="shared" si="14"/>
        <v>0</v>
      </c>
      <c r="T21" s="11">
        <f t="shared" si="3"/>
        <v>0</v>
      </c>
      <c r="U21" s="11">
        <f t="shared" si="4"/>
        <v>0</v>
      </c>
      <c r="V21" s="11">
        <f t="shared" si="5"/>
        <v>0</v>
      </c>
      <c r="W21" s="10">
        <f t="shared" si="15"/>
        <v>0</v>
      </c>
      <c r="X21" s="11">
        <f t="shared" si="6"/>
        <v>0</v>
      </c>
      <c r="Y21" s="11">
        <f t="shared" si="7"/>
        <v>0</v>
      </c>
      <c r="Z21" s="11">
        <f t="shared" si="8"/>
        <v>0</v>
      </c>
      <c r="AA21" s="10">
        <f t="shared" si="16"/>
        <v>0</v>
      </c>
      <c r="AB21" s="12">
        <f t="shared" si="17"/>
        <v>0</v>
      </c>
      <c r="AC21" s="40">
        <f aca="true" t="shared" si="27" ref="AC21:AC84">AB21/8.12</f>
        <v>0</v>
      </c>
      <c r="AD21" s="13">
        <f t="shared" si="25"/>
        <v>0</v>
      </c>
      <c r="AE21" s="13">
        <f t="shared" si="19"/>
        <v>0</v>
      </c>
      <c r="AF21" s="14">
        <f t="shared" si="20"/>
        <v>0</v>
      </c>
      <c r="AG21" s="15">
        <f t="shared" si="21"/>
        <v>0</v>
      </c>
      <c r="AH21" s="16">
        <f t="shared" si="22"/>
        <v>0</v>
      </c>
      <c r="AI21" s="13">
        <f t="shared" si="23"/>
        <v>0</v>
      </c>
      <c r="AJ21" s="17">
        <f t="shared" si="24"/>
        <v>0</v>
      </c>
    </row>
    <row r="22" spans="1:36" s="2" customFormat="1" ht="16.5" customHeight="1">
      <c r="A22" s="18">
        <f t="shared" si="26"/>
        <v>3</v>
      </c>
      <c r="B22" s="20" t="s">
        <v>38</v>
      </c>
      <c r="C22" s="7">
        <v>0</v>
      </c>
      <c r="D22" s="7">
        <v>32</v>
      </c>
      <c r="E22" s="7">
        <v>120</v>
      </c>
      <c r="F22" s="8">
        <f t="shared" si="10"/>
        <v>152</v>
      </c>
      <c r="G22" s="7"/>
      <c r="H22" s="7">
        <v>0</v>
      </c>
      <c r="I22" s="7">
        <v>0</v>
      </c>
      <c r="J22" s="8">
        <f t="shared" si="11"/>
        <v>0</v>
      </c>
      <c r="K22" s="7"/>
      <c r="L22" s="7"/>
      <c r="M22" s="7">
        <v>0</v>
      </c>
      <c r="N22" s="8">
        <f t="shared" si="12"/>
        <v>0</v>
      </c>
      <c r="O22" s="9">
        <f t="shared" si="13"/>
        <v>152</v>
      </c>
      <c r="P22" s="11">
        <f t="shared" si="0"/>
        <v>0</v>
      </c>
      <c r="Q22" s="11">
        <f t="shared" si="1"/>
        <v>24</v>
      </c>
      <c r="R22" s="11">
        <f t="shared" si="2"/>
        <v>113</v>
      </c>
      <c r="S22" s="10">
        <f t="shared" si="14"/>
        <v>137</v>
      </c>
      <c r="T22" s="11">
        <f t="shared" si="3"/>
        <v>0</v>
      </c>
      <c r="U22" s="11">
        <f t="shared" si="4"/>
        <v>0</v>
      </c>
      <c r="V22" s="11">
        <f t="shared" si="5"/>
        <v>0</v>
      </c>
      <c r="W22" s="10">
        <f t="shared" si="15"/>
        <v>0</v>
      </c>
      <c r="X22" s="11">
        <f t="shared" si="6"/>
        <v>0</v>
      </c>
      <c r="Y22" s="11">
        <f t="shared" si="7"/>
        <v>0</v>
      </c>
      <c r="Z22" s="11">
        <f t="shared" si="8"/>
        <v>0</v>
      </c>
      <c r="AA22" s="10">
        <f t="shared" si="16"/>
        <v>0</v>
      </c>
      <c r="AB22" s="12">
        <f t="shared" si="17"/>
        <v>137</v>
      </c>
      <c r="AC22" s="40">
        <f t="shared" si="27"/>
        <v>16.872</v>
      </c>
      <c r="AD22" s="13">
        <f t="shared" si="25"/>
        <v>7086</v>
      </c>
      <c r="AE22" s="13">
        <f t="shared" si="19"/>
        <v>2834</v>
      </c>
      <c r="AF22" s="14">
        <f t="shared" si="20"/>
        <v>9920</v>
      </c>
      <c r="AG22" s="15">
        <f t="shared" si="21"/>
        <v>1488</v>
      </c>
      <c r="AH22" s="16">
        <f t="shared" si="22"/>
        <v>11408</v>
      </c>
      <c r="AI22" s="13">
        <f t="shared" si="23"/>
        <v>2691</v>
      </c>
      <c r="AJ22" s="17">
        <f t="shared" si="24"/>
        <v>14099</v>
      </c>
    </row>
    <row r="23" spans="1:36" s="2" customFormat="1" ht="16.5" customHeight="1">
      <c r="A23" s="18">
        <f t="shared" si="26"/>
        <v>4</v>
      </c>
      <c r="B23" s="20" t="s">
        <v>39</v>
      </c>
      <c r="C23" s="7">
        <v>0</v>
      </c>
      <c r="D23" s="7">
        <v>30</v>
      </c>
      <c r="E23" s="7">
        <v>276</v>
      </c>
      <c r="F23" s="8">
        <f t="shared" si="10"/>
        <v>306</v>
      </c>
      <c r="G23" s="7"/>
      <c r="H23" s="7">
        <v>0</v>
      </c>
      <c r="I23" s="7">
        <v>0</v>
      </c>
      <c r="J23" s="8">
        <f t="shared" si="11"/>
        <v>0</v>
      </c>
      <c r="K23" s="7"/>
      <c r="L23" s="7"/>
      <c r="M23" s="7">
        <v>0</v>
      </c>
      <c r="N23" s="8">
        <f t="shared" si="12"/>
        <v>0</v>
      </c>
      <c r="O23" s="9">
        <f t="shared" si="13"/>
        <v>306</v>
      </c>
      <c r="P23" s="11">
        <f t="shared" si="0"/>
        <v>0</v>
      </c>
      <c r="Q23" s="11">
        <f t="shared" si="1"/>
        <v>23</v>
      </c>
      <c r="R23" s="11">
        <f t="shared" si="2"/>
        <v>259</v>
      </c>
      <c r="S23" s="10">
        <f t="shared" si="14"/>
        <v>282</v>
      </c>
      <c r="T23" s="11">
        <f t="shared" si="3"/>
        <v>0</v>
      </c>
      <c r="U23" s="11">
        <f t="shared" si="4"/>
        <v>0</v>
      </c>
      <c r="V23" s="11">
        <f t="shared" si="5"/>
        <v>0</v>
      </c>
      <c r="W23" s="10">
        <f t="shared" si="15"/>
        <v>0</v>
      </c>
      <c r="X23" s="11">
        <f t="shared" si="6"/>
        <v>0</v>
      </c>
      <c r="Y23" s="11">
        <f t="shared" si="7"/>
        <v>0</v>
      </c>
      <c r="Z23" s="11">
        <f t="shared" si="8"/>
        <v>0</v>
      </c>
      <c r="AA23" s="10">
        <f t="shared" si="16"/>
        <v>0</v>
      </c>
      <c r="AB23" s="12">
        <f t="shared" si="17"/>
        <v>282</v>
      </c>
      <c r="AC23" s="40">
        <f t="shared" si="27"/>
        <v>34.729</v>
      </c>
      <c r="AD23" s="13">
        <f t="shared" si="25"/>
        <v>14586</v>
      </c>
      <c r="AE23" s="13">
        <f t="shared" si="19"/>
        <v>5834</v>
      </c>
      <c r="AF23" s="14">
        <f t="shared" si="20"/>
        <v>20420</v>
      </c>
      <c r="AG23" s="15">
        <f t="shared" si="21"/>
        <v>3063</v>
      </c>
      <c r="AH23" s="16">
        <f t="shared" si="22"/>
        <v>23483</v>
      </c>
      <c r="AI23" s="13">
        <f t="shared" si="23"/>
        <v>5540</v>
      </c>
      <c r="AJ23" s="17">
        <f t="shared" si="24"/>
        <v>29023</v>
      </c>
    </row>
    <row r="24" spans="1:36" s="2" customFormat="1" ht="16.5" customHeight="1">
      <c r="A24" s="18">
        <f t="shared" si="26"/>
        <v>5</v>
      </c>
      <c r="B24" s="20" t="s">
        <v>40</v>
      </c>
      <c r="C24" s="7">
        <v>0</v>
      </c>
      <c r="D24" s="7">
        <v>0</v>
      </c>
      <c r="E24" s="7">
        <v>15</v>
      </c>
      <c r="F24" s="8">
        <f t="shared" si="10"/>
        <v>15</v>
      </c>
      <c r="G24" s="7"/>
      <c r="H24" s="7">
        <v>0</v>
      </c>
      <c r="I24" s="7">
        <v>0</v>
      </c>
      <c r="J24" s="8">
        <f t="shared" si="11"/>
        <v>0</v>
      </c>
      <c r="K24" s="7"/>
      <c r="L24" s="7"/>
      <c r="M24" s="7">
        <v>0</v>
      </c>
      <c r="N24" s="8">
        <f t="shared" si="12"/>
        <v>0</v>
      </c>
      <c r="O24" s="9">
        <f t="shared" si="13"/>
        <v>15</v>
      </c>
      <c r="P24" s="11">
        <f t="shared" si="0"/>
        <v>0</v>
      </c>
      <c r="Q24" s="11">
        <f t="shared" si="1"/>
        <v>0</v>
      </c>
      <c r="R24" s="11">
        <f t="shared" si="2"/>
        <v>14</v>
      </c>
      <c r="S24" s="10">
        <f t="shared" si="14"/>
        <v>14</v>
      </c>
      <c r="T24" s="11">
        <f t="shared" si="3"/>
        <v>0</v>
      </c>
      <c r="U24" s="11">
        <f t="shared" si="4"/>
        <v>0</v>
      </c>
      <c r="V24" s="11">
        <f t="shared" si="5"/>
        <v>0</v>
      </c>
      <c r="W24" s="10">
        <f t="shared" si="15"/>
        <v>0</v>
      </c>
      <c r="X24" s="11">
        <f t="shared" si="6"/>
        <v>0</v>
      </c>
      <c r="Y24" s="11">
        <f t="shared" si="7"/>
        <v>0</v>
      </c>
      <c r="Z24" s="11">
        <f t="shared" si="8"/>
        <v>0</v>
      </c>
      <c r="AA24" s="10">
        <f t="shared" si="16"/>
        <v>0</v>
      </c>
      <c r="AB24" s="12">
        <f t="shared" si="17"/>
        <v>14</v>
      </c>
      <c r="AC24" s="40">
        <f t="shared" si="27"/>
        <v>1.724</v>
      </c>
      <c r="AD24" s="13">
        <f t="shared" si="25"/>
        <v>724</v>
      </c>
      <c r="AE24" s="13">
        <f t="shared" si="19"/>
        <v>290</v>
      </c>
      <c r="AF24" s="14">
        <f t="shared" si="20"/>
        <v>1014</v>
      </c>
      <c r="AG24" s="15">
        <f t="shared" si="21"/>
        <v>152</v>
      </c>
      <c r="AH24" s="16">
        <f t="shared" si="22"/>
        <v>1166</v>
      </c>
      <c r="AI24" s="13">
        <f t="shared" si="23"/>
        <v>275</v>
      </c>
      <c r="AJ24" s="17">
        <f t="shared" si="24"/>
        <v>1441</v>
      </c>
    </row>
    <row r="25" spans="1:36" s="2" customFormat="1" ht="16.5" customHeight="1">
      <c r="A25" s="18">
        <f t="shared" si="26"/>
        <v>6</v>
      </c>
      <c r="B25" s="20" t="s">
        <v>41</v>
      </c>
      <c r="C25" s="7">
        <v>0</v>
      </c>
      <c r="D25" s="7">
        <v>0</v>
      </c>
      <c r="E25" s="7">
        <v>0</v>
      </c>
      <c r="F25" s="8">
        <f t="shared" si="10"/>
        <v>0</v>
      </c>
      <c r="G25" s="7"/>
      <c r="H25" s="7">
        <v>0</v>
      </c>
      <c r="I25" s="7">
        <v>0</v>
      </c>
      <c r="J25" s="8">
        <f t="shared" si="11"/>
        <v>0</v>
      </c>
      <c r="K25" s="7"/>
      <c r="L25" s="7"/>
      <c r="M25" s="7">
        <v>0</v>
      </c>
      <c r="N25" s="8">
        <f t="shared" si="12"/>
        <v>0</v>
      </c>
      <c r="O25" s="9">
        <f t="shared" si="13"/>
        <v>0</v>
      </c>
      <c r="P25" s="11">
        <f t="shared" si="0"/>
        <v>0</v>
      </c>
      <c r="Q25" s="11">
        <f t="shared" si="1"/>
        <v>0</v>
      </c>
      <c r="R25" s="11">
        <f t="shared" si="2"/>
        <v>0</v>
      </c>
      <c r="S25" s="10">
        <f t="shared" si="14"/>
        <v>0</v>
      </c>
      <c r="T25" s="11">
        <f t="shared" si="3"/>
        <v>0</v>
      </c>
      <c r="U25" s="11">
        <f t="shared" si="4"/>
        <v>0</v>
      </c>
      <c r="V25" s="11">
        <f t="shared" si="5"/>
        <v>0</v>
      </c>
      <c r="W25" s="10">
        <f t="shared" si="15"/>
        <v>0</v>
      </c>
      <c r="X25" s="11">
        <f t="shared" si="6"/>
        <v>0</v>
      </c>
      <c r="Y25" s="11">
        <f t="shared" si="7"/>
        <v>0</v>
      </c>
      <c r="Z25" s="11">
        <f t="shared" si="8"/>
        <v>0</v>
      </c>
      <c r="AA25" s="10">
        <f t="shared" si="16"/>
        <v>0</v>
      </c>
      <c r="AB25" s="12">
        <f t="shared" si="17"/>
        <v>0</v>
      </c>
      <c r="AC25" s="40">
        <f t="shared" si="27"/>
        <v>0</v>
      </c>
      <c r="AD25" s="13">
        <f t="shared" si="25"/>
        <v>0</v>
      </c>
      <c r="AE25" s="13">
        <f t="shared" si="19"/>
        <v>0</v>
      </c>
      <c r="AF25" s="14">
        <f t="shared" si="20"/>
        <v>0</v>
      </c>
      <c r="AG25" s="15">
        <f t="shared" si="21"/>
        <v>0</v>
      </c>
      <c r="AH25" s="16">
        <f t="shared" si="22"/>
        <v>0</v>
      </c>
      <c r="AI25" s="13">
        <f t="shared" si="23"/>
        <v>0</v>
      </c>
      <c r="AJ25" s="17">
        <f t="shared" si="24"/>
        <v>0</v>
      </c>
    </row>
    <row r="26" spans="1:36" s="2" customFormat="1" ht="16.5" customHeight="1">
      <c r="A26" s="18">
        <f t="shared" si="26"/>
        <v>7</v>
      </c>
      <c r="B26" s="20" t="s">
        <v>42</v>
      </c>
      <c r="C26" s="7">
        <v>0</v>
      </c>
      <c r="D26" s="7">
        <v>0</v>
      </c>
      <c r="E26" s="7">
        <v>8</v>
      </c>
      <c r="F26" s="8">
        <f t="shared" si="10"/>
        <v>8</v>
      </c>
      <c r="G26" s="7"/>
      <c r="H26" s="7">
        <v>0</v>
      </c>
      <c r="I26" s="7">
        <v>0</v>
      </c>
      <c r="J26" s="8">
        <f t="shared" si="11"/>
        <v>0</v>
      </c>
      <c r="K26" s="7"/>
      <c r="L26" s="7"/>
      <c r="M26" s="7">
        <v>0</v>
      </c>
      <c r="N26" s="8">
        <f t="shared" si="12"/>
        <v>0</v>
      </c>
      <c r="O26" s="9">
        <f t="shared" si="13"/>
        <v>8</v>
      </c>
      <c r="P26" s="11">
        <f t="shared" si="0"/>
        <v>0</v>
      </c>
      <c r="Q26" s="11">
        <f t="shared" si="1"/>
        <v>0</v>
      </c>
      <c r="R26" s="11">
        <f t="shared" si="2"/>
        <v>8</v>
      </c>
      <c r="S26" s="10">
        <f t="shared" si="14"/>
        <v>8</v>
      </c>
      <c r="T26" s="11">
        <f t="shared" si="3"/>
        <v>0</v>
      </c>
      <c r="U26" s="11">
        <f t="shared" si="4"/>
        <v>0</v>
      </c>
      <c r="V26" s="11">
        <f t="shared" si="5"/>
        <v>0</v>
      </c>
      <c r="W26" s="10">
        <f t="shared" si="15"/>
        <v>0</v>
      </c>
      <c r="X26" s="11">
        <f t="shared" si="6"/>
        <v>0</v>
      </c>
      <c r="Y26" s="11">
        <f t="shared" si="7"/>
        <v>0</v>
      </c>
      <c r="Z26" s="11">
        <f t="shared" si="8"/>
        <v>0</v>
      </c>
      <c r="AA26" s="10">
        <f t="shared" si="16"/>
        <v>0</v>
      </c>
      <c r="AB26" s="12">
        <f t="shared" si="17"/>
        <v>8</v>
      </c>
      <c r="AC26" s="40">
        <f t="shared" si="27"/>
        <v>0.985</v>
      </c>
      <c r="AD26" s="13">
        <f t="shared" si="25"/>
        <v>414</v>
      </c>
      <c r="AE26" s="13">
        <f t="shared" si="19"/>
        <v>166</v>
      </c>
      <c r="AF26" s="14">
        <f t="shared" si="20"/>
        <v>580</v>
      </c>
      <c r="AG26" s="15">
        <f t="shared" si="21"/>
        <v>87</v>
      </c>
      <c r="AH26" s="16">
        <f t="shared" si="22"/>
        <v>667</v>
      </c>
      <c r="AI26" s="13">
        <f t="shared" si="23"/>
        <v>157</v>
      </c>
      <c r="AJ26" s="17">
        <f t="shared" si="24"/>
        <v>824</v>
      </c>
    </row>
    <row r="27" spans="1:36" s="2" customFormat="1" ht="16.5" customHeight="1">
      <c r="A27" s="18">
        <f t="shared" si="26"/>
        <v>8</v>
      </c>
      <c r="B27" s="20" t="s">
        <v>43</v>
      </c>
      <c r="C27" s="7">
        <v>0</v>
      </c>
      <c r="D27" s="7">
        <v>0</v>
      </c>
      <c r="E27" s="7">
        <v>81</v>
      </c>
      <c r="F27" s="8">
        <f t="shared" si="10"/>
        <v>81</v>
      </c>
      <c r="G27" s="7"/>
      <c r="H27" s="7">
        <v>0</v>
      </c>
      <c r="I27" s="7">
        <v>0</v>
      </c>
      <c r="J27" s="8">
        <f t="shared" si="11"/>
        <v>0</v>
      </c>
      <c r="K27" s="7"/>
      <c r="L27" s="7"/>
      <c r="M27" s="7">
        <v>0</v>
      </c>
      <c r="N27" s="8">
        <f t="shared" si="12"/>
        <v>0</v>
      </c>
      <c r="O27" s="9">
        <f t="shared" si="13"/>
        <v>81</v>
      </c>
      <c r="P27" s="11">
        <f t="shared" si="0"/>
        <v>0</v>
      </c>
      <c r="Q27" s="11">
        <f t="shared" si="1"/>
        <v>0</v>
      </c>
      <c r="R27" s="11">
        <f t="shared" si="2"/>
        <v>76</v>
      </c>
      <c r="S27" s="10">
        <f t="shared" si="14"/>
        <v>76</v>
      </c>
      <c r="T27" s="11">
        <f t="shared" si="3"/>
        <v>0</v>
      </c>
      <c r="U27" s="11">
        <f t="shared" si="4"/>
        <v>0</v>
      </c>
      <c r="V27" s="11">
        <f t="shared" si="5"/>
        <v>0</v>
      </c>
      <c r="W27" s="10">
        <f t="shared" si="15"/>
        <v>0</v>
      </c>
      <c r="X27" s="11">
        <f t="shared" si="6"/>
        <v>0</v>
      </c>
      <c r="Y27" s="11">
        <f t="shared" si="7"/>
        <v>0</v>
      </c>
      <c r="Z27" s="11">
        <f t="shared" si="8"/>
        <v>0</v>
      </c>
      <c r="AA27" s="10">
        <f t="shared" si="16"/>
        <v>0</v>
      </c>
      <c r="AB27" s="12">
        <f t="shared" si="17"/>
        <v>76</v>
      </c>
      <c r="AC27" s="40">
        <f t="shared" si="27"/>
        <v>9.36</v>
      </c>
      <c r="AD27" s="13">
        <f t="shared" si="25"/>
        <v>3931</v>
      </c>
      <c r="AE27" s="13">
        <f t="shared" si="19"/>
        <v>1572</v>
      </c>
      <c r="AF27" s="14">
        <f t="shared" si="20"/>
        <v>5503</v>
      </c>
      <c r="AG27" s="15">
        <f t="shared" si="21"/>
        <v>825</v>
      </c>
      <c r="AH27" s="16">
        <f t="shared" si="22"/>
        <v>6328</v>
      </c>
      <c r="AI27" s="13">
        <f t="shared" si="23"/>
        <v>1493</v>
      </c>
      <c r="AJ27" s="17">
        <f t="shared" si="24"/>
        <v>7821</v>
      </c>
    </row>
    <row r="28" spans="1:36" s="2" customFormat="1" ht="16.5" customHeight="1">
      <c r="A28" s="18">
        <f t="shared" si="26"/>
        <v>9</v>
      </c>
      <c r="B28" s="20" t="s">
        <v>44</v>
      </c>
      <c r="C28" s="7">
        <v>0</v>
      </c>
      <c r="D28" s="7">
        <v>0</v>
      </c>
      <c r="E28" s="7">
        <v>3</v>
      </c>
      <c r="F28" s="8">
        <f t="shared" si="10"/>
        <v>3</v>
      </c>
      <c r="G28" s="7"/>
      <c r="H28" s="7">
        <v>0</v>
      </c>
      <c r="I28" s="7">
        <v>0</v>
      </c>
      <c r="J28" s="8">
        <f t="shared" si="11"/>
        <v>0</v>
      </c>
      <c r="K28" s="7"/>
      <c r="L28" s="7"/>
      <c r="M28" s="7">
        <v>0</v>
      </c>
      <c r="N28" s="8">
        <f t="shared" si="12"/>
        <v>0</v>
      </c>
      <c r="O28" s="9">
        <f t="shared" si="13"/>
        <v>3</v>
      </c>
      <c r="P28" s="11">
        <f t="shared" si="0"/>
        <v>0</v>
      </c>
      <c r="Q28" s="11">
        <f t="shared" si="1"/>
        <v>0</v>
      </c>
      <c r="R28" s="11">
        <f t="shared" si="2"/>
        <v>3</v>
      </c>
      <c r="S28" s="10">
        <f t="shared" si="14"/>
        <v>3</v>
      </c>
      <c r="T28" s="11">
        <f t="shared" si="3"/>
        <v>0</v>
      </c>
      <c r="U28" s="11">
        <f t="shared" si="4"/>
        <v>0</v>
      </c>
      <c r="V28" s="11">
        <f t="shared" si="5"/>
        <v>0</v>
      </c>
      <c r="W28" s="10">
        <f t="shared" si="15"/>
        <v>0</v>
      </c>
      <c r="X28" s="11">
        <f t="shared" si="6"/>
        <v>0</v>
      </c>
      <c r="Y28" s="11">
        <f t="shared" si="7"/>
        <v>0</v>
      </c>
      <c r="Z28" s="11">
        <f t="shared" si="8"/>
        <v>0</v>
      </c>
      <c r="AA28" s="10">
        <f t="shared" si="16"/>
        <v>0</v>
      </c>
      <c r="AB28" s="12">
        <f t="shared" si="17"/>
        <v>3</v>
      </c>
      <c r="AC28" s="40">
        <f t="shared" si="27"/>
        <v>0.369</v>
      </c>
      <c r="AD28" s="13">
        <f t="shared" si="25"/>
        <v>155</v>
      </c>
      <c r="AE28" s="13">
        <f t="shared" si="19"/>
        <v>62</v>
      </c>
      <c r="AF28" s="14">
        <f t="shared" si="20"/>
        <v>217</v>
      </c>
      <c r="AG28" s="15">
        <f t="shared" si="21"/>
        <v>33</v>
      </c>
      <c r="AH28" s="16">
        <f t="shared" si="22"/>
        <v>250</v>
      </c>
      <c r="AI28" s="13">
        <f t="shared" si="23"/>
        <v>59</v>
      </c>
      <c r="AJ28" s="17">
        <f t="shared" si="24"/>
        <v>309</v>
      </c>
    </row>
    <row r="29" spans="1:36" s="2" customFormat="1" ht="16.5" customHeight="1">
      <c r="A29" s="18">
        <f t="shared" si="26"/>
        <v>10</v>
      </c>
      <c r="B29" s="20" t="s">
        <v>45</v>
      </c>
      <c r="C29" s="7">
        <v>0</v>
      </c>
      <c r="D29" s="7">
        <v>0</v>
      </c>
      <c r="E29" s="7">
        <v>2</v>
      </c>
      <c r="F29" s="8">
        <f t="shared" si="10"/>
        <v>2</v>
      </c>
      <c r="G29" s="7"/>
      <c r="H29" s="7">
        <v>0</v>
      </c>
      <c r="I29" s="7">
        <v>0</v>
      </c>
      <c r="J29" s="8">
        <f t="shared" si="11"/>
        <v>0</v>
      </c>
      <c r="K29" s="7"/>
      <c r="L29" s="7"/>
      <c r="M29" s="7">
        <v>0</v>
      </c>
      <c r="N29" s="8">
        <f t="shared" si="12"/>
        <v>0</v>
      </c>
      <c r="O29" s="9">
        <f t="shared" si="13"/>
        <v>2</v>
      </c>
      <c r="P29" s="11">
        <f t="shared" si="0"/>
        <v>0</v>
      </c>
      <c r="Q29" s="11">
        <f t="shared" si="1"/>
        <v>0</v>
      </c>
      <c r="R29" s="11">
        <f t="shared" si="2"/>
        <v>2</v>
      </c>
      <c r="S29" s="10">
        <f t="shared" si="14"/>
        <v>2</v>
      </c>
      <c r="T29" s="11">
        <f t="shared" si="3"/>
        <v>0</v>
      </c>
      <c r="U29" s="11">
        <f t="shared" si="4"/>
        <v>0</v>
      </c>
      <c r="V29" s="11">
        <f t="shared" si="5"/>
        <v>0</v>
      </c>
      <c r="W29" s="10">
        <f t="shared" si="15"/>
        <v>0</v>
      </c>
      <c r="X29" s="11">
        <f t="shared" si="6"/>
        <v>0</v>
      </c>
      <c r="Y29" s="11">
        <f t="shared" si="7"/>
        <v>0</v>
      </c>
      <c r="Z29" s="11">
        <f t="shared" si="8"/>
        <v>0</v>
      </c>
      <c r="AA29" s="10">
        <f t="shared" si="16"/>
        <v>0</v>
      </c>
      <c r="AB29" s="12">
        <f t="shared" si="17"/>
        <v>2</v>
      </c>
      <c r="AC29" s="40">
        <f t="shared" si="27"/>
        <v>0.246</v>
      </c>
      <c r="AD29" s="13">
        <f t="shared" si="25"/>
        <v>103</v>
      </c>
      <c r="AE29" s="13">
        <f t="shared" si="19"/>
        <v>41</v>
      </c>
      <c r="AF29" s="14">
        <f t="shared" si="20"/>
        <v>144</v>
      </c>
      <c r="AG29" s="15">
        <f t="shared" si="21"/>
        <v>22</v>
      </c>
      <c r="AH29" s="16">
        <f t="shared" si="22"/>
        <v>166</v>
      </c>
      <c r="AI29" s="13">
        <f t="shared" si="23"/>
        <v>39</v>
      </c>
      <c r="AJ29" s="17">
        <f t="shared" si="24"/>
        <v>205</v>
      </c>
    </row>
    <row r="30" spans="1:36" s="2" customFormat="1" ht="16.5" customHeight="1">
      <c r="A30" s="18">
        <f t="shared" si="26"/>
        <v>11</v>
      </c>
      <c r="B30" s="20" t="s">
        <v>46</v>
      </c>
      <c r="C30" s="7">
        <v>0</v>
      </c>
      <c r="D30" s="7">
        <v>0</v>
      </c>
      <c r="E30" s="7">
        <v>7</v>
      </c>
      <c r="F30" s="8">
        <f t="shared" si="10"/>
        <v>7</v>
      </c>
      <c r="G30" s="7"/>
      <c r="H30" s="7">
        <v>0</v>
      </c>
      <c r="I30" s="7">
        <v>0</v>
      </c>
      <c r="J30" s="8">
        <f t="shared" si="11"/>
        <v>0</v>
      </c>
      <c r="K30" s="7"/>
      <c r="L30" s="7"/>
      <c r="M30" s="7">
        <v>0</v>
      </c>
      <c r="N30" s="8">
        <f t="shared" si="12"/>
        <v>0</v>
      </c>
      <c r="O30" s="9">
        <f t="shared" si="13"/>
        <v>7</v>
      </c>
      <c r="P30" s="11">
        <f t="shared" si="0"/>
        <v>0</v>
      </c>
      <c r="Q30" s="11">
        <f t="shared" si="1"/>
        <v>0</v>
      </c>
      <c r="R30" s="11">
        <f t="shared" si="2"/>
        <v>7</v>
      </c>
      <c r="S30" s="10">
        <f t="shared" si="14"/>
        <v>7</v>
      </c>
      <c r="T30" s="11">
        <f t="shared" si="3"/>
        <v>0</v>
      </c>
      <c r="U30" s="11">
        <f t="shared" si="4"/>
        <v>0</v>
      </c>
      <c r="V30" s="11">
        <f t="shared" si="5"/>
        <v>0</v>
      </c>
      <c r="W30" s="10">
        <f t="shared" si="15"/>
        <v>0</v>
      </c>
      <c r="X30" s="11">
        <f t="shared" si="6"/>
        <v>0</v>
      </c>
      <c r="Y30" s="11">
        <f t="shared" si="7"/>
        <v>0</v>
      </c>
      <c r="Z30" s="11">
        <f t="shared" si="8"/>
        <v>0</v>
      </c>
      <c r="AA30" s="10">
        <f t="shared" si="16"/>
        <v>0</v>
      </c>
      <c r="AB30" s="12">
        <f t="shared" si="17"/>
        <v>7</v>
      </c>
      <c r="AC30" s="40">
        <f t="shared" si="27"/>
        <v>0.862</v>
      </c>
      <c r="AD30" s="13">
        <f t="shared" si="25"/>
        <v>362</v>
      </c>
      <c r="AE30" s="13">
        <f t="shared" si="19"/>
        <v>145</v>
      </c>
      <c r="AF30" s="14">
        <f t="shared" si="20"/>
        <v>507</v>
      </c>
      <c r="AG30" s="15">
        <f t="shared" si="21"/>
        <v>76</v>
      </c>
      <c r="AH30" s="16">
        <f t="shared" si="22"/>
        <v>583</v>
      </c>
      <c r="AI30" s="13">
        <f t="shared" si="23"/>
        <v>138</v>
      </c>
      <c r="AJ30" s="17">
        <f t="shared" si="24"/>
        <v>721</v>
      </c>
    </row>
    <row r="31" spans="1:36" s="2" customFormat="1" ht="16.5" customHeight="1">
      <c r="A31" s="18">
        <f t="shared" si="26"/>
        <v>12</v>
      </c>
      <c r="B31" s="20" t="s">
        <v>47</v>
      </c>
      <c r="C31" s="7">
        <v>0</v>
      </c>
      <c r="D31" s="7">
        <v>0</v>
      </c>
      <c r="E31" s="7">
        <v>0</v>
      </c>
      <c r="F31" s="8">
        <f t="shared" si="10"/>
        <v>0</v>
      </c>
      <c r="G31" s="7"/>
      <c r="H31" s="7">
        <v>0</v>
      </c>
      <c r="I31" s="7">
        <v>0</v>
      </c>
      <c r="J31" s="8">
        <f t="shared" si="11"/>
        <v>0</v>
      </c>
      <c r="K31" s="7"/>
      <c r="L31" s="7"/>
      <c r="M31" s="7">
        <v>0</v>
      </c>
      <c r="N31" s="8">
        <f t="shared" si="12"/>
        <v>0</v>
      </c>
      <c r="O31" s="9">
        <f t="shared" si="13"/>
        <v>0</v>
      </c>
      <c r="P31" s="11">
        <f t="shared" si="0"/>
        <v>0</v>
      </c>
      <c r="Q31" s="11">
        <f t="shared" si="1"/>
        <v>0</v>
      </c>
      <c r="R31" s="11">
        <f t="shared" si="2"/>
        <v>0</v>
      </c>
      <c r="S31" s="10">
        <f t="shared" si="14"/>
        <v>0</v>
      </c>
      <c r="T31" s="11">
        <f t="shared" si="3"/>
        <v>0</v>
      </c>
      <c r="U31" s="11">
        <f t="shared" si="4"/>
        <v>0</v>
      </c>
      <c r="V31" s="11">
        <f t="shared" si="5"/>
        <v>0</v>
      </c>
      <c r="W31" s="10">
        <f t="shared" si="15"/>
        <v>0</v>
      </c>
      <c r="X31" s="11">
        <f t="shared" si="6"/>
        <v>0</v>
      </c>
      <c r="Y31" s="11">
        <f t="shared" si="7"/>
        <v>0</v>
      </c>
      <c r="Z31" s="11">
        <f t="shared" si="8"/>
        <v>0</v>
      </c>
      <c r="AA31" s="10">
        <f t="shared" si="16"/>
        <v>0</v>
      </c>
      <c r="AB31" s="12">
        <f t="shared" si="17"/>
        <v>0</v>
      </c>
      <c r="AC31" s="40">
        <f t="shared" si="27"/>
        <v>0</v>
      </c>
      <c r="AD31" s="13">
        <f t="shared" si="25"/>
        <v>0</v>
      </c>
      <c r="AE31" s="13">
        <f t="shared" si="19"/>
        <v>0</v>
      </c>
      <c r="AF31" s="14">
        <f t="shared" si="20"/>
        <v>0</v>
      </c>
      <c r="AG31" s="15">
        <f t="shared" si="21"/>
        <v>0</v>
      </c>
      <c r="AH31" s="16">
        <f t="shared" si="22"/>
        <v>0</v>
      </c>
      <c r="AI31" s="13">
        <f t="shared" si="23"/>
        <v>0</v>
      </c>
      <c r="AJ31" s="17">
        <f t="shared" si="24"/>
        <v>0</v>
      </c>
    </row>
    <row r="32" spans="1:36" s="2" customFormat="1" ht="16.5" customHeight="1">
      <c r="A32" s="18">
        <f t="shared" si="26"/>
        <v>13</v>
      </c>
      <c r="B32" s="20" t="s">
        <v>48</v>
      </c>
      <c r="C32" s="7">
        <v>0</v>
      </c>
      <c r="D32" s="7">
        <v>0</v>
      </c>
      <c r="E32" s="7">
        <v>38</v>
      </c>
      <c r="F32" s="8">
        <f t="shared" si="10"/>
        <v>38</v>
      </c>
      <c r="G32" s="7"/>
      <c r="H32" s="7">
        <v>0</v>
      </c>
      <c r="I32" s="7">
        <v>0</v>
      </c>
      <c r="J32" s="8">
        <f t="shared" si="11"/>
        <v>0</v>
      </c>
      <c r="K32" s="7"/>
      <c r="L32" s="7"/>
      <c r="M32" s="7">
        <v>0</v>
      </c>
      <c r="N32" s="8">
        <f t="shared" si="12"/>
        <v>0</v>
      </c>
      <c r="O32" s="9">
        <f t="shared" si="13"/>
        <v>38</v>
      </c>
      <c r="P32" s="11">
        <f t="shared" si="0"/>
        <v>0</v>
      </c>
      <c r="Q32" s="11">
        <f t="shared" si="1"/>
        <v>0</v>
      </c>
      <c r="R32" s="11">
        <f t="shared" si="2"/>
        <v>36</v>
      </c>
      <c r="S32" s="10">
        <f t="shared" si="14"/>
        <v>36</v>
      </c>
      <c r="T32" s="11">
        <f t="shared" si="3"/>
        <v>0</v>
      </c>
      <c r="U32" s="11">
        <f t="shared" si="4"/>
        <v>0</v>
      </c>
      <c r="V32" s="11">
        <f t="shared" si="5"/>
        <v>0</v>
      </c>
      <c r="W32" s="10">
        <f t="shared" si="15"/>
        <v>0</v>
      </c>
      <c r="X32" s="11">
        <f t="shared" si="6"/>
        <v>0</v>
      </c>
      <c r="Y32" s="11">
        <f t="shared" si="7"/>
        <v>0</v>
      </c>
      <c r="Z32" s="11">
        <f t="shared" si="8"/>
        <v>0</v>
      </c>
      <c r="AA32" s="10">
        <f t="shared" si="16"/>
        <v>0</v>
      </c>
      <c r="AB32" s="12">
        <f t="shared" si="17"/>
        <v>36</v>
      </c>
      <c r="AC32" s="40">
        <f t="shared" si="27"/>
        <v>4.433</v>
      </c>
      <c r="AD32" s="13">
        <f t="shared" si="25"/>
        <v>1862</v>
      </c>
      <c r="AE32" s="13">
        <f t="shared" si="19"/>
        <v>745</v>
      </c>
      <c r="AF32" s="14">
        <f t="shared" si="20"/>
        <v>2607</v>
      </c>
      <c r="AG32" s="15">
        <f t="shared" si="21"/>
        <v>391</v>
      </c>
      <c r="AH32" s="16">
        <f t="shared" si="22"/>
        <v>2998</v>
      </c>
      <c r="AI32" s="13">
        <f t="shared" si="23"/>
        <v>707</v>
      </c>
      <c r="AJ32" s="17">
        <f t="shared" si="24"/>
        <v>3705</v>
      </c>
    </row>
    <row r="33" spans="1:36" s="2" customFormat="1" ht="16.5" customHeight="1">
      <c r="A33" s="18">
        <f t="shared" si="26"/>
        <v>14</v>
      </c>
      <c r="B33" s="20" t="s">
        <v>49</v>
      </c>
      <c r="C33" s="7">
        <v>0</v>
      </c>
      <c r="D33" s="7">
        <v>0</v>
      </c>
      <c r="E33" s="7">
        <v>0</v>
      </c>
      <c r="F33" s="8">
        <f t="shared" si="10"/>
        <v>0</v>
      </c>
      <c r="G33" s="7"/>
      <c r="H33" s="7">
        <v>0</v>
      </c>
      <c r="I33" s="7">
        <v>0</v>
      </c>
      <c r="J33" s="8">
        <f t="shared" si="11"/>
        <v>0</v>
      </c>
      <c r="K33" s="7"/>
      <c r="L33" s="7"/>
      <c r="M33" s="7">
        <v>0</v>
      </c>
      <c r="N33" s="8">
        <f t="shared" si="12"/>
        <v>0</v>
      </c>
      <c r="O33" s="9">
        <f t="shared" si="13"/>
        <v>0</v>
      </c>
      <c r="P33" s="11">
        <f t="shared" si="0"/>
        <v>0</v>
      </c>
      <c r="Q33" s="11">
        <f t="shared" si="1"/>
        <v>0</v>
      </c>
      <c r="R33" s="11">
        <f t="shared" si="2"/>
        <v>0</v>
      </c>
      <c r="S33" s="10">
        <f t="shared" si="14"/>
        <v>0</v>
      </c>
      <c r="T33" s="11">
        <f t="shared" si="3"/>
        <v>0</v>
      </c>
      <c r="U33" s="11">
        <f t="shared" si="4"/>
        <v>0</v>
      </c>
      <c r="V33" s="11">
        <f t="shared" si="5"/>
        <v>0</v>
      </c>
      <c r="W33" s="10">
        <f t="shared" si="15"/>
        <v>0</v>
      </c>
      <c r="X33" s="11">
        <f t="shared" si="6"/>
        <v>0</v>
      </c>
      <c r="Y33" s="11">
        <f t="shared" si="7"/>
        <v>0</v>
      </c>
      <c r="Z33" s="11">
        <f t="shared" si="8"/>
        <v>0</v>
      </c>
      <c r="AA33" s="10">
        <f t="shared" si="16"/>
        <v>0</v>
      </c>
      <c r="AB33" s="12">
        <f t="shared" si="17"/>
        <v>0</v>
      </c>
      <c r="AC33" s="40">
        <f t="shared" si="27"/>
        <v>0</v>
      </c>
      <c r="AD33" s="13">
        <f t="shared" si="25"/>
        <v>0</v>
      </c>
      <c r="AE33" s="13">
        <f t="shared" si="19"/>
        <v>0</v>
      </c>
      <c r="AF33" s="14">
        <f t="shared" si="20"/>
        <v>0</v>
      </c>
      <c r="AG33" s="15">
        <f t="shared" si="21"/>
        <v>0</v>
      </c>
      <c r="AH33" s="16">
        <f t="shared" si="22"/>
        <v>0</v>
      </c>
      <c r="AI33" s="13">
        <f t="shared" si="23"/>
        <v>0</v>
      </c>
      <c r="AJ33" s="17">
        <f t="shared" si="24"/>
        <v>0</v>
      </c>
    </row>
    <row r="34" spans="1:36" s="2" customFormat="1" ht="16.5" customHeight="1">
      <c r="A34" s="18">
        <f t="shared" si="26"/>
        <v>15</v>
      </c>
      <c r="B34" s="20" t="s">
        <v>50</v>
      </c>
      <c r="C34" s="7">
        <v>0</v>
      </c>
      <c r="D34" s="7">
        <v>0</v>
      </c>
      <c r="E34" s="7">
        <v>84</v>
      </c>
      <c r="F34" s="8">
        <f t="shared" si="10"/>
        <v>84</v>
      </c>
      <c r="G34" s="7"/>
      <c r="H34" s="7">
        <v>8</v>
      </c>
      <c r="I34" s="7">
        <v>0</v>
      </c>
      <c r="J34" s="8">
        <f t="shared" si="11"/>
        <v>8</v>
      </c>
      <c r="K34" s="7"/>
      <c r="L34" s="7"/>
      <c r="M34" s="7">
        <v>0</v>
      </c>
      <c r="N34" s="8">
        <f t="shared" si="12"/>
        <v>0</v>
      </c>
      <c r="O34" s="9">
        <f t="shared" si="13"/>
        <v>92</v>
      </c>
      <c r="P34" s="11">
        <f t="shared" si="0"/>
        <v>0</v>
      </c>
      <c r="Q34" s="11">
        <f t="shared" si="1"/>
        <v>0</v>
      </c>
      <c r="R34" s="11">
        <f t="shared" si="2"/>
        <v>79</v>
      </c>
      <c r="S34" s="10">
        <f t="shared" si="14"/>
        <v>79</v>
      </c>
      <c r="T34" s="11">
        <f t="shared" si="3"/>
        <v>0</v>
      </c>
      <c r="U34" s="11">
        <f t="shared" si="4"/>
        <v>7</v>
      </c>
      <c r="V34" s="11">
        <f t="shared" si="5"/>
        <v>0</v>
      </c>
      <c r="W34" s="10">
        <f t="shared" si="15"/>
        <v>7</v>
      </c>
      <c r="X34" s="11">
        <f t="shared" si="6"/>
        <v>0</v>
      </c>
      <c r="Y34" s="11">
        <f t="shared" si="7"/>
        <v>0</v>
      </c>
      <c r="Z34" s="11">
        <f t="shared" si="8"/>
        <v>0</v>
      </c>
      <c r="AA34" s="10">
        <f t="shared" si="16"/>
        <v>0</v>
      </c>
      <c r="AB34" s="12">
        <f t="shared" si="17"/>
        <v>86</v>
      </c>
      <c r="AC34" s="40">
        <f t="shared" si="27"/>
        <v>10.591</v>
      </c>
      <c r="AD34" s="13">
        <f t="shared" si="25"/>
        <v>4448</v>
      </c>
      <c r="AE34" s="13">
        <f t="shared" si="19"/>
        <v>1779</v>
      </c>
      <c r="AF34" s="14">
        <f t="shared" si="20"/>
        <v>6227</v>
      </c>
      <c r="AG34" s="15">
        <f t="shared" si="21"/>
        <v>934</v>
      </c>
      <c r="AH34" s="16">
        <f t="shared" si="22"/>
        <v>7161</v>
      </c>
      <c r="AI34" s="13">
        <f t="shared" si="23"/>
        <v>1689</v>
      </c>
      <c r="AJ34" s="17">
        <f t="shared" si="24"/>
        <v>8850</v>
      </c>
    </row>
    <row r="35" spans="1:36" s="2" customFormat="1" ht="16.5" customHeight="1">
      <c r="A35" s="18">
        <f t="shared" si="26"/>
        <v>16</v>
      </c>
      <c r="B35" s="20" t="s">
        <v>51</v>
      </c>
      <c r="C35" s="7">
        <v>0</v>
      </c>
      <c r="D35" s="7">
        <v>5</v>
      </c>
      <c r="E35" s="7">
        <v>65</v>
      </c>
      <c r="F35" s="8">
        <f t="shared" si="10"/>
        <v>70</v>
      </c>
      <c r="G35" s="7"/>
      <c r="H35" s="7">
        <v>0</v>
      </c>
      <c r="I35" s="7">
        <v>0</v>
      </c>
      <c r="J35" s="8">
        <f t="shared" si="11"/>
        <v>0</v>
      </c>
      <c r="K35" s="7"/>
      <c r="L35" s="7"/>
      <c r="M35" s="7">
        <v>0</v>
      </c>
      <c r="N35" s="8">
        <f t="shared" si="12"/>
        <v>0</v>
      </c>
      <c r="O35" s="9">
        <f t="shared" si="13"/>
        <v>70</v>
      </c>
      <c r="P35" s="11">
        <f t="shared" si="0"/>
        <v>0</v>
      </c>
      <c r="Q35" s="11">
        <f t="shared" si="1"/>
        <v>4</v>
      </c>
      <c r="R35" s="11">
        <f t="shared" si="2"/>
        <v>61</v>
      </c>
      <c r="S35" s="10">
        <f t="shared" si="14"/>
        <v>65</v>
      </c>
      <c r="T35" s="11">
        <f t="shared" si="3"/>
        <v>0</v>
      </c>
      <c r="U35" s="11">
        <f t="shared" si="4"/>
        <v>0</v>
      </c>
      <c r="V35" s="11">
        <f t="shared" si="5"/>
        <v>0</v>
      </c>
      <c r="W35" s="10">
        <f t="shared" si="15"/>
        <v>0</v>
      </c>
      <c r="X35" s="11">
        <f t="shared" si="6"/>
        <v>0</v>
      </c>
      <c r="Y35" s="11">
        <f t="shared" si="7"/>
        <v>0</v>
      </c>
      <c r="Z35" s="11">
        <f t="shared" si="8"/>
        <v>0</v>
      </c>
      <c r="AA35" s="10">
        <f t="shared" si="16"/>
        <v>0</v>
      </c>
      <c r="AB35" s="12">
        <f t="shared" si="17"/>
        <v>65</v>
      </c>
      <c r="AC35" s="40">
        <f t="shared" si="27"/>
        <v>8.005</v>
      </c>
      <c r="AD35" s="13">
        <f t="shared" si="25"/>
        <v>3362</v>
      </c>
      <c r="AE35" s="13">
        <f t="shared" si="19"/>
        <v>1345</v>
      </c>
      <c r="AF35" s="14">
        <f t="shared" si="20"/>
        <v>4707</v>
      </c>
      <c r="AG35" s="15">
        <f t="shared" si="21"/>
        <v>706</v>
      </c>
      <c r="AH35" s="16">
        <f t="shared" si="22"/>
        <v>5413</v>
      </c>
      <c r="AI35" s="13">
        <f t="shared" si="23"/>
        <v>1277</v>
      </c>
      <c r="AJ35" s="17">
        <f t="shared" si="24"/>
        <v>6690</v>
      </c>
    </row>
    <row r="36" spans="1:36" s="2" customFormat="1" ht="16.5" customHeight="1">
      <c r="A36" s="18">
        <f t="shared" si="26"/>
        <v>17</v>
      </c>
      <c r="B36" s="20" t="s">
        <v>52</v>
      </c>
      <c r="C36" s="7">
        <v>0</v>
      </c>
      <c r="D36" s="7">
        <v>0</v>
      </c>
      <c r="E36" s="7">
        <v>0</v>
      </c>
      <c r="F36" s="8">
        <f t="shared" si="10"/>
        <v>0</v>
      </c>
      <c r="G36" s="7"/>
      <c r="H36" s="7">
        <v>0</v>
      </c>
      <c r="I36" s="7">
        <v>0</v>
      </c>
      <c r="J36" s="8">
        <f t="shared" si="11"/>
        <v>0</v>
      </c>
      <c r="K36" s="7"/>
      <c r="L36" s="7"/>
      <c r="M36" s="7">
        <v>0</v>
      </c>
      <c r="N36" s="8">
        <f t="shared" si="12"/>
        <v>0</v>
      </c>
      <c r="O36" s="9">
        <f t="shared" si="13"/>
        <v>0</v>
      </c>
      <c r="P36" s="11">
        <f t="shared" si="0"/>
        <v>0</v>
      </c>
      <c r="Q36" s="11">
        <f t="shared" si="1"/>
        <v>0</v>
      </c>
      <c r="R36" s="11">
        <f t="shared" si="2"/>
        <v>0</v>
      </c>
      <c r="S36" s="10">
        <f t="shared" si="14"/>
        <v>0</v>
      </c>
      <c r="T36" s="11">
        <f t="shared" si="3"/>
        <v>0</v>
      </c>
      <c r="U36" s="11">
        <f t="shared" si="4"/>
        <v>0</v>
      </c>
      <c r="V36" s="11">
        <f t="shared" si="5"/>
        <v>0</v>
      </c>
      <c r="W36" s="10">
        <f t="shared" si="15"/>
        <v>0</v>
      </c>
      <c r="X36" s="11">
        <f t="shared" si="6"/>
        <v>0</v>
      </c>
      <c r="Y36" s="11">
        <f t="shared" si="7"/>
        <v>0</v>
      </c>
      <c r="Z36" s="11">
        <f t="shared" si="8"/>
        <v>0</v>
      </c>
      <c r="AA36" s="10">
        <f t="shared" si="16"/>
        <v>0</v>
      </c>
      <c r="AB36" s="12">
        <f t="shared" si="17"/>
        <v>0</v>
      </c>
      <c r="AC36" s="40">
        <f t="shared" si="27"/>
        <v>0</v>
      </c>
      <c r="AD36" s="13">
        <f t="shared" si="25"/>
        <v>0</v>
      </c>
      <c r="AE36" s="13">
        <f t="shared" si="19"/>
        <v>0</v>
      </c>
      <c r="AF36" s="14">
        <f t="shared" si="20"/>
        <v>0</v>
      </c>
      <c r="AG36" s="15">
        <f t="shared" si="21"/>
        <v>0</v>
      </c>
      <c r="AH36" s="16">
        <f t="shared" si="22"/>
        <v>0</v>
      </c>
      <c r="AI36" s="13">
        <f t="shared" si="23"/>
        <v>0</v>
      </c>
      <c r="AJ36" s="17">
        <f t="shared" si="24"/>
        <v>0</v>
      </c>
    </row>
    <row r="37" spans="1:36" s="2" customFormat="1" ht="16.5" customHeight="1">
      <c r="A37" s="18">
        <f t="shared" si="26"/>
        <v>18</v>
      </c>
      <c r="B37" s="20" t="s">
        <v>53</v>
      </c>
      <c r="C37" s="7">
        <v>16</v>
      </c>
      <c r="D37" s="7">
        <v>9</v>
      </c>
      <c r="E37" s="7">
        <v>26</v>
      </c>
      <c r="F37" s="8">
        <f t="shared" si="10"/>
        <v>51</v>
      </c>
      <c r="G37" s="7"/>
      <c r="H37" s="7">
        <v>0</v>
      </c>
      <c r="I37" s="7">
        <v>0</v>
      </c>
      <c r="J37" s="8">
        <f t="shared" si="11"/>
        <v>0</v>
      </c>
      <c r="K37" s="7"/>
      <c r="L37" s="7"/>
      <c r="M37" s="7">
        <v>0</v>
      </c>
      <c r="N37" s="8">
        <f t="shared" si="12"/>
        <v>0</v>
      </c>
      <c r="O37" s="9">
        <f t="shared" si="13"/>
        <v>51</v>
      </c>
      <c r="P37" s="11">
        <f t="shared" si="0"/>
        <v>9</v>
      </c>
      <c r="Q37" s="11">
        <f t="shared" si="1"/>
        <v>7</v>
      </c>
      <c r="R37" s="11">
        <f t="shared" si="2"/>
        <v>24</v>
      </c>
      <c r="S37" s="10">
        <f t="shared" si="14"/>
        <v>40</v>
      </c>
      <c r="T37" s="11">
        <f t="shared" si="3"/>
        <v>0</v>
      </c>
      <c r="U37" s="11">
        <f t="shared" si="4"/>
        <v>0</v>
      </c>
      <c r="V37" s="11">
        <f t="shared" si="5"/>
        <v>0</v>
      </c>
      <c r="W37" s="10">
        <f t="shared" si="15"/>
        <v>0</v>
      </c>
      <c r="X37" s="11">
        <f t="shared" si="6"/>
        <v>0</v>
      </c>
      <c r="Y37" s="11">
        <f t="shared" si="7"/>
        <v>0</v>
      </c>
      <c r="Z37" s="11">
        <f t="shared" si="8"/>
        <v>0</v>
      </c>
      <c r="AA37" s="10">
        <f t="shared" si="16"/>
        <v>0</v>
      </c>
      <c r="AB37" s="12">
        <f t="shared" si="17"/>
        <v>40</v>
      </c>
      <c r="AC37" s="40">
        <f t="shared" si="27"/>
        <v>4.926</v>
      </c>
      <c r="AD37" s="13">
        <f t="shared" si="25"/>
        <v>2069</v>
      </c>
      <c r="AE37" s="13">
        <f t="shared" si="19"/>
        <v>828</v>
      </c>
      <c r="AF37" s="14">
        <f t="shared" si="20"/>
        <v>2897</v>
      </c>
      <c r="AG37" s="15">
        <f t="shared" si="21"/>
        <v>435</v>
      </c>
      <c r="AH37" s="16">
        <f t="shared" si="22"/>
        <v>3332</v>
      </c>
      <c r="AI37" s="13">
        <f t="shared" si="23"/>
        <v>786</v>
      </c>
      <c r="AJ37" s="17">
        <f t="shared" si="24"/>
        <v>4118</v>
      </c>
    </row>
    <row r="38" spans="1:36" s="2" customFormat="1" ht="16.5" customHeight="1">
      <c r="A38" s="18">
        <f t="shared" si="26"/>
        <v>19</v>
      </c>
      <c r="B38" s="20" t="s">
        <v>54</v>
      </c>
      <c r="C38" s="7">
        <v>0</v>
      </c>
      <c r="D38" s="7">
        <v>0</v>
      </c>
      <c r="E38" s="7">
        <v>0</v>
      </c>
      <c r="F38" s="8">
        <f t="shared" si="10"/>
        <v>0</v>
      </c>
      <c r="G38" s="7"/>
      <c r="H38" s="7">
        <v>0</v>
      </c>
      <c r="I38" s="7">
        <v>0</v>
      </c>
      <c r="J38" s="8">
        <f t="shared" si="11"/>
        <v>0</v>
      </c>
      <c r="K38" s="7"/>
      <c r="L38" s="7"/>
      <c r="M38" s="7">
        <v>0</v>
      </c>
      <c r="N38" s="8">
        <f t="shared" si="12"/>
        <v>0</v>
      </c>
      <c r="O38" s="9">
        <f t="shared" si="13"/>
        <v>0</v>
      </c>
      <c r="P38" s="11">
        <f t="shared" si="0"/>
        <v>0</v>
      </c>
      <c r="Q38" s="11">
        <f t="shared" si="1"/>
        <v>0</v>
      </c>
      <c r="R38" s="11">
        <f t="shared" si="2"/>
        <v>0</v>
      </c>
      <c r="S38" s="10">
        <f t="shared" si="14"/>
        <v>0</v>
      </c>
      <c r="T38" s="11">
        <f t="shared" si="3"/>
        <v>0</v>
      </c>
      <c r="U38" s="11">
        <f t="shared" si="4"/>
        <v>0</v>
      </c>
      <c r="V38" s="11">
        <f t="shared" si="5"/>
        <v>0</v>
      </c>
      <c r="W38" s="10">
        <f t="shared" si="15"/>
        <v>0</v>
      </c>
      <c r="X38" s="11">
        <f t="shared" si="6"/>
        <v>0</v>
      </c>
      <c r="Y38" s="11">
        <f t="shared" si="7"/>
        <v>0</v>
      </c>
      <c r="Z38" s="11">
        <f t="shared" si="8"/>
        <v>0</v>
      </c>
      <c r="AA38" s="10">
        <f t="shared" si="16"/>
        <v>0</v>
      </c>
      <c r="AB38" s="12">
        <f t="shared" si="17"/>
        <v>0</v>
      </c>
      <c r="AC38" s="40">
        <f t="shared" si="27"/>
        <v>0</v>
      </c>
      <c r="AD38" s="13">
        <f t="shared" si="25"/>
        <v>0</v>
      </c>
      <c r="AE38" s="13">
        <f t="shared" si="19"/>
        <v>0</v>
      </c>
      <c r="AF38" s="14">
        <f t="shared" si="20"/>
        <v>0</v>
      </c>
      <c r="AG38" s="15">
        <f t="shared" si="21"/>
        <v>0</v>
      </c>
      <c r="AH38" s="16">
        <f t="shared" si="22"/>
        <v>0</v>
      </c>
      <c r="AI38" s="13">
        <f t="shared" si="23"/>
        <v>0</v>
      </c>
      <c r="AJ38" s="17">
        <f t="shared" si="24"/>
        <v>0</v>
      </c>
    </row>
    <row r="39" spans="1:36" s="2" customFormat="1" ht="16.5" customHeight="1">
      <c r="A39" s="18">
        <f t="shared" si="26"/>
        <v>20</v>
      </c>
      <c r="B39" s="20" t="s">
        <v>55</v>
      </c>
      <c r="C39" s="7">
        <v>0</v>
      </c>
      <c r="D39" s="7">
        <v>0</v>
      </c>
      <c r="E39" s="7">
        <v>0</v>
      </c>
      <c r="F39" s="8">
        <f t="shared" si="10"/>
        <v>0</v>
      </c>
      <c r="G39" s="7"/>
      <c r="H39" s="7">
        <v>0</v>
      </c>
      <c r="I39" s="7">
        <v>0</v>
      </c>
      <c r="J39" s="8">
        <f t="shared" si="11"/>
        <v>0</v>
      </c>
      <c r="K39" s="7"/>
      <c r="L39" s="7"/>
      <c r="M39" s="7">
        <v>0</v>
      </c>
      <c r="N39" s="8">
        <f t="shared" si="12"/>
        <v>0</v>
      </c>
      <c r="O39" s="9">
        <f t="shared" si="13"/>
        <v>0</v>
      </c>
      <c r="P39" s="11">
        <f t="shared" si="0"/>
        <v>0</v>
      </c>
      <c r="Q39" s="11">
        <f t="shared" si="1"/>
        <v>0</v>
      </c>
      <c r="R39" s="11">
        <f t="shared" si="2"/>
        <v>0</v>
      </c>
      <c r="S39" s="10">
        <f t="shared" si="14"/>
        <v>0</v>
      </c>
      <c r="T39" s="11">
        <f t="shared" si="3"/>
        <v>0</v>
      </c>
      <c r="U39" s="11">
        <f t="shared" si="4"/>
        <v>0</v>
      </c>
      <c r="V39" s="11">
        <f t="shared" si="5"/>
        <v>0</v>
      </c>
      <c r="W39" s="10">
        <f t="shared" si="15"/>
        <v>0</v>
      </c>
      <c r="X39" s="11">
        <f t="shared" si="6"/>
        <v>0</v>
      </c>
      <c r="Y39" s="11">
        <f t="shared" si="7"/>
        <v>0</v>
      </c>
      <c r="Z39" s="11">
        <f t="shared" si="8"/>
        <v>0</v>
      </c>
      <c r="AA39" s="10">
        <f t="shared" si="16"/>
        <v>0</v>
      </c>
      <c r="AB39" s="12">
        <f t="shared" si="17"/>
        <v>0</v>
      </c>
      <c r="AC39" s="40">
        <f t="shared" si="27"/>
        <v>0</v>
      </c>
      <c r="AD39" s="13">
        <f t="shared" si="25"/>
        <v>0</v>
      </c>
      <c r="AE39" s="13">
        <f t="shared" si="19"/>
        <v>0</v>
      </c>
      <c r="AF39" s="14">
        <f t="shared" si="20"/>
        <v>0</v>
      </c>
      <c r="AG39" s="15">
        <f t="shared" si="21"/>
        <v>0</v>
      </c>
      <c r="AH39" s="16">
        <f t="shared" si="22"/>
        <v>0</v>
      </c>
      <c r="AI39" s="13">
        <f t="shared" si="23"/>
        <v>0</v>
      </c>
      <c r="AJ39" s="17">
        <f t="shared" si="24"/>
        <v>0</v>
      </c>
    </row>
    <row r="40" spans="1:36" s="2" customFormat="1" ht="16.5" customHeight="1">
      <c r="A40" s="18">
        <f t="shared" si="26"/>
        <v>21</v>
      </c>
      <c r="B40" s="20" t="s">
        <v>56</v>
      </c>
      <c r="C40" s="7">
        <v>3</v>
      </c>
      <c r="D40" s="7">
        <v>63</v>
      </c>
      <c r="E40" s="7">
        <v>180</v>
      </c>
      <c r="F40" s="8">
        <f t="shared" si="10"/>
        <v>246</v>
      </c>
      <c r="G40" s="7"/>
      <c r="H40" s="7">
        <v>0</v>
      </c>
      <c r="I40" s="7">
        <v>0</v>
      </c>
      <c r="J40" s="8">
        <f t="shared" si="11"/>
        <v>0</v>
      </c>
      <c r="K40" s="7"/>
      <c r="L40" s="7"/>
      <c r="M40" s="7">
        <v>1</v>
      </c>
      <c r="N40" s="8">
        <f t="shared" si="12"/>
        <v>1</v>
      </c>
      <c r="O40" s="9">
        <f t="shared" si="13"/>
        <v>247</v>
      </c>
      <c r="P40" s="11">
        <f t="shared" si="0"/>
        <v>2</v>
      </c>
      <c r="Q40" s="11">
        <f t="shared" si="1"/>
        <v>47</v>
      </c>
      <c r="R40" s="11">
        <f t="shared" si="2"/>
        <v>169</v>
      </c>
      <c r="S40" s="10">
        <f t="shared" si="14"/>
        <v>218</v>
      </c>
      <c r="T40" s="11">
        <f t="shared" si="3"/>
        <v>0</v>
      </c>
      <c r="U40" s="11">
        <f t="shared" si="4"/>
        <v>0</v>
      </c>
      <c r="V40" s="11">
        <f t="shared" si="5"/>
        <v>0</v>
      </c>
      <c r="W40" s="10">
        <f t="shared" si="15"/>
        <v>0</v>
      </c>
      <c r="X40" s="11">
        <f t="shared" si="6"/>
        <v>0</v>
      </c>
      <c r="Y40" s="11">
        <f t="shared" si="7"/>
        <v>0</v>
      </c>
      <c r="Z40" s="11">
        <f t="shared" si="8"/>
        <v>2</v>
      </c>
      <c r="AA40" s="10">
        <f t="shared" si="16"/>
        <v>2</v>
      </c>
      <c r="AB40" s="12">
        <f t="shared" si="17"/>
        <v>220</v>
      </c>
      <c r="AC40" s="40">
        <f t="shared" si="27"/>
        <v>27.094</v>
      </c>
      <c r="AD40" s="13">
        <f t="shared" si="25"/>
        <v>11379</v>
      </c>
      <c r="AE40" s="13">
        <f t="shared" si="19"/>
        <v>4552</v>
      </c>
      <c r="AF40" s="14">
        <f t="shared" si="20"/>
        <v>15931</v>
      </c>
      <c r="AG40" s="15">
        <f t="shared" si="21"/>
        <v>2390</v>
      </c>
      <c r="AH40" s="16">
        <f t="shared" si="22"/>
        <v>18321</v>
      </c>
      <c r="AI40" s="13">
        <f t="shared" si="23"/>
        <v>4322</v>
      </c>
      <c r="AJ40" s="17">
        <f t="shared" si="24"/>
        <v>22643</v>
      </c>
    </row>
    <row r="41" spans="1:36" s="2" customFormat="1" ht="16.5" customHeight="1">
      <c r="A41" s="18">
        <f t="shared" si="26"/>
        <v>22</v>
      </c>
      <c r="B41" s="20" t="s">
        <v>57</v>
      </c>
      <c r="C41" s="7">
        <v>0</v>
      </c>
      <c r="D41" s="7">
        <v>0</v>
      </c>
      <c r="E41" s="7">
        <v>8</v>
      </c>
      <c r="F41" s="8">
        <f t="shared" si="10"/>
        <v>8</v>
      </c>
      <c r="G41" s="7"/>
      <c r="H41" s="7">
        <v>0</v>
      </c>
      <c r="I41" s="7">
        <v>0</v>
      </c>
      <c r="J41" s="8">
        <f t="shared" si="11"/>
        <v>0</v>
      </c>
      <c r="K41" s="7"/>
      <c r="L41" s="7"/>
      <c r="M41" s="7">
        <v>0</v>
      </c>
      <c r="N41" s="8">
        <f t="shared" si="12"/>
        <v>0</v>
      </c>
      <c r="O41" s="9">
        <f t="shared" si="13"/>
        <v>8</v>
      </c>
      <c r="P41" s="11">
        <f t="shared" si="0"/>
        <v>0</v>
      </c>
      <c r="Q41" s="11">
        <f t="shared" si="1"/>
        <v>0</v>
      </c>
      <c r="R41" s="11">
        <f t="shared" si="2"/>
        <v>8</v>
      </c>
      <c r="S41" s="10">
        <f t="shared" si="14"/>
        <v>8</v>
      </c>
      <c r="T41" s="11">
        <f t="shared" si="3"/>
        <v>0</v>
      </c>
      <c r="U41" s="11">
        <f t="shared" si="4"/>
        <v>0</v>
      </c>
      <c r="V41" s="11">
        <f t="shared" si="5"/>
        <v>0</v>
      </c>
      <c r="W41" s="10">
        <f t="shared" si="15"/>
        <v>0</v>
      </c>
      <c r="X41" s="11">
        <f t="shared" si="6"/>
        <v>0</v>
      </c>
      <c r="Y41" s="11">
        <f t="shared" si="7"/>
        <v>0</v>
      </c>
      <c r="Z41" s="11">
        <f t="shared" si="8"/>
        <v>0</v>
      </c>
      <c r="AA41" s="10">
        <f t="shared" si="16"/>
        <v>0</v>
      </c>
      <c r="AB41" s="12">
        <f t="shared" si="17"/>
        <v>8</v>
      </c>
      <c r="AC41" s="40">
        <f t="shared" si="27"/>
        <v>0.985</v>
      </c>
      <c r="AD41" s="13">
        <f t="shared" si="25"/>
        <v>414</v>
      </c>
      <c r="AE41" s="13">
        <f t="shared" si="19"/>
        <v>166</v>
      </c>
      <c r="AF41" s="14">
        <f t="shared" si="20"/>
        <v>580</v>
      </c>
      <c r="AG41" s="15">
        <f t="shared" si="21"/>
        <v>87</v>
      </c>
      <c r="AH41" s="16">
        <f t="shared" si="22"/>
        <v>667</v>
      </c>
      <c r="AI41" s="13">
        <f t="shared" si="23"/>
        <v>157</v>
      </c>
      <c r="AJ41" s="17">
        <f t="shared" si="24"/>
        <v>824</v>
      </c>
    </row>
    <row r="42" spans="1:36" s="2" customFormat="1" ht="16.5" customHeight="1">
      <c r="A42" s="18">
        <f t="shared" si="26"/>
        <v>23</v>
      </c>
      <c r="B42" s="20" t="s">
        <v>58</v>
      </c>
      <c r="C42" s="7">
        <v>0</v>
      </c>
      <c r="D42" s="7">
        <v>0</v>
      </c>
      <c r="E42" s="7">
        <v>0</v>
      </c>
      <c r="F42" s="8">
        <f t="shared" si="10"/>
        <v>0</v>
      </c>
      <c r="G42" s="7"/>
      <c r="H42" s="7">
        <v>0</v>
      </c>
      <c r="I42" s="7">
        <v>0</v>
      </c>
      <c r="J42" s="8">
        <f t="shared" si="11"/>
        <v>0</v>
      </c>
      <c r="K42" s="7"/>
      <c r="L42" s="7"/>
      <c r="M42" s="7">
        <v>0</v>
      </c>
      <c r="N42" s="8">
        <f t="shared" si="12"/>
        <v>0</v>
      </c>
      <c r="O42" s="9">
        <f t="shared" si="13"/>
        <v>0</v>
      </c>
      <c r="P42" s="11">
        <f t="shared" si="0"/>
        <v>0</v>
      </c>
      <c r="Q42" s="11">
        <f t="shared" si="1"/>
        <v>0</v>
      </c>
      <c r="R42" s="11">
        <f t="shared" si="2"/>
        <v>0</v>
      </c>
      <c r="S42" s="10">
        <f t="shared" si="14"/>
        <v>0</v>
      </c>
      <c r="T42" s="11">
        <f t="shared" si="3"/>
        <v>0</v>
      </c>
      <c r="U42" s="11">
        <f t="shared" si="4"/>
        <v>0</v>
      </c>
      <c r="V42" s="11">
        <f t="shared" si="5"/>
        <v>0</v>
      </c>
      <c r="W42" s="10">
        <f t="shared" si="15"/>
        <v>0</v>
      </c>
      <c r="X42" s="11">
        <f t="shared" si="6"/>
        <v>0</v>
      </c>
      <c r="Y42" s="11">
        <f t="shared" si="7"/>
        <v>0</v>
      </c>
      <c r="Z42" s="11">
        <f t="shared" si="8"/>
        <v>0</v>
      </c>
      <c r="AA42" s="10">
        <f t="shared" si="16"/>
        <v>0</v>
      </c>
      <c r="AB42" s="12">
        <f t="shared" si="17"/>
        <v>0</v>
      </c>
      <c r="AC42" s="40">
        <f t="shared" si="27"/>
        <v>0</v>
      </c>
      <c r="AD42" s="13">
        <f t="shared" si="25"/>
        <v>0</v>
      </c>
      <c r="AE42" s="13">
        <f t="shared" si="19"/>
        <v>0</v>
      </c>
      <c r="AF42" s="14">
        <f t="shared" si="20"/>
        <v>0</v>
      </c>
      <c r="AG42" s="15">
        <f t="shared" si="21"/>
        <v>0</v>
      </c>
      <c r="AH42" s="16">
        <f t="shared" si="22"/>
        <v>0</v>
      </c>
      <c r="AI42" s="13">
        <f t="shared" si="23"/>
        <v>0</v>
      </c>
      <c r="AJ42" s="17">
        <f t="shared" si="24"/>
        <v>0</v>
      </c>
    </row>
    <row r="43" spans="1:36" s="2" customFormat="1" ht="16.5" customHeight="1">
      <c r="A43" s="18">
        <f t="shared" si="26"/>
        <v>24</v>
      </c>
      <c r="B43" s="20" t="s">
        <v>59</v>
      </c>
      <c r="C43" s="7">
        <v>0</v>
      </c>
      <c r="D43" s="7">
        <v>0</v>
      </c>
      <c r="E43" s="7">
        <v>0</v>
      </c>
      <c r="F43" s="8">
        <f t="shared" si="10"/>
        <v>0</v>
      </c>
      <c r="G43" s="7"/>
      <c r="H43" s="7">
        <v>0</v>
      </c>
      <c r="I43" s="7">
        <v>0</v>
      </c>
      <c r="J43" s="8">
        <f t="shared" si="11"/>
        <v>0</v>
      </c>
      <c r="K43" s="7"/>
      <c r="L43" s="7"/>
      <c r="M43" s="7">
        <v>0</v>
      </c>
      <c r="N43" s="8">
        <f t="shared" si="12"/>
        <v>0</v>
      </c>
      <c r="O43" s="9">
        <f t="shared" si="13"/>
        <v>0</v>
      </c>
      <c r="P43" s="11">
        <f aca="true" t="shared" si="28" ref="P43:P74">C43*$P$8*$P$9</f>
        <v>0</v>
      </c>
      <c r="Q43" s="11">
        <f aca="true" t="shared" si="29" ref="Q43:Q74">D43*$Q$8*$Q$9</f>
        <v>0</v>
      </c>
      <c r="R43" s="11">
        <f aca="true" t="shared" si="30" ref="R43:R74">E43*$R$8*$R$9</f>
        <v>0</v>
      </c>
      <c r="S43" s="10">
        <f t="shared" si="14"/>
        <v>0</v>
      </c>
      <c r="T43" s="11">
        <f aca="true" t="shared" si="31" ref="T43:T74">G43*$T$8*$T$9*$T$10</f>
        <v>0</v>
      </c>
      <c r="U43" s="11">
        <f aca="true" t="shared" si="32" ref="U43:U74">H43*$U$8*$U$9*$U$10</f>
        <v>0</v>
      </c>
      <c r="V43" s="11">
        <f aca="true" t="shared" si="33" ref="V43:V74">I43*$V$8*$V$9*$V$10</f>
        <v>0</v>
      </c>
      <c r="W43" s="10">
        <f t="shared" si="15"/>
        <v>0</v>
      </c>
      <c r="X43" s="11">
        <f aca="true" t="shared" si="34" ref="X43:X74">K43*$X$8*$X$9*$X$10</f>
        <v>0</v>
      </c>
      <c r="Y43" s="11">
        <f aca="true" t="shared" si="35" ref="Y43:Y74">L43*$Y$8*$Y$9*$Y$10</f>
        <v>0</v>
      </c>
      <c r="Z43" s="11">
        <f aca="true" t="shared" si="36" ref="Z43:Z74">M43*$Z$8*$Z$9*$Z$10</f>
        <v>0</v>
      </c>
      <c r="AA43" s="10">
        <f t="shared" si="16"/>
        <v>0</v>
      </c>
      <c r="AB43" s="12">
        <f t="shared" si="17"/>
        <v>0</v>
      </c>
      <c r="AC43" s="40">
        <f t="shared" si="27"/>
        <v>0</v>
      </c>
      <c r="AD43" s="13">
        <f t="shared" si="25"/>
        <v>0</v>
      </c>
      <c r="AE43" s="13">
        <f t="shared" si="19"/>
        <v>0</v>
      </c>
      <c r="AF43" s="14">
        <f t="shared" si="20"/>
        <v>0</v>
      </c>
      <c r="AG43" s="15">
        <f t="shared" si="21"/>
        <v>0</v>
      </c>
      <c r="AH43" s="16">
        <f t="shared" si="22"/>
        <v>0</v>
      </c>
      <c r="AI43" s="13">
        <f t="shared" si="23"/>
        <v>0</v>
      </c>
      <c r="AJ43" s="17">
        <f t="shared" si="24"/>
        <v>0</v>
      </c>
    </row>
    <row r="44" spans="1:36" s="2" customFormat="1" ht="16.5" customHeight="1">
      <c r="A44" s="18">
        <f t="shared" si="26"/>
        <v>25</v>
      </c>
      <c r="B44" s="20" t="s">
        <v>60</v>
      </c>
      <c r="C44" s="7">
        <v>0</v>
      </c>
      <c r="D44" s="7">
        <v>0</v>
      </c>
      <c r="E44" s="7">
        <v>77</v>
      </c>
      <c r="F44" s="8">
        <f t="shared" si="10"/>
        <v>77</v>
      </c>
      <c r="G44" s="7"/>
      <c r="H44" s="7">
        <v>0</v>
      </c>
      <c r="I44" s="7">
        <v>0</v>
      </c>
      <c r="J44" s="8">
        <f t="shared" si="11"/>
        <v>0</v>
      </c>
      <c r="K44" s="7"/>
      <c r="L44" s="7"/>
      <c r="M44" s="7">
        <v>0</v>
      </c>
      <c r="N44" s="8">
        <f t="shared" si="12"/>
        <v>0</v>
      </c>
      <c r="O44" s="9">
        <f t="shared" si="13"/>
        <v>77</v>
      </c>
      <c r="P44" s="11">
        <f t="shared" si="28"/>
        <v>0</v>
      </c>
      <c r="Q44" s="11">
        <f t="shared" si="29"/>
        <v>0</v>
      </c>
      <c r="R44" s="11">
        <f t="shared" si="30"/>
        <v>72</v>
      </c>
      <c r="S44" s="10">
        <f t="shared" si="14"/>
        <v>72</v>
      </c>
      <c r="T44" s="11">
        <f t="shared" si="31"/>
        <v>0</v>
      </c>
      <c r="U44" s="11">
        <f t="shared" si="32"/>
        <v>0</v>
      </c>
      <c r="V44" s="11">
        <f t="shared" si="33"/>
        <v>0</v>
      </c>
      <c r="W44" s="10">
        <f t="shared" si="15"/>
        <v>0</v>
      </c>
      <c r="X44" s="11">
        <f t="shared" si="34"/>
        <v>0</v>
      </c>
      <c r="Y44" s="11">
        <f t="shared" si="35"/>
        <v>0</v>
      </c>
      <c r="Z44" s="11">
        <f t="shared" si="36"/>
        <v>0</v>
      </c>
      <c r="AA44" s="10">
        <f t="shared" si="16"/>
        <v>0</v>
      </c>
      <c r="AB44" s="12">
        <f t="shared" si="17"/>
        <v>72</v>
      </c>
      <c r="AC44" s="40">
        <f t="shared" si="27"/>
        <v>8.867</v>
      </c>
      <c r="AD44" s="13">
        <f t="shared" si="25"/>
        <v>3724</v>
      </c>
      <c r="AE44" s="13">
        <f t="shared" si="19"/>
        <v>1490</v>
      </c>
      <c r="AF44" s="14">
        <f t="shared" si="20"/>
        <v>5214</v>
      </c>
      <c r="AG44" s="15">
        <f t="shared" si="21"/>
        <v>782</v>
      </c>
      <c r="AH44" s="16">
        <f t="shared" si="22"/>
        <v>5996</v>
      </c>
      <c r="AI44" s="13">
        <f t="shared" si="23"/>
        <v>1414</v>
      </c>
      <c r="AJ44" s="17">
        <f t="shared" si="24"/>
        <v>7410</v>
      </c>
    </row>
    <row r="45" spans="1:36" s="2" customFormat="1" ht="16.5" customHeight="1">
      <c r="A45" s="18">
        <f t="shared" si="26"/>
        <v>26</v>
      </c>
      <c r="B45" s="20" t="s">
        <v>61</v>
      </c>
      <c r="C45" s="7">
        <v>0</v>
      </c>
      <c r="D45" s="7">
        <v>22</v>
      </c>
      <c r="E45" s="7">
        <v>108</v>
      </c>
      <c r="F45" s="8">
        <f t="shared" si="10"/>
        <v>130</v>
      </c>
      <c r="G45" s="7"/>
      <c r="H45" s="7">
        <v>0</v>
      </c>
      <c r="I45" s="7">
        <v>0</v>
      </c>
      <c r="J45" s="8">
        <f t="shared" si="11"/>
        <v>0</v>
      </c>
      <c r="K45" s="7"/>
      <c r="L45" s="7"/>
      <c r="M45" s="7">
        <v>0</v>
      </c>
      <c r="N45" s="8">
        <f t="shared" si="12"/>
        <v>0</v>
      </c>
      <c r="O45" s="9">
        <f t="shared" si="13"/>
        <v>130</v>
      </c>
      <c r="P45" s="11">
        <f t="shared" si="28"/>
        <v>0</v>
      </c>
      <c r="Q45" s="11">
        <f t="shared" si="29"/>
        <v>17</v>
      </c>
      <c r="R45" s="11">
        <f t="shared" si="30"/>
        <v>101</v>
      </c>
      <c r="S45" s="10">
        <f t="shared" si="14"/>
        <v>118</v>
      </c>
      <c r="T45" s="11">
        <f t="shared" si="31"/>
        <v>0</v>
      </c>
      <c r="U45" s="11">
        <f t="shared" si="32"/>
        <v>0</v>
      </c>
      <c r="V45" s="11">
        <f t="shared" si="33"/>
        <v>0</v>
      </c>
      <c r="W45" s="10">
        <f t="shared" si="15"/>
        <v>0</v>
      </c>
      <c r="X45" s="11">
        <f t="shared" si="34"/>
        <v>0</v>
      </c>
      <c r="Y45" s="11">
        <f t="shared" si="35"/>
        <v>0</v>
      </c>
      <c r="Z45" s="11">
        <f t="shared" si="36"/>
        <v>0</v>
      </c>
      <c r="AA45" s="10">
        <f t="shared" si="16"/>
        <v>0</v>
      </c>
      <c r="AB45" s="12">
        <f t="shared" si="17"/>
        <v>118</v>
      </c>
      <c r="AC45" s="40">
        <f t="shared" si="27"/>
        <v>14.532</v>
      </c>
      <c r="AD45" s="13">
        <f t="shared" si="25"/>
        <v>6103</v>
      </c>
      <c r="AE45" s="13">
        <f t="shared" si="19"/>
        <v>2441</v>
      </c>
      <c r="AF45" s="14">
        <f t="shared" si="20"/>
        <v>8544</v>
      </c>
      <c r="AG45" s="15">
        <f t="shared" si="21"/>
        <v>1282</v>
      </c>
      <c r="AH45" s="16">
        <f t="shared" si="22"/>
        <v>9826</v>
      </c>
      <c r="AI45" s="13">
        <f t="shared" si="23"/>
        <v>2318</v>
      </c>
      <c r="AJ45" s="17">
        <f t="shared" si="24"/>
        <v>12144</v>
      </c>
    </row>
    <row r="46" spans="1:36" s="2" customFormat="1" ht="16.5" customHeight="1">
      <c r="A46" s="18">
        <f t="shared" si="26"/>
        <v>27</v>
      </c>
      <c r="B46" s="20" t="s">
        <v>62</v>
      </c>
      <c r="C46" s="7">
        <v>0</v>
      </c>
      <c r="D46" s="7">
        <v>0</v>
      </c>
      <c r="E46" s="7">
        <v>15</v>
      </c>
      <c r="F46" s="8">
        <f t="shared" si="10"/>
        <v>15</v>
      </c>
      <c r="G46" s="7"/>
      <c r="H46" s="7">
        <v>0</v>
      </c>
      <c r="I46" s="7">
        <v>0</v>
      </c>
      <c r="J46" s="8">
        <f t="shared" si="11"/>
        <v>0</v>
      </c>
      <c r="K46" s="7"/>
      <c r="L46" s="7"/>
      <c r="M46" s="7">
        <v>0</v>
      </c>
      <c r="N46" s="8">
        <f t="shared" si="12"/>
        <v>0</v>
      </c>
      <c r="O46" s="9">
        <f t="shared" si="13"/>
        <v>15</v>
      </c>
      <c r="P46" s="11">
        <f t="shared" si="28"/>
        <v>0</v>
      </c>
      <c r="Q46" s="11">
        <f t="shared" si="29"/>
        <v>0</v>
      </c>
      <c r="R46" s="11">
        <f t="shared" si="30"/>
        <v>14</v>
      </c>
      <c r="S46" s="10">
        <f t="shared" si="14"/>
        <v>14</v>
      </c>
      <c r="T46" s="11">
        <f t="shared" si="31"/>
        <v>0</v>
      </c>
      <c r="U46" s="11">
        <f t="shared" si="32"/>
        <v>0</v>
      </c>
      <c r="V46" s="11">
        <f t="shared" si="33"/>
        <v>0</v>
      </c>
      <c r="W46" s="10">
        <f t="shared" si="15"/>
        <v>0</v>
      </c>
      <c r="X46" s="11">
        <f t="shared" si="34"/>
        <v>0</v>
      </c>
      <c r="Y46" s="11">
        <f t="shared" si="35"/>
        <v>0</v>
      </c>
      <c r="Z46" s="11">
        <f t="shared" si="36"/>
        <v>0</v>
      </c>
      <c r="AA46" s="10">
        <f t="shared" si="16"/>
        <v>0</v>
      </c>
      <c r="AB46" s="12">
        <f t="shared" si="17"/>
        <v>14</v>
      </c>
      <c r="AC46" s="40">
        <f t="shared" si="27"/>
        <v>1.724</v>
      </c>
      <c r="AD46" s="13">
        <f t="shared" si="25"/>
        <v>724</v>
      </c>
      <c r="AE46" s="13">
        <f t="shared" si="19"/>
        <v>290</v>
      </c>
      <c r="AF46" s="14">
        <f t="shared" si="20"/>
        <v>1014</v>
      </c>
      <c r="AG46" s="15">
        <f t="shared" si="21"/>
        <v>152</v>
      </c>
      <c r="AH46" s="16">
        <f t="shared" si="22"/>
        <v>1166</v>
      </c>
      <c r="AI46" s="13">
        <f t="shared" si="23"/>
        <v>275</v>
      </c>
      <c r="AJ46" s="17">
        <f t="shared" si="24"/>
        <v>1441</v>
      </c>
    </row>
    <row r="47" spans="1:36" s="2" customFormat="1" ht="16.5" customHeight="1">
      <c r="A47" s="18">
        <f t="shared" si="26"/>
        <v>28</v>
      </c>
      <c r="B47" s="20" t="s">
        <v>63</v>
      </c>
      <c r="C47" s="7">
        <v>0</v>
      </c>
      <c r="D47" s="7">
        <v>0</v>
      </c>
      <c r="E47" s="7">
        <v>0</v>
      </c>
      <c r="F47" s="8">
        <f t="shared" si="10"/>
        <v>0</v>
      </c>
      <c r="G47" s="7"/>
      <c r="H47" s="7">
        <v>0</v>
      </c>
      <c r="I47" s="7">
        <v>0</v>
      </c>
      <c r="J47" s="8">
        <f t="shared" si="11"/>
        <v>0</v>
      </c>
      <c r="K47" s="7"/>
      <c r="L47" s="7"/>
      <c r="M47" s="7">
        <v>0</v>
      </c>
      <c r="N47" s="8">
        <f t="shared" si="12"/>
        <v>0</v>
      </c>
      <c r="O47" s="9">
        <f t="shared" si="13"/>
        <v>0</v>
      </c>
      <c r="P47" s="11">
        <f t="shared" si="28"/>
        <v>0</v>
      </c>
      <c r="Q47" s="11">
        <f t="shared" si="29"/>
        <v>0</v>
      </c>
      <c r="R47" s="11">
        <f t="shared" si="30"/>
        <v>0</v>
      </c>
      <c r="S47" s="10">
        <f t="shared" si="14"/>
        <v>0</v>
      </c>
      <c r="T47" s="11">
        <f t="shared" si="31"/>
        <v>0</v>
      </c>
      <c r="U47" s="11">
        <f t="shared" si="32"/>
        <v>0</v>
      </c>
      <c r="V47" s="11">
        <f t="shared" si="33"/>
        <v>0</v>
      </c>
      <c r="W47" s="10">
        <f t="shared" si="15"/>
        <v>0</v>
      </c>
      <c r="X47" s="11">
        <f t="shared" si="34"/>
        <v>0</v>
      </c>
      <c r="Y47" s="11">
        <f t="shared" si="35"/>
        <v>0</v>
      </c>
      <c r="Z47" s="11">
        <f t="shared" si="36"/>
        <v>0</v>
      </c>
      <c r="AA47" s="10">
        <f t="shared" si="16"/>
        <v>0</v>
      </c>
      <c r="AB47" s="12">
        <f t="shared" si="17"/>
        <v>0</v>
      </c>
      <c r="AC47" s="40">
        <f t="shared" si="27"/>
        <v>0</v>
      </c>
      <c r="AD47" s="13">
        <f t="shared" si="25"/>
        <v>0</v>
      </c>
      <c r="AE47" s="13">
        <f t="shared" si="19"/>
        <v>0</v>
      </c>
      <c r="AF47" s="14">
        <f t="shared" si="20"/>
        <v>0</v>
      </c>
      <c r="AG47" s="15">
        <f t="shared" si="21"/>
        <v>0</v>
      </c>
      <c r="AH47" s="16">
        <f t="shared" si="22"/>
        <v>0</v>
      </c>
      <c r="AI47" s="13">
        <f t="shared" si="23"/>
        <v>0</v>
      </c>
      <c r="AJ47" s="17">
        <f t="shared" si="24"/>
        <v>0</v>
      </c>
    </row>
    <row r="48" spans="1:36" s="2" customFormat="1" ht="16.5" customHeight="1">
      <c r="A48" s="18">
        <f t="shared" si="26"/>
        <v>29</v>
      </c>
      <c r="B48" s="20" t="s">
        <v>64</v>
      </c>
      <c r="C48" s="7">
        <v>0</v>
      </c>
      <c r="D48" s="7">
        <v>0</v>
      </c>
      <c r="E48" s="7">
        <v>0</v>
      </c>
      <c r="F48" s="8">
        <f t="shared" si="10"/>
        <v>0</v>
      </c>
      <c r="G48" s="7"/>
      <c r="H48" s="7">
        <v>0</v>
      </c>
      <c r="I48" s="7">
        <v>0</v>
      </c>
      <c r="J48" s="8">
        <f t="shared" si="11"/>
        <v>0</v>
      </c>
      <c r="K48" s="7"/>
      <c r="L48" s="7"/>
      <c r="M48" s="7">
        <v>0</v>
      </c>
      <c r="N48" s="8">
        <f t="shared" si="12"/>
        <v>0</v>
      </c>
      <c r="O48" s="9">
        <f t="shared" si="13"/>
        <v>0</v>
      </c>
      <c r="P48" s="11">
        <f t="shared" si="28"/>
        <v>0</v>
      </c>
      <c r="Q48" s="11">
        <f t="shared" si="29"/>
        <v>0</v>
      </c>
      <c r="R48" s="11">
        <f t="shared" si="30"/>
        <v>0</v>
      </c>
      <c r="S48" s="10">
        <f t="shared" si="14"/>
        <v>0</v>
      </c>
      <c r="T48" s="11">
        <f t="shared" si="31"/>
        <v>0</v>
      </c>
      <c r="U48" s="11">
        <f t="shared" si="32"/>
        <v>0</v>
      </c>
      <c r="V48" s="11">
        <f t="shared" si="33"/>
        <v>0</v>
      </c>
      <c r="W48" s="10">
        <f t="shared" si="15"/>
        <v>0</v>
      </c>
      <c r="X48" s="11">
        <f t="shared" si="34"/>
        <v>0</v>
      </c>
      <c r="Y48" s="11">
        <f t="shared" si="35"/>
        <v>0</v>
      </c>
      <c r="Z48" s="11">
        <f t="shared" si="36"/>
        <v>0</v>
      </c>
      <c r="AA48" s="10">
        <f t="shared" si="16"/>
        <v>0</v>
      </c>
      <c r="AB48" s="12">
        <f t="shared" si="17"/>
        <v>0</v>
      </c>
      <c r="AC48" s="40">
        <f t="shared" si="27"/>
        <v>0</v>
      </c>
      <c r="AD48" s="13">
        <f t="shared" si="25"/>
        <v>0</v>
      </c>
      <c r="AE48" s="13">
        <f t="shared" si="19"/>
        <v>0</v>
      </c>
      <c r="AF48" s="14">
        <f t="shared" si="20"/>
        <v>0</v>
      </c>
      <c r="AG48" s="15">
        <f t="shared" si="21"/>
        <v>0</v>
      </c>
      <c r="AH48" s="16">
        <f t="shared" si="22"/>
        <v>0</v>
      </c>
      <c r="AI48" s="13">
        <f t="shared" si="23"/>
        <v>0</v>
      </c>
      <c r="AJ48" s="17">
        <f t="shared" si="24"/>
        <v>0</v>
      </c>
    </row>
    <row r="49" spans="1:36" s="2" customFormat="1" ht="16.5" customHeight="1">
      <c r="A49" s="18">
        <f t="shared" si="26"/>
        <v>30</v>
      </c>
      <c r="B49" s="20" t="s">
        <v>65</v>
      </c>
      <c r="C49" s="7">
        <v>0</v>
      </c>
      <c r="D49" s="7">
        <v>0</v>
      </c>
      <c r="E49" s="7">
        <v>0</v>
      </c>
      <c r="F49" s="8">
        <f t="shared" si="10"/>
        <v>0</v>
      </c>
      <c r="G49" s="7"/>
      <c r="H49" s="7">
        <v>0</v>
      </c>
      <c r="I49" s="7">
        <v>0</v>
      </c>
      <c r="J49" s="8">
        <f t="shared" si="11"/>
        <v>0</v>
      </c>
      <c r="K49" s="7"/>
      <c r="L49" s="7"/>
      <c r="M49" s="7">
        <v>0</v>
      </c>
      <c r="N49" s="8">
        <f t="shared" si="12"/>
        <v>0</v>
      </c>
      <c r="O49" s="9">
        <f t="shared" si="13"/>
        <v>0</v>
      </c>
      <c r="P49" s="11">
        <f t="shared" si="28"/>
        <v>0</v>
      </c>
      <c r="Q49" s="11">
        <f t="shared" si="29"/>
        <v>0</v>
      </c>
      <c r="R49" s="11">
        <f t="shared" si="30"/>
        <v>0</v>
      </c>
      <c r="S49" s="10">
        <f t="shared" si="14"/>
        <v>0</v>
      </c>
      <c r="T49" s="11">
        <f t="shared" si="31"/>
        <v>0</v>
      </c>
      <c r="U49" s="11">
        <f t="shared" si="32"/>
        <v>0</v>
      </c>
      <c r="V49" s="11">
        <f t="shared" si="33"/>
        <v>0</v>
      </c>
      <c r="W49" s="10">
        <f t="shared" si="15"/>
        <v>0</v>
      </c>
      <c r="X49" s="11">
        <f t="shared" si="34"/>
        <v>0</v>
      </c>
      <c r="Y49" s="11">
        <f t="shared" si="35"/>
        <v>0</v>
      </c>
      <c r="Z49" s="11">
        <f t="shared" si="36"/>
        <v>0</v>
      </c>
      <c r="AA49" s="10">
        <f t="shared" si="16"/>
        <v>0</v>
      </c>
      <c r="AB49" s="12">
        <f t="shared" si="17"/>
        <v>0</v>
      </c>
      <c r="AC49" s="40">
        <f t="shared" si="27"/>
        <v>0</v>
      </c>
      <c r="AD49" s="13">
        <f t="shared" si="25"/>
        <v>0</v>
      </c>
      <c r="AE49" s="13">
        <f t="shared" si="19"/>
        <v>0</v>
      </c>
      <c r="AF49" s="14">
        <f t="shared" si="20"/>
        <v>0</v>
      </c>
      <c r="AG49" s="15">
        <f t="shared" si="21"/>
        <v>0</v>
      </c>
      <c r="AH49" s="16">
        <f t="shared" si="22"/>
        <v>0</v>
      </c>
      <c r="AI49" s="13">
        <f t="shared" si="23"/>
        <v>0</v>
      </c>
      <c r="AJ49" s="17">
        <f t="shared" si="24"/>
        <v>0</v>
      </c>
    </row>
    <row r="50" spans="1:36" s="2" customFormat="1" ht="16.5" customHeight="1">
      <c r="A50" s="18">
        <f t="shared" si="26"/>
        <v>31</v>
      </c>
      <c r="B50" s="20" t="s">
        <v>66</v>
      </c>
      <c r="C50" s="7">
        <v>0</v>
      </c>
      <c r="D50" s="7">
        <v>1</v>
      </c>
      <c r="E50" s="7">
        <v>16</v>
      </c>
      <c r="F50" s="8">
        <f t="shared" si="10"/>
        <v>17</v>
      </c>
      <c r="G50" s="7"/>
      <c r="H50" s="7">
        <v>0</v>
      </c>
      <c r="I50" s="7">
        <v>0</v>
      </c>
      <c r="J50" s="8">
        <f t="shared" si="11"/>
        <v>0</v>
      </c>
      <c r="K50" s="7"/>
      <c r="L50" s="7"/>
      <c r="M50" s="7">
        <v>0</v>
      </c>
      <c r="N50" s="8">
        <f t="shared" si="12"/>
        <v>0</v>
      </c>
      <c r="O50" s="9">
        <f t="shared" si="13"/>
        <v>17</v>
      </c>
      <c r="P50" s="11">
        <f t="shared" si="28"/>
        <v>0</v>
      </c>
      <c r="Q50" s="11">
        <f t="shared" si="29"/>
        <v>1</v>
      </c>
      <c r="R50" s="11">
        <f t="shared" si="30"/>
        <v>15</v>
      </c>
      <c r="S50" s="10">
        <f t="shared" si="14"/>
        <v>16</v>
      </c>
      <c r="T50" s="11">
        <f t="shared" si="31"/>
        <v>0</v>
      </c>
      <c r="U50" s="11">
        <f t="shared" si="32"/>
        <v>0</v>
      </c>
      <c r="V50" s="11">
        <f t="shared" si="33"/>
        <v>0</v>
      </c>
      <c r="W50" s="10">
        <f t="shared" si="15"/>
        <v>0</v>
      </c>
      <c r="X50" s="11">
        <f t="shared" si="34"/>
        <v>0</v>
      </c>
      <c r="Y50" s="11">
        <f t="shared" si="35"/>
        <v>0</v>
      </c>
      <c r="Z50" s="11">
        <f t="shared" si="36"/>
        <v>0</v>
      </c>
      <c r="AA50" s="10">
        <f t="shared" si="16"/>
        <v>0</v>
      </c>
      <c r="AB50" s="12">
        <f t="shared" si="17"/>
        <v>16</v>
      </c>
      <c r="AC50" s="40">
        <f t="shared" si="27"/>
        <v>1.97</v>
      </c>
      <c r="AD50" s="13">
        <f t="shared" si="25"/>
        <v>827</v>
      </c>
      <c r="AE50" s="13">
        <f t="shared" si="19"/>
        <v>331</v>
      </c>
      <c r="AF50" s="14">
        <f t="shared" si="20"/>
        <v>1158</v>
      </c>
      <c r="AG50" s="15">
        <f t="shared" si="21"/>
        <v>174</v>
      </c>
      <c r="AH50" s="16">
        <f t="shared" si="22"/>
        <v>1332</v>
      </c>
      <c r="AI50" s="13">
        <f t="shared" si="23"/>
        <v>314</v>
      </c>
      <c r="AJ50" s="17">
        <f t="shared" si="24"/>
        <v>1646</v>
      </c>
    </row>
    <row r="51" spans="1:36" s="2" customFormat="1" ht="16.5" customHeight="1">
      <c r="A51" s="18">
        <f t="shared" si="26"/>
        <v>32</v>
      </c>
      <c r="B51" s="20" t="s">
        <v>67</v>
      </c>
      <c r="C51" s="7">
        <v>0</v>
      </c>
      <c r="D51" s="7">
        <v>0</v>
      </c>
      <c r="E51" s="7">
        <v>0</v>
      </c>
      <c r="F51" s="8">
        <f t="shared" si="10"/>
        <v>0</v>
      </c>
      <c r="G51" s="7"/>
      <c r="H51" s="7">
        <v>0</v>
      </c>
      <c r="I51" s="7">
        <v>0</v>
      </c>
      <c r="J51" s="8">
        <f t="shared" si="11"/>
        <v>0</v>
      </c>
      <c r="K51" s="7"/>
      <c r="L51" s="7"/>
      <c r="M51" s="7">
        <v>0</v>
      </c>
      <c r="N51" s="8">
        <f t="shared" si="12"/>
        <v>0</v>
      </c>
      <c r="O51" s="9">
        <f t="shared" si="13"/>
        <v>0</v>
      </c>
      <c r="P51" s="11">
        <f t="shared" si="28"/>
        <v>0</v>
      </c>
      <c r="Q51" s="11">
        <f t="shared" si="29"/>
        <v>0</v>
      </c>
      <c r="R51" s="11">
        <f t="shared" si="30"/>
        <v>0</v>
      </c>
      <c r="S51" s="10">
        <f t="shared" si="14"/>
        <v>0</v>
      </c>
      <c r="T51" s="11">
        <f t="shared" si="31"/>
        <v>0</v>
      </c>
      <c r="U51" s="11">
        <f t="shared" si="32"/>
        <v>0</v>
      </c>
      <c r="V51" s="11">
        <f t="shared" si="33"/>
        <v>0</v>
      </c>
      <c r="W51" s="10">
        <f t="shared" si="15"/>
        <v>0</v>
      </c>
      <c r="X51" s="11">
        <f t="shared" si="34"/>
        <v>0</v>
      </c>
      <c r="Y51" s="11">
        <f t="shared" si="35"/>
        <v>0</v>
      </c>
      <c r="Z51" s="11">
        <f t="shared" si="36"/>
        <v>0</v>
      </c>
      <c r="AA51" s="10">
        <f t="shared" si="16"/>
        <v>0</v>
      </c>
      <c r="AB51" s="12">
        <f t="shared" si="17"/>
        <v>0</v>
      </c>
      <c r="AC51" s="40">
        <f t="shared" si="27"/>
        <v>0</v>
      </c>
      <c r="AD51" s="13">
        <f t="shared" si="25"/>
        <v>0</v>
      </c>
      <c r="AE51" s="13">
        <f t="shared" si="19"/>
        <v>0</v>
      </c>
      <c r="AF51" s="14">
        <f t="shared" si="20"/>
        <v>0</v>
      </c>
      <c r="AG51" s="15">
        <f t="shared" si="21"/>
        <v>0</v>
      </c>
      <c r="AH51" s="16">
        <f t="shared" si="22"/>
        <v>0</v>
      </c>
      <c r="AI51" s="13">
        <f t="shared" si="23"/>
        <v>0</v>
      </c>
      <c r="AJ51" s="17">
        <f t="shared" si="24"/>
        <v>0</v>
      </c>
    </row>
    <row r="52" spans="1:36" s="2" customFormat="1" ht="16.5" customHeight="1">
      <c r="A52" s="18">
        <f t="shared" si="26"/>
        <v>33</v>
      </c>
      <c r="B52" s="20" t="s">
        <v>68</v>
      </c>
      <c r="C52" s="7">
        <v>0</v>
      </c>
      <c r="D52" s="7">
        <v>5</v>
      </c>
      <c r="E52" s="7">
        <v>169</v>
      </c>
      <c r="F52" s="8">
        <f t="shared" si="10"/>
        <v>174</v>
      </c>
      <c r="G52" s="7"/>
      <c r="H52" s="7">
        <v>0</v>
      </c>
      <c r="I52" s="7">
        <v>0</v>
      </c>
      <c r="J52" s="8">
        <f t="shared" si="11"/>
        <v>0</v>
      </c>
      <c r="K52" s="7"/>
      <c r="L52" s="7"/>
      <c r="M52" s="7">
        <v>0</v>
      </c>
      <c r="N52" s="8">
        <f t="shared" si="12"/>
        <v>0</v>
      </c>
      <c r="O52" s="9">
        <f t="shared" si="13"/>
        <v>174</v>
      </c>
      <c r="P52" s="11">
        <f t="shared" si="28"/>
        <v>0</v>
      </c>
      <c r="Q52" s="11">
        <f t="shared" si="29"/>
        <v>4</v>
      </c>
      <c r="R52" s="11">
        <f t="shared" si="30"/>
        <v>158</v>
      </c>
      <c r="S52" s="10">
        <f t="shared" si="14"/>
        <v>162</v>
      </c>
      <c r="T52" s="11">
        <f t="shared" si="31"/>
        <v>0</v>
      </c>
      <c r="U52" s="11">
        <f t="shared" si="32"/>
        <v>0</v>
      </c>
      <c r="V52" s="11">
        <f t="shared" si="33"/>
        <v>0</v>
      </c>
      <c r="W52" s="10">
        <f t="shared" si="15"/>
        <v>0</v>
      </c>
      <c r="X52" s="11">
        <f t="shared" si="34"/>
        <v>0</v>
      </c>
      <c r="Y52" s="11">
        <f t="shared" si="35"/>
        <v>0</v>
      </c>
      <c r="Z52" s="11">
        <f t="shared" si="36"/>
        <v>0</v>
      </c>
      <c r="AA52" s="10">
        <f t="shared" si="16"/>
        <v>0</v>
      </c>
      <c r="AB52" s="12">
        <f t="shared" si="17"/>
        <v>162</v>
      </c>
      <c r="AC52" s="40">
        <f t="shared" si="27"/>
        <v>19.951</v>
      </c>
      <c r="AD52" s="13">
        <f t="shared" si="25"/>
        <v>8379</v>
      </c>
      <c r="AE52" s="13">
        <f t="shared" si="19"/>
        <v>3352</v>
      </c>
      <c r="AF52" s="14">
        <f t="shared" si="20"/>
        <v>11731</v>
      </c>
      <c r="AG52" s="15">
        <f t="shared" si="21"/>
        <v>1760</v>
      </c>
      <c r="AH52" s="16">
        <f t="shared" si="22"/>
        <v>13491</v>
      </c>
      <c r="AI52" s="13">
        <f t="shared" si="23"/>
        <v>3183</v>
      </c>
      <c r="AJ52" s="17">
        <f t="shared" si="24"/>
        <v>16674</v>
      </c>
    </row>
    <row r="53" spans="1:36" s="2" customFormat="1" ht="16.5" customHeight="1">
      <c r="A53" s="18">
        <f t="shared" si="26"/>
        <v>34</v>
      </c>
      <c r="B53" s="20" t="s">
        <v>69</v>
      </c>
      <c r="C53" s="7">
        <v>0</v>
      </c>
      <c r="D53" s="7">
        <v>0</v>
      </c>
      <c r="E53" s="7">
        <v>22</v>
      </c>
      <c r="F53" s="8">
        <f t="shared" si="10"/>
        <v>22</v>
      </c>
      <c r="G53" s="7"/>
      <c r="H53" s="7">
        <v>0</v>
      </c>
      <c r="I53" s="7">
        <v>0</v>
      </c>
      <c r="J53" s="8">
        <f t="shared" si="11"/>
        <v>0</v>
      </c>
      <c r="K53" s="7"/>
      <c r="L53" s="7"/>
      <c r="M53" s="7">
        <v>0</v>
      </c>
      <c r="N53" s="8">
        <f t="shared" si="12"/>
        <v>0</v>
      </c>
      <c r="O53" s="9">
        <f t="shared" si="13"/>
        <v>22</v>
      </c>
      <c r="P53" s="11">
        <f t="shared" si="28"/>
        <v>0</v>
      </c>
      <c r="Q53" s="11">
        <f t="shared" si="29"/>
        <v>0</v>
      </c>
      <c r="R53" s="11">
        <f t="shared" si="30"/>
        <v>21</v>
      </c>
      <c r="S53" s="10">
        <f t="shared" si="14"/>
        <v>21</v>
      </c>
      <c r="T53" s="11">
        <f t="shared" si="31"/>
        <v>0</v>
      </c>
      <c r="U53" s="11">
        <f t="shared" si="32"/>
        <v>0</v>
      </c>
      <c r="V53" s="11">
        <f t="shared" si="33"/>
        <v>0</v>
      </c>
      <c r="W53" s="10">
        <f t="shared" si="15"/>
        <v>0</v>
      </c>
      <c r="X53" s="11">
        <f t="shared" si="34"/>
        <v>0</v>
      </c>
      <c r="Y53" s="11">
        <f t="shared" si="35"/>
        <v>0</v>
      </c>
      <c r="Z53" s="11">
        <f t="shared" si="36"/>
        <v>0</v>
      </c>
      <c r="AA53" s="10">
        <f t="shared" si="16"/>
        <v>0</v>
      </c>
      <c r="AB53" s="12">
        <f t="shared" si="17"/>
        <v>21</v>
      </c>
      <c r="AC53" s="40">
        <f t="shared" si="27"/>
        <v>2.586</v>
      </c>
      <c r="AD53" s="13">
        <f t="shared" si="25"/>
        <v>1086</v>
      </c>
      <c r="AE53" s="13">
        <f t="shared" si="19"/>
        <v>434</v>
      </c>
      <c r="AF53" s="14">
        <f t="shared" si="20"/>
        <v>1520</v>
      </c>
      <c r="AG53" s="15">
        <f t="shared" si="21"/>
        <v>228</v>
      </c>
      <c r="AH53" s="16">
        <f t="shared" si="22"/>
        <v>1748</v>
      </c>
      <c r="AI53" s="13">
        <f t="shared" si="23"/>
        <v>412</v>
      </c>
      <c r="AJ53" s="17">
        <f t="shared" si="24"/>
        <v>2160</v>
      </c>
    </row>
    <row r="54" spans="1:36" s="2" customFormat="1" ht="16.5" customHeight="1">
      <c r="A54" s="18">
        <f t="shared" si="26"/>
        <v>35</v>
      </c>
      <c r="B54" s="20" t="s">
        <v>70</v>
      </c>
      <c r="C54" s="7">
        <v>0</v>
      </c>
      <c r="D54" s="7">
        <v>0</v>
      </c>
      <c r="E54" s="7">
        <v>0</v>
      </c>
      <c r="F54" s="8">
        <f t="shared" si="10"/>
        <v>0</v>
      </c>
      <c r="G54" s="7"/>
      <c r="H54" s="7">
        <v>0</v>
      </c>
      <c r="I54" s="7">
        <v>0</v>
      </c>
      <c r="J54" s="8">
        <f t="shared" si="11"/>
        <v>0</v>
      </c>
      <c r="K54" s="7"/>
      <c r="L54" s="7"/>
      <c r="M54" s="7">
        <v>0</v>
      </c>
      <c r="N54" s="8">
        <f t="shared" si="12"/>
        <v>0</v>
      </c>
      <c r="O54" s="9">
        <f t="shared" si="13"/>
        <v>0</v>
      </c>
      <c r="P54" s="11">
        <f t="shared" si="28"/>
        <v>0</v>
      </c>
      <c r="Q54" s="11">
        <f t="shared" si="29"/>
        <v>0</v>
      </c>
      <c r="R54" s="11">
        <f t="shared" si="30"/>
        <v>0</v>
      </c>
      <c r="S54" s="10">
        <f t="shared" si="14"/>
        <v>0</v>
      </c>
      <c r="T54" s="11">
        <f t="shared" si="31"/>
        <v>0</v>
      </c>
      <c r="U54" s="11">
        <f t="shared" si="32"/>
        <v>0</v>
      </c>
      <c r="V54" s="11">
        <f t="shared" si="33"/>
        <v>0</v>
      </c>
      <c r="W54" s="10">
        <f t="shared" si="15"/>
        <v>0</v>
      </c>
      <c r="X54" s="11">
        <f t="shared" si="34"/>
        <v>0</v>
      </c>
      <c r="Y54" s="11">
        <f t="shared" si="35"/>
        <v>0</v>
      </c>
      <c r="Z54" s="11">
        <f t="shared" si="36"/>
        <v>0</v>
      </c>
      <c r="AA54" s="10">
        <f t="shared" si="16"/>
        <v>0</v>
      </c>
      <c r="AB54" s="12">
        <f t="shared" si="17"/>
        <v>0</v>
      </c>
      <c r="AC54" s="40">
        <f t="shared" si="27"/>
        <v>0</v>
      </c>
      <c r="AD54" s="13">
        <f t="shared" si="25"/>
        <v>0</v>
      </c>
      <c r="AE54" s="13">
        <f t="shared" si="19"/>
        <v>0</v>
      </c>
      <c r="AF54" s="14">
        <f t="shared" si="20"/>
        <v>0</v>
      </c>
      <c r="AG54" s="15">
        <f t="shared" si="21"/>
        <v>0</v>
      </c>
      <c r="AH54" s="16">
        <f t="shared" si="22"/>
        <v>0</v>
      </c>
      <c r="AI54" s="13">
        <f t="shared" si="23"/>
        <v>0</v>
      </c>
      <c r="AJ54" s="17">
        <f t="shared" si="24"/>
        <v>0</v>
      </c>
    </row>
    <row r="55" spans="1:36" s="2" customFormat="1" ht="16.5" customHeight="1">
      <c r="A55" s="18">
        <f t="shared" si="26"/>
        <v>36</v>
      </c>
      <c r="B55" s="20" t="s">
        <v>71</v>
      </c>
      <c r="C55" s="7">
        <v>0</v>
      </c>
      <c r="D55" s="7">
        <v>0</v>
      </c>
      <c r="E55" s="7">
        <v>80</v>
      </c>
      <c r="F55" s="8">
        <f t="shared" si="10"/>
        <v>80</v>
      </c>
      <c r="G55" s="7"/>
      <c r="H55" s="7">
        <v>0</v>
      </c>
      <c r="I55" s="7">
        <v>0</v>
      </c>
      <c r="J55" s="8">
        <f t="shared" si="11"/>
        <v>0</v>
      </c>
      <c r="K55" s="7"/>
      <c r="L55" s="7"/>
      <c r="M55" s="7">
        <v>0</v>
      </c>
      <c r="N55" s="8">
        <f t="shared" si="12"/>
        <v>0</v>
      </c>
      <c r="O55" s="9">
        <f t="shared" si="13"/>
        <v>80</v>
      </c>
      <c r="P55" s="11">
        <f t="shared" si="28"/>
        <v>0</v>
      </c>
      <c r="Q55" s="11">
        <f t="shared" si="29"/>
        <v>0</v>
      </c>
      <c r="R55" s="11">
        <f t="shared" si="30"/>
        <v>75</v>
      </c>
      <c r="S55" s="10">
        <f t="shared" si="14"/>
        <v>75</v>
      </c>
      <c r="T55" s="11">
        <f t="shared" si="31"/>
        <v>0</v>
      </c>
      <c r="U55" s="11">
        <f t="shared" si="32"/>
        <v>0</v>
      </c>
      <c r="V55" s="11">
        <f t="shared" si="33"/>
        <v>0</v>
      </c>
      <c r="W55" s="10">
        <f t="shared" si="15"/>
        <v>0</v>
      </c>
      <c r="X55" s="11">
        <f t="shared" si="34"/>
        <v>0</v>
      </c>
      <c r="Y55" s="11">
        <f t="shared" si="35"/>
        <v>0</v>
      </c>
      <c r="Z55" s="11">
        <f t="shared" si="36"/>
        <v>0</v>
      </c>
      <c r="AA55" s="10">
        <f t="shared" si="16"/>
        <v>0</v>
      </c>
      <c r="AB55" s="12">
        <f t="shared" si="17"/>
        <v>75</v>
      </c>
      <c r="AC55" s="40">
        <f t="shared" si="27"/>
        <v>9.236</v>
      </c>
      <c r="AD55" s="13">
        <f t="shared" si="25"/>
        <v>3879</v>
      </c>
      <c r="AE55" s="13">
        <f t="shared" si="19"/>
        <v>1552</v>
      </c>
      <c r="AF55" s="14">
        <f t="shared" si="20"/>
        <v>5431</v>
      </c>
      <c r="AG55" s="15">
        <f t="shared" si="21"/>
        <v>815</v>
      </c>
      <c r="AH55" s="16">
        <f t="shared" si="22"/>
        <v>6246</v>
      </c>
      <c r="AI55" s="13">
        <f t="shared" si="23"/>
        <v>1473</v>
      </c>
      <c r="AJ55" s="17">
        <f t="shared" si="24"/>
        <v>7719</v>
      </c>
    </row>
    <row r="56" spans="1:36" s="2" customFormat="1" ht="16.5" customHeight="1">
      <c r="A56" s="18">
        <f t="shared" si="26"/>
        <v>37</v>
      </c>
      <c r="B56" s="20" t="s">
        <v>72</v>
      </c>
      <c r="C56" s="7">
        <v>0</v>
      </c>
      <c r="D56" s="7">
        <v>0</v>
      </c>
      <c r="E56" s="7">
        <v>0</v>
      </c>
      <c r="F56" s="8">
        <f t="shared" si="10"/>
        <v>0</v>
      </c>
      <c r="G56" s="7"/>
      <c r="H56" s="7">
        <v>0</v>
      </c>
      <c r="I56" s="7">
        <v>0</v>
      </c>
      <c r="J56" s="8">
        <f t="shared" si="11"/>
        <v>0</v>
      </c>
      <c r="K56" s="7"/>
      <c r="L56" s="7"/>
      <c r="M56" s="7">
        <v>0</v>
      </c>
      <c r="N56" s="8">
        <f t="shared" si="12"/>
        <v>0</v>
      </c>
      <c r="O56" s="9">
        <f t="shared" si="13"/>
        <v>0</v>
      </c>
      <c r="P56" s="11">
        <f t="shared" si="28"/>
        <v>0</v>
      </c>
      <c r="Q56" s="11">
        <f t="shared" si="29"/>
        <v>0</v>
      </c>
      <c r="R56" s="11">
        <f t="shared" si="30"/>
        <v>0</v>
      </c>
      <c r="S56" s="10">
        <f t="shared" si="14"/>
        <v>0</v>
      </c>
      <c r="T56" s="11">
        <f t="shared" si="31"/>
        <v>0</v>
      </c>
      <c r="U56" s="11">
        <f t="shared" si="32"/>
        <v>0</v>
      </c>
      <c r="V56" s="11">
        <f t="shared" si="33"/>
        <v>0</v>
      </c>
      <c r="W56" s="10">
        <f t="shared" si="15"/>
        <v>0</v>
      </c>
      <c r="X56" s="11">
        <f t="shared" si="34"/>
        <v>0</v>
      </c>
      <c r="Y56" s="11">
        <f t="shared" si="35"/>
        <v>0</v>
      </c>
      <c r="Z56" s="11">
        <f t="shared" si="36"/>
        <v>0</v>
      </c>
      <c r="AA56" s="10">
        <f t="shared" si="16"/>
        <v>0</v>
      </c>
      <c r="AB56" s="12">
        <f t="shared" si="17"/>
        <v>0</v>
      </c>
      <c r="AC56" s="40">
        <f t="shared" si="27"/>
        <v>0</v>
      </c>
      <c r="AD56" s="13">
        <f t="shared" si="25"/>
        <v>0</v>
      </c>
      <c r="AE56" s="13">
        <f t="shared" si="19"/>
        <v>0</v>
      </c>
      <c r="AF56" s="14">
        <f t="shared" si="20"/>
        <v>0</v>
      </c>
      <c r="AG56" s="15">
        <f t="shared" si="21"/>
        <v>0</v>
      </c>
      <c r="AH56" s="16">
        <f t="shared" si="22"/>
        <v>0</v>
      </c>
      <c r="AI56" s="13">
        <f t="shared" si="23"/>
        <v>0</v>
      </c>
      <c r="AJ56" s="17">
        <f t="shared" si="24"/>
        <v>0</v>
      </c>
    </row>
    <row r="57" spans="1:36" s="2" customFormat="1" ht="16.5" customHeight="1">
      <c r="A57" s="18">
        <f t="shared" si="26"/>
        <v>38</v>
      </c>
      <c r="B57" s="20" t="s">
        <v>73</v>
      </c>
      <c r="C57" s="7">
        <v>0</v>
      </c>
      <c r="D57" s="7">
        <v>0</v>
      </c>
      <c r="E57" s="7">
        <v>0</v>
      </c>
      <c r="F57" s="8">
        <f t="shared" si="10"/>
        <v>0</v>
      </c>
      <c r="G57" s="7"/>
      <c r="H57" s="7">
        <v>0</v>
      </c>
      <c r="I57" s="7">
        <v>0</v>
      </c>
      <c r="J57" s="8">
        <f t="shared" si="11"/>
        <v>0</v>
      </c>
      <c r="K57" s="7"/>
      <c r="L57" s="7"/>
      <c r="M57" s="7">
        <v>0</v>
      </c>
      <c r="N57" s="8">
        <f t="shared" si="12"/>
        <v>0</v>
      </c>
      <c r="O57" s="9">
        <f t="shared" si="13"/>
        <v>0</v>
      </c>
      <c r="P57" s="11">
        <f t="shared" si="28"/>
        <v>0</v>
      </c>
      <c r="Q57" s="11">
        <f t="shared" si="29"/>
        <v>0</v>
      </c>
      <c r="R57" s="11">
        <f t="shared" si="30"/>
        <v>0</v>
      </c>
      <c r="S57" s="10">
        <f t="shared" si="14"/>
        <v>0</v>
      </c>
      <c r="T57" s="11">
        <f t="shared" si="31"/>
        <v>0</v>
      </c>
      <c r="U57" s="11">
        <f t="shared" si="32"/>
        <v>0</v>
      </c>
      <c r="V57" s="11">
        <f t="shared" si="33"/>
        <v>0</v>
      </c>
      <c r="W57" s="10">
        <f t="shared" si="15"/>
        <v>0</v>
      </c>
      <c r="X57" s="11">
        <f t="shared" si="34"/>
        <v>0</v>
      </c>
      <c r="Y57" s="11">
        <f t="shared" si="35"/>
        <v>0</v>
      </c>
      <c r="Z57" s="11">
        <f t="shared" si="36"/>
        <v>0</v>
      </c>
      <c r="AA57" s="10">
        <f t="shared" si="16"/>
        <v>0</v>
      </c>
      <c r="AB57" s="12">
        <f t="shared" si="17"/>
        <v>0</v>
      </c>
      <c r="AC57" s="40">
        <f t="shared" si="27"/>
        <v>0</v>
      </c>
      <c r="AD57" s="13">
        <f t="shared" si="25"/>
        <v>0</v>
      </c>
      <c r="AE57" s="13">
        <f t="shared" si="19"/>
        <v>0</v>
      </c>
      <c r="AF57" s="14">
        <f t="shared" si="20"/>
        <v>0</v>
      </c>
      <c r="AG57" s="15">
        <f t="shared" si="21"/>
        <v>0</v>
      </c>
      <c r="AH57" s="16">
        <f t="shared" si="22"/>
        <v>0</v>
      </c>
      <c r="AI57" s="13">
        <f t="shared" si="23"/>
        <v>0</v>
      </c>
      <c r="AJ57" s="17">
        <f t="shared" si="24"/>
        <v>0</v>
      </c>
    </row>
    <row r="58" spans="1:36" s="2" customFormat="1" ht="16.5" customHeight="1">
      <c r="A58" s="18">
        <f t="shared" si="26"/>
        <v>39</v>
      </c>
      <c r="B58" s="20" t="s">
        <v>74</v>
      </c>
      <c r="C58" s="7">
        <v>0</v>
      </c>
      <c r="D58" s="7">
        <v>0</v>
      </c>
      <c r="E58" s="7">
        <v>14</v>
      </c>
      <c r="F58" s="8">
        <f t="shared" si="10"/>
        <v>14</v>
      </c>
      <c r="G58" s="7"/>
      <c r="H58" s="7">
        <v>0</v>
      </c>
      <c r="I58" s="7">
        <v>0</v>
      </c>
      <c r="J58" s="8">
        <f t="shared" si="11"/>
        <v>0</v>
      </c>
      <c r="K58" s="7"/>
      <c r="L58" s="7"/>
      <c r="M58" s="7">
        <v>0</v>
      </c>
      <c r="N58" s="8">
        <f t="shared" si="12"/>
        <v>0</v>
      </c>
      <c r="O58" s="9">
        <f t="shared" si="13"/>
        <v>14</v>
      </c>
      <c r="P58" s="11">
        <f t="shared" si="28"/>
        <v>0</v>
      </c>
      <c r="Q58" s="11">
        <f t="shared" si="29"/>
        <v>0</v>
      </c>
      <c r="R58" s="11">
        <f t="shared" si="30"/>
        <v>13</v>
      </c>
      <c r="S58" s="10">
        <f t="shared" si="14"/>
        <v>13</v>
      </c>
      <c r="T58" s="11">
        <f t="shared" si="31"/>
        <v>0</v>
      </c>
      <c r="U58" s="11">
        <f t="shared" si="32"/>
        <v>0</v>
      </c>
      <c r="V58" s="11">
        <f t="shared" si="33"/>
        <v>0</v>
      </c>
      <c r="W58" s="10">
        <f t="shared" si="15"/>
        <v>0</v>
      </c>
      <c r="X58" s="11">
        <f t="shared" si="34"/>
        <v>0</v>
      </c>
      <c r="Y58" s="11">
        <f t="shared" si="35"/>
        <v>0</v>
      </c>
      <c r="Z58" s="11">
        <f t="shared" si="36"/>
        <v>0</v>
      </c>
      <c r="AA58" s="10">
        <f t="shared" si="16"/>
        <v>0</v>
      </c>
      <c r="AB58" s="12">
        <f t="shared" si="17"/>
        <v>13</v>
      </c>
      <c r="AC58" s="40">
        <f t="shared" si="27"/>
        <v>1.601</v>
      </c>
      <c r="AD58" s="13">
        <f t="shared" si="25"/>
        <v>672</v>
      </c>
      <c r="AE58" s="13">
        <f t="shared" si="19"/>
        <v>269</v>
      </c>
      <c r="AF58" s="14">
        <f t="shared" si="20"/>
        <v>941</v>
      </c>
      <c r="AG58" s="15">
        <f t="shared" si="21"/>
        <v>141</v>
      </c>
      <c r="AH58" s="16">
        <f t="shared" si="22"/>
        <v>1082</v>
      </c>
      <c r="AI58" s="13">
        <f t="shared" si="23"/>
        <v>255</v>
      </c>
      <c r="AJ58" s="17">
        <f t="shared" si="24"/>
        <v>1337</v>
      </c>
    </row>
    <row r="59" spans="1:36" s="2" customFormat="1" ht="16.5" customHeight="1">
      <c r="A59" s="18">
        <f t="shared" si="26"/>
        <v>40</v>
      </c>
      <c r="B59" s="20" t="s">
        <v>75</v>
      </c>
      <c r="C59" s="7">
        <v>0</v>
      </c>
      <c r="D59" s="7">
        <v>0</v>
      </c>
      <c r="E59" s="7">
        <v>0</v>
      </c>
      <c r="F59" s="8">
        <f t="shared" si="10"/>
        <v>0</v>
      </c>
      <c r="G59" s="7"/>
      <c r="H59" s="7">
        <v>0</v>
      </c>
      <c r="I59" s="7">
        <v>0</v>
      </c>
      <c r="J59" s="8">
        <f t="shared" si="11"/>
        <v>0</v>
      </c>
      <c r="K59" s="7"/>
      <c r="L59" s="7"/>
      <c r="M59" s="7">
        <v>0</v>
      </c>
      <c r="N59" s="8">
        <f t="shared" si="12"/>
        <v>0</v>
      </c>
      <c r="O59" s="9">
        <f t="shared" si="13"/>
        <v>0</v>
      </c>
      <c r="P59" s="11">
        <f t="shared" si="28"/>
        <v>0</v>
      </c>
      <c r="Q59" s="11">
        <f t="shared" si="29"/>
        <v>0</v>
      </c>
      <c r="R59" s="11">
        <f t="shared" si="30"/>
        <v>0</v>
      </c>
      <c r="S59" s="10">
        <f t="shared" si="14"/>
        <v>0</v>
      </c>
      <c r="T59" s="11">
        <f t="shared" si="31"/>
        <v>0</v>
      </c>
      <c r="U59" s="11">
        <f t="shared" si="32"/>
        <v>0</v>
      </c>
      <c r="V59" s="11">
        <f t="shared" si="33"/>
        <v>0</v>
      </c>
      <c r="W59" s="10">
        <f t="shared" si="15"/>
        <v>0</v>
      </c>
      <c r="X59" s="11">
        <f t="shared" si="34"/>
        <v>0</v>
      </c>
      <c r="Y59" s="11">
        <f t="shared" si="35"/>
        <v>0</v>
      </c>
      <c r="Z59" s="11">
        <f t="shared" si="36"/>
        <v>0</v>
      </c>
      <c r="AA59" s="10">
        <f t="shared" si="16"/>
        <v>0</v>
      </c>
      <c r="AB59" s="12">
        <f t="shared" si="17"/>
        <v>0</v>
      </c>
      <c r="AC59" s="40">
        <f t="shared" si="27"/>
        <v>0</v>
      </c>
      <c r="AD59" s="13">
        <f t="shared" si="25"/>
        <v>0</v>
      </c>
      <c r="AE59" s="13">
        <f t="shared" si="19"/>
        <v>0</v>
      </c>
      <c r="AF59" s="14">
        <f t="shared" si="20"/>
        <v>0</v>
      </c>
      <c r="AG59" s="15">
        <f t="shared" si="21"/>
        <v>0</v>
      </c>
      <c r="AH59" s="16">
        <f t="shared" si="22"/>
        <v>0</v>
      </c>
      <c r="AI59" s="13">
        <f t="shared" si="23"/>
        <v>0</v>
      </c>
      <c r="AJ59" s="17">
        <f t="shared" si="24"/>
        <v>0</v>
      </c>
    </row>
    <row r="60" spans="1:36" s="2" customFormat="1" ht="16.5" customHeight="1">
      <c r="A60" s="18">
        <f t="shared" si="26"/>
        <v>41</v>
      </c>
      <c r="B60" s="20" t="s">
        <v>76</v>
      </c>
      <c r="C60" s="7">
        <v>0</v>
      </c>
      <c r="D60" s="7">
        <v>0</v>
      </c>
      <c r="E60" s="7">
        <v>0</v>
      </c>
      <c r="F60" s="8">
        <f t="shared" si="10"/>
        <v>0</v>
      </c>
      <c r="G60" s="7"/>
      <c r="H60" s="7">
        <v>0</v>
      </c>
      <c r="I60" s="7">
        <v>0</v>
      </c>
      <c r="J60" s="8">
        <f t="shared" si="11"/>
        <v>0</v>
      </c>
      <c r="K60" s="7"/>
      <c r="L60" s="7"/>
      <c r="M60" s="7">
        <v>0</v>
      </c>
      <c r="N60" s="8">
        <f t="shared" si="12"/>
        <v>0</v>
      </c>
      <c r="O60" s="9">
        <f t="shared" si="13"/>
        <v>0</v>
      </c>
      <c r="P60" s="11">
        <f t="shared" si="28"/>
        <v>0</v>
      </c>
      <c r="Q60" s="11">
        <f t="shared" si="29"/>
        <v>0</v>
      </c>
      <c r="R60" s="11">
        <f t="shared" si="30"/>
        <v>0</v>
      </c>
      <c r="S60" s="10">
        <f t="shared" si="14"/>
        <v>0</v>
      </c>
      <c r="T60" s="11">
        <f t="shared" si="31"/>
        <v>0</v>
      </c>
      <c r="U60" s="11">
        <f t="shared" si="32"/>
        <v>0</v>
      </c>
      <c r="V60" s="11">
        <f t="shared" si="33"/>
        <v>0</v>
      </c>
      <c r="W60" s="10">
        <f t="shared" si="15"/>
        <v>0</v>
      </c>
      <c r="X60" s="11">
        <f t="shared" si="34"/>
        <v>0</v>
      </c>
      <c r="Y60" s="11">
        <f t="shared" si="35"/>
        <v>0</v>
      </c>
      <c r="Z60" s="11">
        <f t="shared" si="36"/>
        <v>0</v>
      </c>
      <c r="AA60" s="10">
        <f t="shared" si="16"/>
        <v>0</v>
      </c>
      <c r="AB60" s="12">
        <f t="shared" si="17"/>
        <v>0</v>
      </c>
      <c r="AC60" s="40">
        <f t="shared" si="27"/>
        <v>0</v>
      </c>
      <c r="AD60" s="13">
        <f t="shared" si="25"/>
        <v>0</v>
      </c>
      <c r="AE60" s="13">
        <f t="shared" si="19"/>
        <v>0</v>
      </c>
      <c r="AF60" s="14">
        <f t="shared" si="20"/>
        <v>0</v>
      </c>
      <c r="AG60" s="15">
        <f t="shared" si="21"/>
        <v>0</v>
      </c>
      <c r="AH60" s="16">
        <f t="shared" si="22"/>
        <v>0</v>
      </c>
      <c r="AI60" s="13">
        <f t="shared" si="23"/>
        <v>0</v>
      </c>
      <c r="AJ60" s="17">
        <f t="shared" si="24"/>
        <v>0</v>
      </c>
    </row>
    <row r="61" spans="1:36" s="2" customFormat="1" ht="16.5" customHeight="1">
      <c r="A61" s="18">
        <f t="shared" si="26"/>
        <v>42</v>
      </c>
      <c r="B61" s="20" t="s">
        <v>77</v>
      </c>
      <c r="C61" s="7">
        <v>1</v>
      </c>
      <c r="D61" s="7">
        <v>43</v>
      </c>
      <c r="E61" s="7">
        <v>328</v>
      </c>
      <c r="F61" s="8">
        <f t="shared" si="10"/>
        <v>372</v>
      </c>
      <c r="G61" s="7"/>
      <c r="H61" s="7">
        <v>0</v>
      </c>
      <c r="I61" s="7">
        <v>0</v>
      </c>
      <c r="J61" s="8">
        <f t="shared" si="11"/>
        <v>0</v>
      </c>
      <c r="K61" s="7"/>
      <c r="L61" s="7"/>
      <c r="M61" s="7">
        <v>0</v>
      </c>
      <c r="N61" s="8">
        <f t="shared" si="12"/>
        <v>0</v>
      </c>
      <c r="O61" s="9">
        <f t="shared" si="13"/>
        <v>372</v>
      </c>
      <c r="P61" s="11">
        <f t="shared" si="28"/>
        <v>1</v>
      </c>
      <c r="Q61" s="11">
        <f t="shared" si="29"/>
        <v>32</v>
      </c>
      <c r="R61" s="11">
        <f t="shared" si="30"/>
        <v>308</v>
      </c>
      <c r="S61" s="10">
        <f t="shared" si="14"/>
        <v>341</v>
      </c>
      <c r="T61" s="11">
        <f t="shared" si="31"/>
        <v>0</v>
      </c>
      <c r="U61" s="11">
        <f t="shared" si="32"/>
        <v>0</v>
      </c>
      <c r="V61" s="11">
        <f t="shared" si="33"/>
        <v>0</v>
      </c>
      <c r="W61" s="10">
        <f t="shared" si="15"/>
        <v>0</v>
      </c>
      <c r="X61" s="11">
        <f t="shared" si="34"/>
        <v>0</v>
      </c>
      <c r="Y61" s="11">
        <f t="shared" si="35"/>
        <v>0</v>
      </c>
      <c r="Z61" s="11">
        <f t="shared" si="36"/>
        <v>0</v>
      </c>
      <c r="AA61" s="10">
        <f t="shared" si="16"/>
        <v>0</v>
      </c>
      <c r="AB61" s="12">
        <f t="shared" si="17"/>
        <v>341</v>
      </c>
      <c r="AC61" s="40">
        <f t="shared" si="27"/>
        <v>41.995</v>
      </c>
      <c r="AD61" s="13">
        <f t="shared" si="25"/>
        <v>17638</v>
      </c>
      <c r="AE61" s="13">
        <f t="shared" si="19"/>
        <v>7055</v>
      </c>
      <c r="AF61" s="14">
        <f t="shared" si="20"/>
        <v>24693</v>
      </c>
      <c r="AG61" s="15">
        <f t="shared" si="21"/>
        <v>3704</v>
      </c>
      <c r="AH61" s="16">
        <f t="shared" si="22"/>
        <v>28397</v>
      </c>
      <c r="AI61" s="13">
        <f t="shared" si="23"/>
        <v>6699</v>
      </c>
      <c r="AJ61" s="17">
        <f t="shared" si="24"/>
        <v>35096</v>
      </c>
    </row>
    <row r="62" spans="1:36" s="2" customFormat="1" ht="16.5" customHeight="1">
      <c r="A62" s="18">
        <f t="shared" si="26"/>
        <v>43</v>
      </c>
      <c r="B62" s="20" t="s">
        <v>78</v>
      </c>
      <c r="C62" s="7">
        <v>0</v>
      </c>
      <c r="D62" s="7">
        <v>6</v>
      </c>
      <c r="E62" s="7">
        <v>18</v>
      </c>
      <c r="F62" s="8">
        <f t="shared" si="10"/>
        <v>24</v>
      </c>
      <c r="G62" s="7"/>
      <c r="H62" s="7">
        <v>0</v>
      </c>
      <c r="I62" s="7">
        <v>0</v>
      </c>
      <c r="J62" s="8">
        <f t="shared" si="11"/>
        <v>0</v>
      </c>
      <c r="K62" s="7"/>
      <c r="L62" s="7"/>
      <c r="M62" s="7">
        <v>0</v>
      </c>
      <c r="N62" s="8">
        <f t="shared" si="12"/>
        <v>0</v>
      </c>
      <c r="O62" s="9">
        <f t="shared" si="13"/>
        <v>24</v>
      </c>
      <c r="P62" s="11">
        <f t="shared" si="28"/>
        <v>0</v>
      </c>
      <c r="Q62" s="11">
        <f t="shared" si="29"/>
        <v>5</v>
      </c>
      <c r="R62" s="11">
        <f t="shared" si="30"/>
        <v>17</v>
      </c>
      <c r="S62" s="10">
        <f t="shared" si="14"/>
        <v>22</v>
      </c>
      <c r="T62" s="11">
        <f t="shared" si="31"/>
        <v>0</v>
      </c>
      <c r="U62" s="11">
        <f t="shared" si="32"/>
        <v>0</v>
      </c>
      <c r="V62" s="11">
        <f t="shared" si="33"/>
        <v>0</v>
      </c>
      <c r="W62" s="10">
        <f t="shared" si="15"/>
        <v>0</v>
      </c>
      <c r="X62" s="11">
        <f t="shared" si="34"/>
        <v>0</v>
      </c>
      <c r="Y62" s="11">
        <f t="shared" si="35"/>
        <v>0</v>
      </c>
      <c r="Z62" s="11">
        <f t="shared" si="36"/>
        <v>0</v>
      </c>
      <c r="AA62" s="10">
        <f t="shared" si="16"/>
        <v>0</v>
      </c>
      <c r="AB62" s="12">
        <f t="shared" si="17"/>
        <v>22</v>
      </c>
      <c r="AC62" s="40">
        <f t="shared" si="27"/>
        <v>2.709</v>
      </c>
      <c r="AD62" s="13">
        <f t="shared" si="25"/>
        <v>1138</v>
      </c>
      <c r="AE62" s="13">
        <f t="shared" si="19"/>
        <v>455</v>
      </c>
      <c r="AF62" s="14">
        <f t="shared" si="20"/>
        <v>1593</v>
      </c>
      <c r="AG62" s="15">
        <f t="shared" si="21"/>
        <v>239</v>
      </c>
      <c r="AH62" s="16">
        <f t="shared" si="22"/>
        <v>1832</v>
      </c>
      <c r="AI62" s="13">
        <f t="shared" si="23"/>
        <v>432</v>
      </c>
      <c r="AJ62" s="17">
        <f t="shared" si="24"/>
        <v>2264</v>
      </c>
    </row>
    <row r="63" spans="1:36" s="2" customFormat="1" ht="16.5" customHeight="1">
      <c r="A63" s="18">
        <f t="shared" si="26"/>
        <v>44</v>
      </c>
      <c r="B63" s="20" t="s">
        <v>79</v>
      </c>
      <c r="C63" s="7">
        <v>0</v>
      </c>
      <c r="D63" s="7">
        <v>0</v>
      </c>
      <c r="E63" s="7">
        <v>0</v>
      </c>
      <c r="F63" s="8">
        <f t="shared" si="10"/>
        <v>0</v>
      </c>
      <c r="G63" s="7"/>
      <c r="H63" s="7">
        <v>0</v>
      </c>
      <c r="I63" s="7">
        <v>0</v>
      </c>
      <c r="J63" s="8">
        <f t="shared" si="11"/>
        <v>0</v>
      </c>
      <c r="K63" s="7"/>
      <c r="L63" s="7"/>
      <c r="M63" s="7">
        <v>0</v>
      </c>
      <c r="N63" s="8">
        <f t="shared" si="12"/>
        <v>0</v>
      </c>
      <c r="O63" s="9">
        <f t="shared" si="13"/>
        <v>0</v>
      </c>
      <c r="P63" s="11">
        <f t="shared" si="28"/>
        <v>0</v>
      </c>
      <c r="Q63" s="11">
        <f t="shared" si="29"/>
        <v>0</v>
      </c>
      <c r="R63" s="11">
        <f t="shared" si="30"/>
        <v>0</v>
      </c>
      <c r="S63" s="10">
        <f t="shared" si="14"/>
        <v>0</v>
      </c>
      <c r="T63" s="11">
        <f t="shared" si="31"/>
        <v>0</v>
      </c>
      <c r="U63" s="11">
        <f t="shared" si="32"/>
        <v>0</v>
      </c>
      <c r="V63" s="11">
        <f t="shared" si="33"/>
        <v>0</v>
      </c>
      <c r="W63" s="10">
        <f t="shared" si="15"/>
        <v>0</v>
      </c>
      <c r="X63" s="11">
        <f t="shared" si="34"/>
        <v>0</v>
      </c>
      <c r="Y63" s="11">
        <f t="shared" si="35"/>
        <v>0</v>
      </c>
      <c r="Z63" s="11">
        <f t="shared" si="36"/>
        <v>0</v>
      </c>
      <c r="AA63" s="10">
        <f t="shared" si="16"/>
        <v>0</v>
      </c>
      <c r="AB63" s="12">
        <f t="shared" si="17"/>
        <v>0</v>
      </c>
      <c r="AC63" s="40">
        <f t="shared" si="27"/>
        <v>0</v>
      </c>
      <c r="AD63" s="13">
        <f t="shared" si="25"/>
        <v>0</v>
      </c>
      <c r="AE63" s="13">
        <f t="shared" si="19"/>
        <v>0</v>
      </c>
      <c r="AF63" s="14">
        <f t="shared" si="20"/>
        <v>0</v>
      </c>
      <c r="AG63" s="15">
        <f t="shared" si="21"/>
        <v>0</v>
      </c>
      <c r="AH63" s="16">
        <f t="shared" si="22"/>
        <v>0</v>
      </c>
      <c r="AI63" s="13">
        <f t="shared" si="23"/>
        <v>0</v>
      </c>
      <c r="AJ63" s="17">
        <f t="shared" si="24"/>
        <v>0</v>
      </c>
    </row>
    <row r="64" spans="1:36" s="2" customFormat="1" ht="16.5" customHeight="1">
      <c r="A64" s="18">
        <f t="shared" si="26"/>
        <v>45</v>
      </c>
      <c r="B64" s="20" t="s">
        <v>80</v>
      </c>
      <c r="C64" s="7">
        <v>0</v>
      </c>
      <c r="D64" s="7">
        <v>0</v>
      </c>
      <c r="E64" s="7">
        <v>0</v>
      </c>
      <c r="F64" s="8">
        <f t="shared" si="10"/>
        <v>0</v>
      </c>
      <c r="G64" s="7"/>
      <c r="H64" s="7">
        <v>0</v>
      </c>
      <c r="I64" s="7">
        <v>0</v>
      </c>
      <c r="J64" s="8">
        <f t="shared" si="11"/>
        <v>0</v>
      </c>
      <c r="K64" s="7"/>
      <c r="L64" s="7"/>
      <c r="M64" s="7">
        <v>0</v>
      </c>
      <c r="N64" s="8">
        <f t="shared" si="12"/>
        <v>0</v>
      </c>
      <c r="O64" s="9">
        <f t="shared" si="13"/>
        <v>0</v>
      </c>
      <c r="P64" s="11">
        <f t="shared" si="28"/>
        <v>0</v>
      </c>
      <c r="Q64" s="11">
        <f t="shared" si="29"/>
        <v>0</v>
      </c>
      <c r="R64" s="11">
        <f t="shared" si="30"/>
        <v>0</v>
      </c>
      <c r="S64" s="10">
        <f t="shared" si="14"/>
        <v>0</v>
      </c>
      <c r="T64" s="11">
        <f t="shared" si="31"/>
        <v>0</v>
      </c>
      <c r="U64" s="11">
        <f t="shared" si="32"/>
        <v>0</v>
      </c>
      <c r="V64" s="11">
        <f t="shared" si="33"/>
        <v>0</v>
      </c>
      <c r="W64" s="10">
        <f t="shared" si="15"/>
        <v>0</v>
      </c>
      <c r="X64" s="11">
        <f t="shared" si="34"/>
        <v>0</v>
      </c>
      <c r="Y64" s="11">
        <f t="shared" si="35"/>
        <v>0</v>
      </c>
      <c r="Z64" s="11">
        <f t="shared" si="36"/>
        <v>0</v>
      </c>
      <c r="AA64" s="10">
        <f t="shared" si="16"/>
        <v>0</v>
      </c>
      <c r="AB64" s="12">
        <f t="shared" si="17"/>
        <v>0</v>
      </c>
      <c r="AC64" s="40">
        <f t="shared" si="27"/>
        <v>0</v>
      </c>
      <c r="AD64" s="13">
        <f t="shared" si="25"/>
        <v>0</v>
      </c>
      <c r="AE64" s="13">
        <f t="shared" si="19"/>
        <v>0</v>
      </c>
      <c r="AF64" s="14">
        <f t="shared" si="20"/>
        <v>0</v>
      </c>
      <c r="AG64" s="15">
        <f t="shared" si="21"/>
        <v>0</v>
      </c>
      <c r="AH64" s="16">
        <f t="shared" si="22"/>
        <v>0</v>
      </c>
      <c r="AI64" s="13">
        <f t="shared" si="23"/>
        <v>0</v>
      </c>
      <c r="AJ64" s="17">
        <f t="shared" si="24"/>
        <v>0</v>
      </c>
    </row>
    <row r="65" spans="1:36" s="2" customFormat="1" ht="16.5" customHeight="1">
      <c r="A65" s="18">
        <f t="shared" si="26"/>
        <v>46</v>
      </c>
      <c r="B65" s="20" t="s">
        <v>81</v>
      </c>
      <c r="C65" s="7">
        <v>0</v>
      </c>
      <c r="D65" s="7">
        <v>0</v>
      </c>
      <c r="E65" s="7">
        <v>0</v>
      </c>
      <c r="F65" s="8">
        <f t="shared" si="10"/>
        <v>0</v>
      </c>
      <c r="G65" s="7"/>
      <c r="H65" s="7">
        <v>0</v>
      </c>
      <c r="I65" s="7">
        <v>0</v>
      </c>
      <c r="J65" s="8">
        <f t="shared" si="11"/>
        <v>0</v>
      </c>
      <c r="K65" s="7"/>
      <c r="L65" s="7"/>
      <c r="M65" s="7">
        <v>0</v>
      </c>
      <c r="N65" s="8">
        <f t="shared" si="12"/>
        <v>0</v>
      </c>
      <c r="O65" s="9">
        <f t="shared" si="13"/>
        <v>0</v>
      </c>
      <c r="P65" s="11">
        <f t="shared" si="28"/>
        <v>0</v>
      </c>
      <c r="Q65" s="11">
        <f t="shared" si="29"/>
        <v>0</v>
      </c>
      <c r="R65" s="11">
        <f t="shared" si="30"/>
        <v>0</v>
      </c>
      <c r="S65" s="10">
        <f t="shared" si="14"/>
        <v>0</v>
      </c>
      <c r="T65" s="11">
        <f t="shared" si="31"/>
        <v>0</v>
      </c>
      <c r="U65" s="11">
        <f t="shared" si="32"/>
        <v>0</v>
      </c>
      <c r="V65" s="11">
        <f t="shared" si="33"/>
        <v>0</v>
      </c>
      <c r="W65" s="10">
        <f t="shared" si="15"/>
        <v>0</v>
      </c>
      <c r="X65" s="11">
        <f t="shared" si="34"/>
        <v>0</v>
      </c>
      <c r="Y65" s="11">
        <f t="shared" si="35"/>
        <v>0</v>
      </c>
      <c r="Z65" s="11">
        <f t="shared" si="36"/>
        <v>0</v>
      </c>
      <c r="AA65" s="10">
        <f t="shared" si="16"/>
        <v>0</v>
      </c>
      <c r="AB65" s="12">
        <f t="shared" si="17"/>
        <v>0</v>
      </c>
      <c r="AC65" s="40">
        <f t="shared" si="27"/>
        <v>0</v>
      </c>
      <c r="AD65" s="13">
        <f t="shared" si="25"/>
        <v>0</v>
      </c>
      <c r="AE65" s="13">
        <f t="shared" si="19"/>
        <v>0</v>
      </c>
      <c r="AF65" s="14">
        <f t="shared" si="20"/>
        <v>0</v>
      </c>
      <c r="AG65" s="15">
        <f t="shared" si="21"/>
        <v>0</v>
      </c>
      <c r="AH65" s="16">
        <f t="shared" si="22"/>
        <v>0</v>
      </c>
      <c r="AI65" s="13">
        <f t="shared" si="23"/>
        <v>0</v>
      </c>
      <c r="AJ65" s="17">
        <f t="shared" si="24"/>
        <v>0</v>
      </c>
    </row>
    <row r="66" spans="1:36" s="2" customFormat="1" ht="16.5" customHeight="1">
      <c r="A66" s="18">
        <f t="shared" si="26"/>
        <v>47</v>
      </c>
      <c r="B66" s="20" t="s">
        <v>82</v>
      </c>
      <c r="C66" s="7">
        <v>0</v>
      </c>
      <c r="D66" s="7">
        <v>0</v>
      </c>
      <c r="E66" s="7">
        <v>0</v>
      </c>
      <c r="F66" s="8">
        <f t="shared" si="10"/>
        <v>0</v>
      </c>
      <c r="G66" s="7"/>
      <c r="H66" s="7">
        <v>0</v>
      </c>
      <c r="I66" s="7">
        <v>0</v>
      </c>
      <c r="J66" s="8">
        <f t="shared" si="11"/>
        <v>0</v>
      </c>
      <c r="K66" s="7"/>
      <c r="L66" s="7"/>
      <c r="M66" s="7">
        <v>0</v>
      </c>
      <c r="N66" s="8">
        <f t="shared" si="12"/>
        <v>0</v>
      </c>
      <c r="O66" s="9">
        <f t="shared" si="13"/>
        <v>0</v>
      </c>
      <c r="P66" s="11">
        <f t="shared" si="28"/>
        <v>0</v>
      </c>
      <c r="Q66" s="11">
        <f t="shared" si="29"/>
        <v>0</v>
      </c>
      <c r="R66" s="11">
        <f t="shared" si="30"/>
        <v>0</v>
      </c>
      <c r="S66" s="10">
        <f t="shared" si="14"/>
        <v>0</v>
      </c>
      <c r="T66" s="11">
        <f t="shared" si="31"/>
        <v>0</v>
      </c>
      <c r="U66" s="11">
        <f t="shared" si="32"/>
        <v>0</v>
      </c>
      <c r="V66" s="11">
        <f t="shared" si="33"/>
        <v>0</v>
      </c>
      <c r="W66" s="10">
        <f t="shared" si="15"/>
        <v>0</v>
      </c>
      <c r="X66" s="11">
        <f t="shared" si="34"/>
        <v>0</v>
      </c>
      <c r="Y66" s="11">
        <f t="shared" si="35"/>
        <v>0</v>
      </c>
      <c r="Z66" s="11">
        <f t="shared" si="36"/>
        <v>0</v>
      </c>
      <c r="AA66" s="10">
        <f t="shared" si="16"/>
        <v>0</v>
      </c>
      <c r="AB66" s="12">
        <f t="shared" si="17"/>
        <v>0</v>
      </c>
      <c r="AC66" s="40">
        <f t="shared" si="27"/>
        <v>0</v>
      </c>
      <c r="AD66" s="13">
        <f t="shared" si="25"/>
        <v>0</v>
      </c>
      <c r="AE66" s="13">
        <f t="shared" si="19"/>
        <v>0</v>
      </c>
      <c r="AF66" s="14">
        <f t="shared" si="20"/>
        <v>0</v>
      </c>
      <c r="AG66" s="15">
        <f t="shared" si="21"/>
        <v>0</v>
      </c>
      <c r="AH66" s="16">
        <f t="shared" si="22"/>
        <v>0</v>
      </c>
      <c r="AI66" s="13">
        <f t="shared" si="23"/>
        <v>0</v>
      </c>
      <c r="AJ66" s="17">
        <f t="shared" si="24"/>
        <v>0</v>
      </c>
    </row>
    <row r="67" spans="1:36" s="2" customFormat="1" ht="16.5" customHeight="1">
      <c r="A67" s="18">
        <f t="shared" si="26"/>
        <v>48</v>
      </c>
      <c r="B67" s="20" t="s">
        <v>83</v>
      </c>
      <c r="C67" s="7">
        <v>0</v>
      </c>
      <c r="D67" s="7">
        <v>0</v>
      </c>
      <c r="E67" s="7">
        <v>0</v>
      </c>
      <c r="F67" s="8">
        <f t="shared" si="10"/>
        <v>0</v>
      </c>
      <c r="G67" s="7"/>
      <c r="H67" s="7">
        <v>0</v>
      </c>
      <c r="I67" s="7">
        <v>0</v>
      </c>
      <c r="J67" s="8">
        <f t="shared" si="11"/>
        <v>0</v>
      </c>
      <c r="K67" s="7"/>
      <c r="L67" s="7"/>
      <c r="M67" s="7">
        <v>0</v>
      </c>
      <c r="N67" s="8">
        <f t="shared" si="12"/>
        <v>0</v>
      </c>
      <c r="O67" s="9">
        <f t="shared" si="13"/>
        <v>0</v>
      </c>
      <c r="P67" s="11">
        <f t="shared" si="28"/>
        <v>0</v>
      </c>
      <c r="Q67" s="11">
        <f t="shared" si="29"/>
        <v>0</v>
      </c>
      <c r="R67" s="11">
        <f t="shared" si="30"/>
        <v>0</v>
      </c>
      <c r="S67" s="10">
        <f t="shared" si="14"/>
        <v>0</v>
      </c>
      <c r="T67" s="11">
        <f t="shared" si="31"/>
        <v>0</v>
      </c>
      <c r="U67" s="11">
        <f t="shared" si="32"/>
        <v>0</v>
      </c>
      <c r="V67" s="11">
        <f t="shared" si="33"/>
        <v>0</v>
      </c>
      <c r="W67" s="10">
        <f t="shared" si="15"/>
        <v>0</v>
      </c>
      <c r="X67" s="11">
        <f t="shared" si="34"/>
        <v>0</v>
      </c>
      <c r="Y67" s="11">
        <f t="shared" si="35"/>
        <v>0</v>
      </c>
      <c r="Z67" s="11">
        <f t="shared" si="36"/>
        <v>0</v>
      </c>
      <c r="AA67" s="10">
        <f t="shared" si="16"/>
        <v>0</v>
      </c>
      <c r="AB67" s="12">
        <f t="shared" si="17"/>
        <v>0</v>
      </c>
      <c r="AC67" s="40">
        <f t="shared" si="27"/>
        <v>0</v>
      </c>
      <c r="AD67" s="13">
        <f t="shared" si="25"/>
        <v>0</v>
      </c>
      <c r="AE67" s="13">
        <f t="shared" si="19"/>
        <v>0</v>
      </c>
      <c r="AF67" s="14">
        <f t="shared" si="20"/>
        <v>0</v>
      </c>
      <c r="AG67" s="15">
        <f t="shared" si="21"/>
        <v>0</v>
      </c>
      <c r="AH67" s="16">
        <f t="shared" si="22"/>
        <v>0</v>
      </c>
      <c r="AI67" s="13">
        <f t="shared" si="23"/>
        <v>0</v>
      </c>
      <c r="AJ67" s="17">
        <f t="shared" si="24"/>
        <v>0</v>
      </c>
    </row>
    <row r="68" spans="1:36" s="2" customFormat="1" ht="16.5" customHeight="1">
      <c r="A68" s="18">
        <f t="shared" si="26"/>
        <v>49</v>
      </c>
      <c r="B68" s="20" t="s">
        <v>84</v>
      </c>
      <c r="C68" s="7">
        <v>0</v>
      </c>
      <c r="D68" s="7">
        <v>0</v>
      </c>
      <c r="E68" s="7">
        <v>0</v>
      </c>
      <c r="F68" s="8">
        <f t="shared" si="10"/>
        <v>0</v>
      </c>
      <c r="G68" s="7"/>
      <c r="H68" s="7">
        <v>0</v>
      </c>
      <c r="I68" s="7">
        <v>0</v>
      </c>
      <c r="J68" s="8">
        <f t="shared" si="11"/>
        <v>0</v>
      </c>
      <c r="K68" s="7"/>
      <c r="L68" s="7"/>
      <c r="M68" s="7">
        <v>0</v>
      </c>
      <c r="N68" s="8">
        <f t="shared" si="12"/>
        <v>0</v>
      </c>
      <c r="O68" s="9">
        <f t="shared" si="13"/>
        <v>0</v>
      </c>
      <c r="P68" s="11">
        <f t="shared" si="28"/>
        <v>0</v>
      </c>
      <c r="Q68" s="11">
        <f t="shared" si="29"/>
        <v>0</v>
      </c>
      <c r="R68" s="11">
        <f t="shared" si="30"/>
        <v>0</v>
      </c>
      <c r="S68" s="10">
        <f t="shared" si="14"/>
        <v>0</v>
      </c>
      <c r="T68" s="11">
        <f t="shared" si="31"/>
        <v>0</v>
      </c>
      <c r="U68" s="11">
        <f t="shared" si="32"/>
        <v>0</v>
      </c>
      <c r="V68" s="11">
        <f t="shared" si="33"/>
        <v>0</v>
      </c>
      <c r="W68" s="10">
        <f t="shared" si="15"/>
        <v>0</v>
      </c>
      <c r="X68" s="11">
        <f t="shared" si="34"/>
        <v>0</v>
      </c>
      <c r="Y68" s="11">
        <f t="shared" si="35"/>
        <v>0</v>
      </c>
      <c r="Z68" s="11">
        <f t="shared" si="36"/>
        <v>0</v>
      </c>
      <c r="AA68" s="10">
        <f t="shared" si="16"/>
        <v>0</v>
      </c>
      <c r="AB68" s="12">
        <f t="shared" si="17"/>
        <v>0</v>
      </c>
      <c r="AC68" s="40">
        <f t="shared" si="27"/>
        <v>0</v>
      </c>
      <c r="AD68" s="13">
        <f t="shared" si="25"/>
        <v>0</v>
      </c>
      <c r="AE68" s="13">
        <f t="shared" si="19"/>
        <v>0</v>
      </c>
      <c r="AF68" s="14">
        <f t="shared" si="20"/>
        <v>0</v>
      </c>
      <c r="AG68" s="15">
        <f t="shared" si="21"/>
        <v>0</v>
      </c>
      <c r="AH68" s="16">
        <f t="shared" si="22"/>
        <v>0</v>
      </c>
      <c r="AI68" s="13">
        <f t="shared" si="23"/>
        <v>0</v>
      </c>
      <c r="AJ68" s="17">
        <f t="shared" si="24"/>
        <v>0</v>
      </c>
    </row>
    <row r="69" spans="1:36" s="2" customFormat="1" ht="16.5" customHeight="1">
      <c r="A69" s="18">
        <f t="shared" si="26"/>
        <v>50</v>
      </c>
      <c r="B69" s="20" t="s">
        <v>85</v>
      </c>
      <c r="C69" s="7">
        <v>0</v>
      </c>
      <c r="D69" s="7">
        <v>11</v>
      </c>
      <c r="E69" s="7">
        <v>76</v>
      </c>
      <c r="F69" s="8">
        <f t="shared" si="10"/>
        <v>87</v>
      </c>
      <c r="G69" s="7"/>
      <c r="H69" s="7">
        <v>0</v>
      </c>
      <c r="I69" s="7">
        <v>0</v>
      </c>
      <c r="J69" s="8">
        <f t="shared" si="11"/>
        <v>0</v>
      </c>
      <c r="K69" s="7"/>
      <c r="L69" s="7"/>
      <c r="M69" s="7">
        <v>0</v>
      </c>
      <c r="N69" s="8">
        <f t="shared" si="12"/>
        <v>0</v>
      </c>
      <c r="O69" s="9">
        <f t="shared" si="13"/>
        <v>87</v>
      </c>
      <c r="P69" s="11">
        <f t="shared" si="28"/>
        <v>0</v>
      </c>
      <c r="Q69" s="11">
        <f t="shared" si="29"/>
        <v>8</v>
      </c>
      <c r="R69" s="11">
        <f t="shared" si="30"/>
        <v>71</v>
      </c>
      <c r="S69" s="10">
        <f t="shared" si="14"/>
        <v>79</v>
      </c>
      <c r="T69" s="11">
        <f t="shared" si="31"/>
        <v>0</v>
      </c>
      <c r="U69" s="11">
        <f t="shared" si="32"/>
        <v>0</v>
      </c>
      <c r="V69" s="11">
        <f t="shared" si="33"/>
        <v>0</v>
      </c>
      <c r="W69" s="10">
        <f t="shared" si="15"/>
        <v>0</v>
      </c>
      <c r="X69" s="11">
        <f t="shared" si="34"/>
        <v>0</v>
      </c>
      <c r="Y69" s="11">
        <f t="shared" si="35"/>
        <v>0</v>
      </c>
      <c r="Z69" s="11">
        <f t="shared" si="36"/>
        <v>0</v>
      </c>
      <c r="AA69" s="10">
        <f t="shared" si="16"/>
        <v>0</v>
      </c>
      <c r="AB69" s="12">
        <f t="shared" si="17"/>
        <v>79</v>
      </c>
      <c r="AC69" s="40">
        <f t="shared" si="27"/>
        <v>9.729</v>
      </c>
      <c r="AD69" s="13">
        <f t="shared" si="25"/>
        <v>4086</v>
      </c>
      <c r="AE69" s="13">
        <f t="shared" si="19"/>
        <v>1634</v>
      </c>
      <c r="AF69" s="14">
        <f t="shared" si="20"/>
        <v>5720</v>
      </c>
      <c r="AG69" s="15">
        <f t="shared" si="21"/>
        <v>858</v>
      </c>
      <c r="AH69" s="16">
        <f t="shared" si="22"/>
        <v>6578</v>
      </c>
      <c r="AI69" s="13">
        <f t="shared" si="23"/>
        <v>1552</v>
      </c>
      <c r="AJ69" s="17">
        <f t="shared" si="24"/>
        <v>8130</v>
      </c>
    </row>
    <row r="70" spans="1:36" s="2" customFormat="1" ht="16.5" customHeight="1">
      <c r="A70" s="18">
        <f t="shared" si="26"/>
        <v>51</v>
      </c>
      <c r="B70" s="20" t="s">
        <v>86</v>
      </c>
      <c r="C70" s="7">
        <v>0</v>
      </c>
      <c r="D70" s="7">
        <v>0</v>
      </c>
      <c r="E70" s="7">
        <v>0</v>
      </c>
      <c r="F70" s="8">
        <f t="shared" si="10"/>
        <v>0</v>
      </c>
      <c r="G70" s="7"/>
      <c r="H70" s="7">
        <v>0</v>
      </c>
      <c r="I70" s="7">
        <v>0</v>
      </c>
      <c r="J70" s="8">
        <f t="shared" si="11"/>
        <v>0</v>
      </c>
      <c r="K70" s="7"/>
      <c r="L70" s="7"/>
      <c r="M70" s="7">
        <v>0</v>
      </c>
      <c r="N70" s="8">
        <f t="shared" si="12"/>
        <v>0</v>
      </c>
      <c r="O70" s="9">
        <f t="shared" si="13"/>
        <v>0</v>
      </c>
      <c r="P70" s="11">
        <f t="shared" si="28"/>
        <v>0</v>
      </c>
      <c r="Q70" s="11">
        <f t="shared" si="29"/>
        <v>0</v>
      </c>
      <c r="R70" s="11">
        <f t="shared" si="30"/>
        <v>0</v>
      </c>
      <c r="S70" s="10">
        <f t="shared" si="14"/>
        <v>0</v>
      </c>
      <c r="T70" s="11">
        <f t="shared" si="31"/>
        <v>0</v>
      </c>
      <c r="U70" s="11">
        <f t="shared" si="32"/>
        <v>0</v>
      </c>
      <c r="V70" s="11">
        <f t="shared" si="33"/>
        <v>0</v>
      </c>
      <c r="W70" s="10">
        <f t="shared" si="15"/>
        <v>0</v>
      </c>
      <c r="X70" s="11">
        <f t="shared" si="34"/>
        <v>0</v>
      </c>
      <c r="Y70" s="11">
        <f t="shared" si="35"/>
        <v>0</v>
      </c>
      <c r="Z70" s="11">
        <f t="shared" si="36"/>
        <v>0</v>
      </c>
      <c r="AA70" s="10">
        <f t="shared" si="16"/>
        <v>0</v>
      </c>
      <c r="AB70" s="12">
        <f t="shared" si="17"/>
        <v>0</v>
      </c>
      <c r="AC70" s="40">
        <f t="shared" si="27"/>
        <v>0</v>
      </c>
      <c r="AD70" s="13">
        <f t="shared" si="25"/>
        <v>0</v>
      </c>
      <c r="AE70" s="13">
        <f t="shared" si="19"/>
        <v>0</v>
      </c>
      <c r="AF70" s="14">
        <f t="shared" si="20"/>
        <v>0</v>
      </c>
      <c r="AG70" s="15">
        <f t="shared" si="21"/>
        <v>0</v>
      </c>
      <c r="AH70" s="16">
        <f t="shared" si="22"/>
        <v>0</v>
      </c>
      <c r="AI70" s="13">
        <f t="shared" si="23"/>
        <v>0</v>
      </c>
      <c r="AJ70" s="17">
        <f t="shared" si="24"/>
        <v>0</v>
      </c>
    </row>
    <row r="71" spans="1:36" s="2" customFormat="1" ht="16.5" customHeight="1">
      <c r="A71" s="18">
        <f t="shared" si="26"/>
        <v>52</v>
      </c>
      <c r="B71" s="20" t="s">
        <v>87</v>
      </c>
      <c r="C71" s="7">
        <v>0</v>
      </c>
      <c r="D71" s="7">
        <v>0</v>
      </c>
      <c r="E71" s="7">
        <v>0</v>
      </c>
      <c r="F71" s="8">
        <f t="shared" si="10"/>
        <v>0</v>
      </c>
      <c r="G71" s="7"/>
      <c r="H71" s="7">
        <v>0</v>
      </c>
      <c r="I71" s="7">
        <v>0</v>
      </c>
      <c r="J71" s="8">
        <f t="shared" si="11"/>
        <v>0</v>
      </c>
      <c r="K71" s="7"/>
      <c r="L71" s="7"/>
      <c r="M71" s="7">
        <v>0</v>
      </c>
      <c r="N71" s="8">
        <f t="shared" si="12"/>
        <v>0</v>
      </c>
      <c r="O71" s="9">
        <f t="shared" si="13"/>
        <v>0</v>
      </c>
      <c r="P71" s="11">
        <f t="shared" si="28"/>
        <v>0</v>
      </c>
      <c r="Q71" s="11">
        <f t="shared" si="29"/>
        <v>0</v>
      </c>
      <c r="R71" s="11">
        <f t="shared" si="30"/>
        <v>0</v>
      </c>
      <c r="S71" s="10">
        <f t="shared" si="14"/>
        <v>0</v>
      </c>
      <c r="T71" s="11">
        <f t="shared" si="31"/>
        <v>0</v>
      </c>
      <c r="U71" s="11">
        <f t="shared" si="32"/>
        <v>0</v>
      </c>
      <c r="V71" s="11">
        <f t="shared" si="33"/>
        <v>0</v>
      </c>
      <c r="W71" s="10">
        <f t="shared" si="15"/>
        <v>0</v>
      </c>
      <c r="X71" s="11">
        <f t="shared" si="34"/>
        <v>0</v>
      </c>
      <c r="Y71" s="11">
        <f t="shared" si="35"/>
        <v>0</v>
      </c>
      <c r="Z71" s="11">
        <f t="shared" si="36"/>
        <v>0</v>
      </c>
      <c r="AA71" s="10">
        <f t="shared" si="16"/>
        <v>0</v>
      </c>
      <c r="AB71" s="12">
        <f t="shared" si="17"/>
        <v>0</v>
      </c>
      <c r="AC71" s="40">
        <f t="shared" si="27"/>
        <v>0</v>
      </c>
      <c r="AD71" s="13">
        <f t="shared" si="25"/>
        <v>0</v>
      </c>
      <c r="AE71" s="13">
        <f t="shared" si="19"/>
        <v>0</v>
      </c>
      <c r="AF71" s="14">
        <f t="shared" si="20"/>
        <v>0</v>
      </c>
      <c r="AG71" s="15">
        <f t="shared" si="21"/>
        <v>0</v>
      </c>
      <c r="AH71" s="16">
        <f t="shared" si="22"/>
        <v>0</v>
      </c>
      <c r="AI71" s="13">
        <f t="shared" si="23"/>
        <v>0</v>
      </c>
      <c r="AJ71" s="17">
        <f t="shared" si="24"/>
        <v>0</v>
      </c>
    </row>
    <row r="72" spans="1:36" s="2" customFormat="1" ht="16.5" customHeight="1">
      <c r="A72" s="18">
        <f t="shared" si="26"/>
        <v>53</v>
      </c>
      <c r="B72" s="20" t="s">
        <v>88</v>
      </c>
      <c r="C72" s="7">
        <v>0</v>
      </c>
      <c r="D72" s="7">
        <v>0</v>
      </c>
      <c r="E72" s="7">
        <v>9</v>
      </c>
      <c r="F72" s="8">
        <f t="shared" si="10"/>
        <v>9</v>
      </c>
      <c r="G72" s="7"/>
      <c r="H72" s="7">
        <v>0</v>
      </c>
      <c r="I72" s="7">
        <v>0</v>
      </c>
      <c r="J72" s="8">
        <f t="shared" si="11"/>
        <v>0</v>
      </c>
      <c r="K72" s="7"/>
      <c r="L72" s="7"/>
      <c r="M72" s="7">
        <v>0</v>
      </c>
      <c r="N72" s="8">
        <f t="shared" si="12"/>
        <v>0</v>
      </c>
      <c r="O72" s="9">
        <f t="shared" si="13"/>
        <v>9</v>
      </c>
      <c r="P72" s="11">
        <f t="shared" si="28"/>
        <v>0</v>
      </c>
      <c r="Q72" s="11">
        <f t="shared" si="29"/>
        <v>0</v>
      </c>
      <c r="R72" s="11">
        <f t="shared" si="30"/>
        <v>8</v>
      </c>
      <c r="S72" s="10">
        <f t="shared" si="14"/>
        <v>8</v>
      </c>
      <c r="T72" s="11">
        <f t="shared" si="31"/>
        <v>0</v>
      </c>
      <c r="U72" s="11">
        <f t="shared" si="32"/>
        <v>0</v>
      </c>
      <c r="V72" s="11">
        <f t="shared" si="33"/>
        <v>0</v>
      </c>
      <c r="W72" s="10">
        <f t="shared" si="15"/>
        <v>0</v>
      </c>
      <c r="X72" s="11">
        <f t="shared" si="34"/>
        <v>0</v>
      </c>
      <c r="Y72" s="11">
        <f t="shared" si="35"/>
        <v>0</v>
      </c>
      <c r="Z72" s="11">
        <f t="shared" si="36"/>
        <v>0</v>
      </c>
      <c r="AA72" s="10">
        <f t="shared" si="16"/>
        <v>0</v>
      </c>
      <c r="AB72" s="12">
        <f t="shared" si="17"/>
        <v>8</v>
      </c>
      <c r="AC72" s="40">
        <f t="shared" si="27"/>
        <v>0.985</v>
      </c>
      <c r="AD72" s="13">
        <f t="shared" si="25"/>
        <v>414</v>
      </c>
      <c r="AE72" s="13">
        <f t="shared" si="19"/>
        <v>166</v>
      </c>
      <c r="AF72" s="14">
        <f t="shared" si="20"/>
        <v>580</v>
      </c>
      <c r="AG72" s="15">
        <f t="shared" si="21"/>
        <v>87</v>
      </c>
      <c r="AH72" s="16">
        <f t="shared" si="22"/>
        <v>667</v>
      </c>
      <c r="AI72" s="13">
        <f t="shared" si="23"/>
        <v>157</v>
      </c>
      <c r="AJ72" s="17">
        <f t="shared" si="24"/>
        <v>824</v>
      </c>
    </row>
    <row r="73" spans="1:36" s="2" customFormat="1" ht="16.5" customHeight="1">
      <c r="A73" s="18">
        <f t="shared" si="26"/>
        <v>54</v>
      </c>
      <c r="B73" s="20" t="s">
        <v>89</v>
      </c>
      <c r="C73" s="7">
        <v>0</v>
      </c>
      <c r="D73" s="7">
        <v>0</v>
      </c>
      <c r="E73" s="7">
        <v>9</v>
      </c>
      <c r="F73" s="8">
        <f t="shared" si="10"/>
        <v>9</v>
      </c>
      <c r="G73" s="7"/>
      <c r="H73" s="7">
        <v>0</v>
      </c>
      <c r="I73" s="7">
        <v>0</v>
      </c>
      <c r="J73" s="8">
        <f t="shared" si="11"/>
        <v>0</v>
      </c>
      <c r="K73" s="7"/>
      <c r="L73" s="7"/>
      <c r="M73" s="7">
        <v>0</v>
      </c>
      <c r="N73" s="8">
        <f t="shared" si="12"/>
        <v>0</v>
      </c>
      <c r="O73" s="9">
        <f t="shared" si="13"/>
        <v>9</v>
      </c>
      <c r="P73" s="11">
        <f t="shared" si="28"/>
        <v>0</v>
      </c>
      <c r="Q73" s="11">
        <f t="shared" si="29"/>
        <v>0</v>
      </c>
      <c r="R73" s="11">
        <f t="shared" si="30"/>
        <v>8</v>
      </c>
      <c r="S73" s="10">
        <f t="shared" si="14"/>
        <v>8</v>
      </c>
      <c r="T73" s="11">
        <f t="shared" si="31"/>
        <v>0</v>
      </c>
      <c r="U73" s="11">
        <f t="shared" si="32"/>
        <v>0</v>
      </c>
      <c r="V73" s="11">
        <f t="shared" si="33"/>
        <v>0</v>
      </c>
      <c r="W73" s="10">
        <f t="shared" si="15"/>
        <v>0</v>
      </c>
      <c r="X73" s="11">
        <f t="shared" si="34"/>
        <v>0</v>
      </c>
      <c r="Y73" s="11">
        <f t="shared" si="35"/>
        <v>0</v>
      </c>
      <c r="Z73" s="11">
        <f t="shared" si="36"/>
        <v>0</v>
      </c>
      <c r="AA73" s="10">
        <f t="shared" si="16"/>
        <v>0</v>
      </c>
      <c r="AB73" s="12">
        <f t="shared" si="17"/>
        <v>8</v>
      </c>
      <c r="AC73" s="40">
        <f t="shared" si="27"/>
        <v>0.985</v>
      </c>
      <c r="AD73" s="13">
        <f t="shared" si="25"/>
        <v>414</v>
      </c>
      <c r="AE73" s="13">
        <f t="shared" si="19"/>
        <v>166</v>
      </c>
      <c r="AF73" s="14">
        <f t="shared" si="20"/>
        <v>580</v>
      </c>
      <c r="AG73" s="15">
        <f t="shared" si="21"/>
        <v>87</v>
      </c>
      <c r="AH73" s="16">
        <f t="shared" si="22"/>
        <v>667</v>
      </c>
      <c r="AI73" s="13">
        <f t="shared" si="23"/>
        <v>157</v>
      </c>
      <c r="AJ73" s="17">
        <f t="shared" si="24"/>
        <v>824</v>
      </c>
    </row>
    <row r="74" spans="1:36" s="2" customFormat="1" ht="16.5" customHeight="1">
      <c r="A74" s="18">
        <f t="shared" si="26"/>
        <v>55</v>
      </c>
      <c r="B74" s="20" t="s">
        <v>90</v>
      </c>
      <c r="C74" s="7">
        <v>0</v>
      </c>
      <c r="D74" s="7">
        <v>17</v>
      </c>
      <c r="E74" s="7">
        <v>107</v>
      </c>
      <c r="F74" s="8">
        <f t="shared" si="10"/>
        <v>124</v>
      </c>
      <c r="G74" s="7"/>
      <c r="H74" s="7">
        <v>17</v>
      </c>
      <c r="I74" s="7">
        <v>0</v>
      </c>
      <c r="J74" s="8">
        <f t="shared" si="11"/>
        <v>17</v>
      </c>
      <c r="K74" s="7"/>
      <c r="L74" s="7"/>
      <c r="M74" s="7">
        <v>0</v>
      </c>
      <c r="N74" s="8">
        <f t="shared" si="12"/>
        <v>0</v>
      </c>
      <c r="O74" s="9">
        <f t="shared" si="13"/>
        <v>141</v>
      </c>
      <c r="P74" s="11">
        <f t="shared" si="28"/>
        <v>0</v>
      </c>
      <c r="Q74" s="11">
        <f t="shared" si="29"/>
        <v>13</v>
      </c>
      <c r="R74" s="11">
        <f t="shared" si="30"/>
        <v>100</v>
      </c>
      <c r="S74" s="10">
        <f t="shared" si="14"/>
        <v>113</v>
      </c>
      <c r="T74" s="11">
        <f t="shared" si="31"/>
        <v>0</v>
      </c>
      <c r="U74" s="11">
        <f t="shared" si="32"/>
        <v>15</v>
      </c>
      <c r="V74" s="11">
        <f t="shared" si="33"/>
        <v>0</v>
      </c>
      <c r="W74" s="10">
        <f t="shared" si="15"/>
        <v>15</v>
      </c>
      <c r="X74" s="11">
        <f t="shared" si="34"/>
        <v>0</v>
      </c>
      <c r="Y74" s="11">
        <f t="shared" si="35"/>
        <v>0</v>
      </c>
      <c r="Z74" s="11">
        <f t="shared" si="36"/>
        <v>0</v>
      </c>
      <c r="AA74" s="10">
        <f t="shared" si="16"/>
        <v>0</v>
      </c>
      <c r="AB74" s="12">
        <f t="shared" si="17"/>
        <v>128</v>
      </c>
      <c r="AC74" s="40">
        <f t="shared" si="27"/>
        <v>15.764</v>
      </c>
      <c r="AD74" s="13">
        <f t="shared" si="25"/>
        <v>6621</v>
      </c>
      <c r="AE74" s="13">
        <f t="shared" si="19"/>
        <v>2648</v>
      </c>
      <c r="AF74" s="14">
        <f t="shared" si="20"/>
        <v>9269</v>
      </c>
      <c r="AG74" s="15">
        <f t="shared" si="21"/>
        <v>1390</v>
      </c>
      <c r="AH74" s="16">
        <f t="shared" si="22"/>
        <v>10659</v>
      </c>
      <c r="AI74" s="13">
        <f t="shared" si="23"/>
        <v>2514</v>
      </c>
      <c r="AJ74" s="17">
        <f t="shared" si="24"/>
        <v>13173</v>
      </c>
    </row>
    <row r="75" spans="1:36" s="2" customFormat="1" ht="16.5" customHeight="1">
      <c r="A75" s="18">
        <f t="shared" si="26"/>
        <v>56</v>
      </c>
      <c r="B75" s="20" t="s">
        <v>91</v>
      </c>
      <c r="C75" s="7">
        <v>0</v>
      </c>
      <c r="D75" s="7">
        <v>0</v>
      </c>
      <c r="E75" s="7">
        <v>88</v>
      </c>
      <c r="F75" s="8">
        <f t="shared" si="10"/>
        <v>88</v>
      </c>
      <c r="G75" s="7"/>
      <c r="H75" s="7">
        <v>15</v>
      </c>
      <c r="I75" s="7">
        <v>0</v>
      </c>
      <c r="J75" s="8">
        <f t="shared" si="11"/>
        <v>15</v>
      </c>
      <c r="K75" s="7"/>
      <c r="L75" s="7"/>
      <c r="M75" s="7">
        <v>0</v>
      </c>
      <c r="N75" s="8">
        <f t="shared" si="12"/>
        <v>0</v>
      </c>
      <c r="O75" s="9">
        <f t="shared" si="13"/>
        <v>103</v>
      </c>
      <c r="P75" s="11">
        <f aca="true" t="shared" si="37" ref="P75:P106">C75*$P$8*$P$9</f>
        <v>0</v>
      </c>
      <c r="Q75" s="11">
        <f aca="true" t="shared" si="38" ref="Q75:Q106">D75*$Q$8*$Q$9</f>
        <v>0</v>
      </c>
      <c r="R75" s="11">
        <f aca="true" t="shared" si="39" ref="R75:R106">E75*$R$8*$R$9</f>
        <v>83</v>
      </c>
      <c r="S75" s="10">
        <f t="shared" si="14"/>
        <v>83</v>
      </c>
      <c r="T75" s="11">
        <f aca="true" t="shared" si="40" ref="T75:T106">G75*$T$8*$T$9*$T$10</f>
        <v>0</v>
      </c>
      <c r="U75" s="11">
        <f aca="true" t="shared" si="41" ref="U75:U106">H75*$U$8*$U$9*$U$10</f>
        <v>14</v>
      </c>
      <c r="V75" s="11">
        <f aca="true" t="shared" si="42" ref="V75:V106">I75*$V$8*$V$9*$V$10</f>
        <v>0</v>
      </c>
      <c r="W75" s="10">
        <f t="shared" si="15"/>
        <v>14</v>
      </c>
      <c r="X75" s="11">
        <f aca="true" t="shared" si="43" ref="X75:X106">K75*$X$8*$X$9*$X$10</f>
        <v>0</v>
      </c>
      <c r="Y75" s="11">
        <f aca="true" t="shared" si="44" ref="Y75:Y106">L75*$Y$8*$Y$9*$Y$10</f>
        <v>0</v>
      </c>
      <c r="Z75" s="11">
        <f aca="true" t="shared" si="45" ref="Z75:Z106">M75*$Z$8*$Z$9*$Z$10</f>
        <v>0</v>
      </c>
      <c r="AA75" s="10">
        <f t="shared" si="16"/>
        <v>0</v>
      </c>
      <c r="AB75" s="12">
        <f t="shared" si="17"/>
        <v>97</v>
      </c>
      <c r="AC75" s="40">
        <f t="shared" si="27"/>
        <v>11.946</v>
      </c>
      <c r="AD75" s="13">
        <f t="shared" si="25"/>
        <v>5017</v>
      </c>
      <c r="AE75" s="13">
        <f t="shared" si="19"/>
        <v>2007</v>
      </c>
      <c r="AF75" s="14">
        <f t="shared" si="20"/>
        <v>7024</v>
      </c>
      <c r="AG75" s="15">
        <f t="shared" si="21"/>
        <v>1054</v>
      </c>
      <c r="AH75" s="16">
        <f t="shared" si="22"/>
        <v>8078</v>
      </c>
      <c r="AI75" s="13">
        <f t="shared" si="23"/>
        <v>1906</v>
      </c>
      <c r="AJ75" s="17">
        <f t="shared" si="24"/>
        <v>9984</v>
      </c>
    </row>
    <row r="76" spans="1:36" s="2" customFormat="1" ht="16.5" customHeight="1">
      <c r="A76" s="18">
        <f t="shared" si="26"/>
        <v>57</v>
      </c>
      <c r="B76" s="20" t="s">
        <v>92</v>
      </c>
      <c r="C76" s="7">
        <v>0</v>
      </c>
      <c r="D76" s="7">
        <v>0</v>
      </c>
      <c r="E76" s="7">
        <v>0</v>
      </c>
      <c r="F76" s="8">
        <f aca="true" t="shared" si="46" ref="F76:F129">+C76+D76+E76</f>
        <v>0</v>
      </c>
      <c r="G76" s="7"/>
      <c r="H76" s="7">
        <v>0</v>
      </c>
      <c r="I76" s="7">
        <v>0</v>
      </c>
      <c r="J76" s="8">
        <f aca="true" t="shared" si="47" ref="J76:J129">+G76+H76+I76</f>
        <v>0</v>
      </c>
      <c r="K76" s="7"/>
      <c r="L76" s="7"/>
      <c r="M76" s="7">
        <v>0</v>
      </c>
      <c r="N76" s="8">
        <f aca="true" t="shared" si="48" ref="N76:N129">+K76+L76+M76</f>
        <v>0</v>
      </c>
      <c r="O76" s="9">
        <f aca="true" t="shared" si="49" ref="O76:O129">+N76+J76+F76</f>
        <v>0</v>
      </c>
      <c r="P76" s="11">
        <f t="shared" si="37"/>
        <v>0</v>
      </c>
      <c r="Q76" s="11">
        <f t="shared" si="38"/>
        <v>0</v>
      </c>
      <c r="R76" s="11">
        <f t="shared" si="39"/>
        <v>0</v>
      </c>
      <c r="S76" s="10">
        <f aca="true" t="shared" si="50" ref="S76:S129">+P76+Q76+R76</f>
        <v>0</v>
      </c>
      <c r="T76" s="11">
        <f t="shared" si="40"/>
        <v>0</v>
      </c>
      <c r="U76" s="11">
        <f t="shared" si="41"/>
        <v>0</v>
      </c>
      <c r="V76" s="11">
        <f t="shared" si="42"/>
        <v>0</v>
      </c>
      <c r="W76" s="10">
        <f aca="true" t="shared" si="51" ref="W76:W129">+T76+U76+V76</f>
        <v>0</v>
      </c>
      <c r="X76" s="11">
        <f t="shared" si="43"/>
        <v>0</v>
      </c>
      <c r="Y76" s="11">
        <f t="shared" si="44"/>
        <v>0</v>
      </c>
      <c r="Z76" s="11">
        <f t="shared" si="45"/>
        <v>0</v>
      </c>
      <c r="AA76" s="10">
        <f aca="true" t="shared" si="52" ref="AA76:AA129">+X76+Y76+Z76</f>
        <v>0</v>
      </c>
      <c r="AB76" s="12">
        <f aca="true" t="shared" si="53" ref="AB76:AB129">+AA76+W76+S76</f>
        <v>0</v>
      </c>
      <c r="AC76" s="40">
        <f t="shared" si="27"/>
        <v>0</v>
      </c>
      <c r="AD76" s="13">
        <f t="shared" si="25"/>
        <v>0</v>
      </c>
      <c r="AE76" s="13">
        <f aca="true" t="shared" si="54" ref="AE76:AE129">+AD76*40%</f>
        <v>0</v>
      </c>
      <c r="AF76" s="14">
        <f aca="true" t="shared" si="55" ref="AF76:AF129">+AD76+AE76</f>
        <v>0</v>
      </c>
      <c r="AG76" s="15">
        <f aca="true" t="shared" si="56" ref="AG76:AG129">+AF76*15%</f>
        <v>0</v>
      </c>
      <c r="AH76" s="16">
        <f aca="true" t="shared" si="57" ref="AH76:AH129">+AF76+AG76</f>
        <v>0</v>
      </c>
      <c r="AI76" s="13">
        <f aca="true" t="shared" si="58" ref="AI76:AI129">+AH76*23.59%</f>
        <v>0</v>
      </c>
      <c r="AJ76" s="17">
        <f aca="true" t="shared" si="59" ref="AJ76:AJ129">+AH76+AI76</f>
        <v>0</v>
      </c>
    </row>
    <row r="77" spans="1:36" s="2" customFormat="1" ht="16.5" customHeight="1">
      <c r="A77" s="18">
        <f t="shared" si="26"/>
        <v>58</v>
      </c>
      <c r="B77" s="20" t="s">
        <v>93</v>
      </c>
      <c r="C77" s="7">
        <v>0</v>
      </c>
      <c r="D77" s="7">
        <v>0</v>
      </c>
      <c r="E77" s="7">
        <v>183</v>
      </c>
      <c r="F77" s="8">
        <f t="shared" si="46"/>
        <v>183</v>
      </c>
      <c r="G77" s="7"/>
      <c r="H77" s="7">
        <v>12</v>
      </c>
      <c r="I77" s="7">
        <v>0</v>
      </c>
      <c r="J77" s="8">
        <f t="shared" si="47"/>
        <v>12</v>
      </c>
      <c r="K77" s="7"/>
      <c r="L77" s="7"/>
      <c r="M77" s="7">
        <v>0</v>
      </c>
      <c r="N77" s="8">
        <f t="shared" si="48"/>
        <v>0</v>
      </c>
      <c r="O77" s="9">
        <f t="shared" si="49"/>
        <v>195</v>
      </c>
      <c r="P77" s="11">
        <f t="shared" si="37"/>
        <v>0</v>
      </c>
      <c r="Q77" s="11">
        <f t="shared" si="38"/>
        <v>0</v>
      </c>
      <c r="R77" s="11">
        <f t="shared" si="39"/>
        <v>172</v>
      </c>
      <c r="S77" s="10">
        <f t="shared" si="50"/>
        <v>172</v>
      </c>
      <c r="T77" s="11">
        <f t="shared" si="40"/>
        <v>0</v>
      </c>
      <c r="U77" s="11">
        <f t="shared" si="41"/>
        <v>11</v>
      </c>
      <c r="V77" s="11">
        <f t="shared" si="42"/>
        <v>0</v>
      </c>
      <c r="W77" s="10">
        <f t="shared" si="51"/>
        <v>11</v>
      </c>
      <c r="X77" s="11">
        <f t="shared" si="43"/>
        <v>0</v>
      </c>
      <c r="Y77" s="11">
        <f t="shared" si="44"/>
        <v>0</v>
      </c>
      <c r="Z77" s="11">
        <f t="shared" si="45"/>
        <v>0</v>
      </c>
      <c r="AA77" s="10">
        <f t="shared" si="52"/>
        <v>0</v>
      </c>
      <c r="AB77" s="12">
        <f t="shared" si="53"/>
        <v>183</v>
      </c>
      <c r="AC77" s="40">
        <f t="shared" si="27"/>
        <v>22.537</v>
      </c>
      <c r="AD77" s="13">
        <f aca="true" t="shared" si="60" ref="AD77:AD129">+AC77*$AD$10</f>
        <v>9466</v>
      </c>
      <c r="AE77" s="13">
        <f t="shared" si="54"/>
        <v>3786</v>
      </c>
      <c r="AF77" s="14">
        <f t="shared" si="55"/>
        <v>13252</v>
      </c>
      <c r="AG77" s="15">
        <f t="shared" si="56"/>
        <v>1988</v>
      </c>
      <c r="AH77" s="16">
        <f t="shared" si="57"/>
        <v>15240</v>
      </c>
      <c r="AI77" s="13">
        <f t="shared" si="58"/>
        <v>3595</v>
      </c>
      <c r="AJ77" s="17">
        <f t="shared" si="59"/>
        <v>18835</v>
      </c>
    </row>
    <row r="78" spans="1:36" s="2" customFormat="1" ht="16.5" customHeight="1">
      <c r="A78" s="18">
        <f t="shared" si="26"/>
        <v>59</v>
      </c>
      <c r="B78" s="20" t="s">
        <v>94</v>
      </c>
      <c r="C78" s="7">
        <v>0</v>
      </c>
      <c r="D78" s="7">
        <v>21</v>
      </c>
      <c r="E78" s="7">
        <v>77</v>
      </c>
      <c r="F78" s="8">
        <f t="shared" si="46"/>
        <v>98</v>
      </c>
      <c r="G78" s="7"/>
      <c r="H78" s="7">
        <v>0</v>
      </c>
      <c r="I78" s="7">
        <v>0</v>
      </c>
      <c r="J78" s="8">
        <f t="shared" si="47"/>
        <v>0</v>
      </c>
      <c r="K78" s="7"/>
      <c r="L78" s="7"/>
      <c r="M78" s="7">
        <v>0</v>
      </c>
      <c r="N78" s="8">
        <f t="shared" si="48"/>
        <v>0</v>
      </c>
      <c r="O78" s="9">
        <f t="shared" si="49"/>
        <v>98</v>
      </c>
      <c r="P78" s="11">
        <f t="shared" si="37"/>
        <v>0</v>
      </c>
      <c r="Q78" s="11">
        <f t="shared" si="38"/>
        <v>16</v>
      </c>
      <c r="R78" s="11">
        <f t="shared" si="39"/>
        <v>72</v>
      </c>
      <c r="S78" s="10">
        <f t="shared" si="50"/>
        <v>88</v>
      </c>
      <c r="T78" s="11">
        <f t="shared" si="40"/>
        <v>0</v>
      </c>
      <c r="U78" s="11">
        <f t="shared" si="41"/>
        <v>0</v>
      </c>
      <c r="V78" s="11">
        <f t="shared" si="42"/>
        <v>0</v>
      </c>
      <c r="W78" s="10">
        <f t="shared" si="51"/>
        <v>0</v>
      </c>
      <c r="X78" s="11">
        <f t="shared" si="43"/>
        <v>0</v>
      </c>
      <c r="Y78" s="11">
        <f t="shared" si="44"/>
        <v>0</v>
      </c>
      <c r="Z78" s="11">
        <f t="shared" si="45"/>
        <v>0</v>
      </c>
      <c r="AA78" s="10">
        <f t="shared" si="52"/>
        <v>0</v>
      </c>
      <c r="AB78" s="12">
        <f t="shared" si="53"/>
        <v>88</v>
      </c>
      <c r="AC78" s="40">
        <f t="shared" si="27"/>
        <v>10.837</v>
      </c>
      <c r="AD78" s="13">
        <f t="shared" si="60"/>
        <v>4552</v>
      </c>
      <c r="AE78" s="13">
        <f t="shared" si="54"/>
        <v>1821</v>
      </c>
      <c r="AF78" s="14">
        <f t="shared" si="55"/>
        <v>6373</v>
      </c>
      <c r="AG78" s="15">
        <f t="shared" si="56"/>
        <v>956</v>
      </c>
      <c r="AH78" s="16">
        <f t="shared" si="57"/>
        <v>7329</v>
      </c>
      <c r="AI78" s="13">
        <f t="shared" si="58"/>
        <v>1729</v>
      </c>
      <c r="AJ78" s="17">
        <f t="shared" si="59"/>
        <v>9058</v>
      </c>
    </row>
    <row r="79" spans="1:36" s="2" customFormat="1" ht="16.5" customHeight="1">
      <c r="A79" s="18">
        <f t="shared" si="26"/>
        <v>60</v>
      </c>
      <c r="B79" s="20" t="s">
        <v>95</v>
      </c>
      <c r="C79" s="7">
        <v>0</v>
      </c>
      <c r="D79" s="7">
        <v>3</v>
      </c>
      <c r="E79" s="7">
        <v>13</v>
      </c>
      <c r="F79" s="8">
        <f t="shared" si="46"/>
        <v>16</v>
      </c>
      <c r="G79" s="7"/>
      <c r="H79" s="7">
        <v>0</v>
      </c>
      <c r="I79" s="7">
        <v>0</v>
      </c>
      <c r="J79" s="8">
        <f t="shared" si="47"/>
        <v>0</v>
      </c>
      <c r="K79" s="7"/>
      <c r="L79" s="7"/>
      <c r="M79" s="7">
        <v>0</v>
      </c>
      <c r="N79" s="8">
        <f t="shared" si="48"/>
        <v>0</v>
      </c>
      <c r="O79" s="9">
        <f t="shared" si="49"/>
        <v>16</v>
      </c>
      <c r="P79" s="11">
        <f t="shared" si="37"/>
        <v>0</v>
      </c>
      <c r="Q79" s="11">
        <f t="shared" si="38"/>
        <v>2</v>
      </c>
      <c r="R79" s="11">
        <f t="shared" si="39"/>
        <v>12</v>
      </c>
      <c r="S79" s="10">
        <f t="shared" si="50"/>
        <v>14</v>
      </c>
      <c r="T79" s="11">
        <f t="shared" si="40"/>
        <v>0</v>
      </c>
      <c r="U79" s="11">
        <f t="shared" si="41"/>
        <v>0</v>
      </c>
      <c r="V79" s="11">
        <f t="shared" si="42"/>
        <v>0</v>
      </c>
      <c r="W79" s="10">
        <f t="shared" si="51"/>
        <v>0</v>
      </c>
      <c r="X79" s="11">
        <f t="shared" si="43"/>
        <v>0</v>
      </c>
      <c r="Y79" s="11">
        <f t="shared" si="44"/>
        <v>0</v>
      </c>
      <c r="Z79" s="11">
        <f t="shared" si="45"/>
        <v>0</v>
      </c>
      <c r="AA79" s="10">
        <f t="shared" si="52"/>
        <v>0</v>
      </c>
      <c r="AB79" s="12">
        <f t="shared" si="53"/>
        <v>14</v>
      </c>
      <c r="AC79" s="40">
        <f t="shared" si="27"/>
        <v>1.724</v>
      </c>
      <c r="AD79" s="13">
        <f t="shared" si="60"/>
        <v>724</v>
      </c>
      <c r="AE79" s="13">
        <f t="shared" si="54"/>
        <v>290</v>
      </c>
      <c r="AF79" s="14">
        <f t="shared" si="55"/>
        <v>1014</v>
      </c>
      <c r="AG79" s="15">
        <f t="shared" si="56"/>
        <v>152</v>
      </c>
      <c r="AH79" s="16">
        <f t="shared" si="57"/>
        <v>1166</v>
      </c>
      <c r="AI79" s="13">
        <f t="shared" si="58"/>
        <v>275</v>
      </c>
      <c r="AJ79" s="17">
        <f t="shared" si="59"/>
        <v>1441</v>
      </c>
    </row>
    <row r="80" spans="1:36" s="2" customFormat="1" ht="16.5" customHeight="1">
      <c r="A80" s="18">
        <f t="shared" si="26"/>
        <v>61</v>
      </c>
      <c r="B80" s="20" t="s">
        <v>96</v>
      </c>
      <c r="C80" s="7">
        <v>0</v>
      </c>
      <c r="D80" s="7">
        <v>0</v>
      </c>
      <c r="E80" s="7">
        <v>0</v>
      </c>
      <c r="F80" s="8">
        <f t="shared" si="46"/>
        <v>0</v>
      </c>
      <c r="G80" s="7"/>
      <c r="H80" s="7">
        <v>0</v>
      </c>
      <c r="I80" s="7">
        <v>0</v>
      </c>
      <c r="J80" s="8">
        <f t="shared" si="47"/>
        <v>0</v>
      </c>
      <c r="K80" s="7"/>
      <c r="L80" s="7"/>
      <c r="M80" s="7">
        <v>0</v>
      </c>
      <c r="N80" s="8">
        <f t="shared" si="48"/>
        <v>0</v>
      </c>
      <c r="O80" s="9">
        <f t="shared" si="49"/>
        <v>0</v>
      </c>
      <c r="P80" s="11">
        <f t="shared" si="37"/>
        <v>0</v>
      </c>
      <c r="Q80" s="11">
        <f t="shared" si="38"/>
        <v>0</v>
      </c>
      <c r="R80" s="11">
        <f t="shared" si="39"/>
        <v>0</v>
      </c>
      <c r="S80" s="10">
        <f t="shared" si="50"/>
        <v>0</v>
      </c>
      <c r="T80" s="11">
        <f t="shared" si="40"/>
        <v>0</v>
      </c>
      <c r="U80" s="11">
        <f t="shared" si="41"/>
        <v>0</v>
      </c>
      <c r="V80" s="11">
        <f t="shared" si="42"/>
        <v>0</v>
      </c>
      <c r="W80" s="10">
        <f t="shared" si="51"/>
        <v>0</v>
      </c>
      <c r="X80" s="11">
        <f t="shared" si="43"/>
        <v>0</v>
      </c>
      <c r="Y80" s="11">
        <f t="shared" si="44"/>
        <v>0</v>
      </c>
      <c r="Z80" s="11">
        <f t="shared" si="45"/>
        <v>0</v>
      </c>
      <c r="AA80" s="10">
        <f t="shared" si="52"/>
        <v>0</v>
      </c>
      <c r="AB80" s="12">
        <f t="shared" si="53"/>
        <v>0</v>
      </c>
      <c r="AC80" s="40">
        <f t="shared" si="27"/>
        <v>0</v>
      </c>
      <c r="AD80" s="13">
        <f t="shared" si="60"/>
        <v>0</v>
      </c>
      <c r="AE80" s="13">
        <f t="shared" si="54"/>
        <v>0</v>
      </c>
      <c r="AF80" s="14">
        <f t="shared" si="55"/>
        <v>0</v>
      </c>
      <c r="AG80" s="15">
        <f t="shared" si="56"/>
        <v>0</v>
      </c>
      <c r="AH80" s="16">
        <f t="shared" si="57"/>
        <v>0</v>
      </c>
      <c r="AI80" s="13">
        <f t="shared" si="58"/>
        <v>0</v>
      </c>
      <c r="AJ80" s="17">
        <f t="shared" si="59"/>
        <v>0</v>
      </c>
    </row>
    <row r="81" spans="1:36" s="2" customFormat="1" ht="16.5" customHeight="1">
      <c r="A81" s="18">
        <f t="shared" si="26"/>
        <v>62</v>
      </c>
      <c r="B81" s="20" t="s">
        <v>97</v>
      </c>
      <c r="C81" s="7">
        <v>0</v>
      </c>
      <c r="D81" s="7">
        <v>0</v>
      </c>
      <c r="E81" s="7">
        <v>0</v>
      </c>
      <c r="F81" s="8">
        <f t="shared" si="46"/>
        <v>0</v>
      </c>
      <c r="G81" s="7"/>
      <c r="H81" s="7">
        <v>0</v>
      </c>
      <c r="I81" s="7">
        <v>0</v>
      </c>
      <c r="J81" s="8">
        <f t="shared" si="47"/>
        <v>0</v>
      </c>
      <c r="K81" s="7"/>
      <c r="L81" s="7"/>
      <c r="M81" s="7">
        <v>0</v>
      </c>
      <c r="N81" s="8">
        <f t="shared" si="48"/>
        <v>0</v>
      </c>
      <c r="O81" s="9">
        <f t="shared" si="49"/>
        <v>0</v>
      </c>
      <c r="P81" s="11">
        <f t="shared" si="37"/>
        <v>0</v>
      </c>
      <c r="Q81" s="11">
        <f t="shared" si="38"/>
        <v>0</v>
      </c>
      <c r="R81" s="11">
        <f t="shared" si="39"/>
        <v>0</v>
      </c>
      <c r="S81" s="10">
        <f t="shared" si="50"/>
        <v>0</v>
      </c>
      <c r="T81" s="11">
        <f t="shared" si="40"/>
        <v>0</v>
      </c>
      <c r="U81" s="11">
        <f t="shared" si="41"/>
        <v>0</v>
      </c>
      <c r="V81" s="11">
        <f t="shared" si="42"/>
        <v>0</v>
      </c>
      <c r="W81" s="10">
        <f t="shared" si="51"/>
        <v>0</v>
      </c>
      <c r="X81" s="11">
        <f t="shared" si="43"/>
        <v>0</v>
      </c>
      <c r="Y81" s="11">
        <f t="shared" si="44"/>
        <v>0</v>
      </c>
      <c r="Z81" s="11">
        <f t="shared" si="45"/>
        <v>0</v>
      </c>
      <c r="AA81" s="10">
        <f t="shared" si="52"/>
        <v>0</v>
      </c>
      <c r="AB81" s="12">
        <f t="shared" si="53"/>
        <v>0</v>
      </c>
      <c r="AC81" s="40">
        <f t="shared" si="27"/>
        <v>0</v>
      </c>
      <c r="AD81" s="13">
        <f t="shared" si="60"/>
        <v>0</v>
      </c>
      <c r="AE81" s="13">
        <f t="shared" si="54"/>
        <v>0</v>
      </c>
      <c r="AF81" s="14">
        <f t="shared" si="55"/>
        <v>0</v>
      </c>
      <c r="AG81" s="15">
        <f t="shared" si="56"/>
        <v>0</v>
      </c>
      <c r="AH81" s="16">
        <f t="shared" si="57"/>
        <v>0</v>
      </c>
      <c r="AI81" s="13">
        <f t="shared" si="58"/>
        <v>0</v>
      </c>
      <c r="AJ81" s="17">
        <f t="shared" si="59"/>
        <v>0</v>
      </c>
    </row>
    <row r="82" spans="1:36" s="2" customFormat="1" ht="16.5" customHeight="1">
      <c r="A82" s="18">
        <f t="shared" si="26"/>
        <v>63</v>
      </c>
      <c r="B82" s="20" t="s">
        <v>98</v>
      </c>
      <c r="C82" s="7">
        <v>0</v>
      </c>
      <c r="D82" s="7">
        <v>6</v>
      </c>
      <c r="E82" s="7">
        <v>8</v>
      </c>
      <c r="F82" s="8">
        <f t="shared" si="46"/>
        <v>14</v>
      </c>
      <c r="G82" s="7"/>
      <c r="H82" s="7">
        <v>0</v>
      </c>
      <c r="I82" s="7">
        <v>0</v>
      </c>
      <c r="J82" s="8">
        <f t="shared" si="47"/>
        <v>0</v>
      </c>
      <c r="K82" s="7"/>
      <c r="L82" s="7"/>
      <c r="M82" s="7">
        <v>0</v>
      </c>
      <c r="N82" s="8">
        <f t="shared" si="48"/>
        <v>0</v>
      </c>
      <c r="O82" s="9">
        <f t="shared" si="49"/>
        <v>14</v>
      </c>
      <c r="P82" s="11">
        <f t="shared" si="37"/>
        <v>0</v>
      </c>
      <c r="Q82" s="11">
        <f t="shared" si="38"/>
        <v>5</v>
      </c>
      <c r="R82" s="11">
        <f t="shared" si="39"/>
        <v>8</v>
      </c>
      <c r="S82" s="10">
        <f t="shared" si="50"/>
        <v>13</v>
      </c>
      <c r="T82" s="11">
        <f t="shared" si="40"/>
        <v>0</v>
      </c>
      <c r="U82" s="11">
        <f t="shared" si="41"/>
        <v>0</v>
      </c>
      <c r="V82" s="11">
        <f t="shared" si="42"/>
        <v>0</v>
      </c>
      <c r="W82" s="10">
        <f t="shared" si="51"/>
        <v>0</v>
      </c>
      <c r="X82" s="11">
        <f t="shared" si="43"/>
        <v>0</v>
      </c>
      <c r="Y82" s="11">
        <f t="shared" si="44"/>
        <v>0</v>
      </c>
      <c r="Z82" s="11">
        <f t="shared" si="45"/>
        <v>0</v>
      </c>
      <c r="AA82" s="10">
        <f t="shared" si="52"/>
        <v>0</v>
      </c>
      <c r="AB82" s="12">
        <f t="shared" si="53"/>
        <v>13</v>
      </c>
      <c r="AC82" s="40">
        <f t="shared" si="27"/>
        <v>1.601</v>
      </c>
      <c r="AD82" s="13">
        <f t="shared" si="60"/>
        <v>672</v>
      </c>
      <c r="AE82" s="13">
        <f t="shared" si="54"/>
        <v>269</v>
      </c>
      <c r="AF82" s="14">
        <f t="shared" si="55"/>
        <v>941</v>
      </c>
      <c r="AG82" s="15">
        <f t="shared" si="56"/>
        <v>141</v>
      </c>
      <c r="AH82" s="16">
        <f t="shared" si="57"/>
        <v>1082</v>
      </c>
      <c r="AI82" s="13">
        <f t="shared" si="58"/>
        <v>255</v>
      </c>
      <c r="AJ82" s="17">
        <f t="shared" si="59"/>
        <v>1337</v>
      </c>
    </row>
    <row r="83" spans="1:36" s="2" customFormat="1" ht="16.5" customHeight="1">
      <c r="A83" s="18">
        <f t="shared" si="26"/>
        <v>64</v>
      </c>
      <c r="B83" s="21" t="s">
        <v>99</v>
      </c>
      <c r="C83" s="7">
        <v>0</v>
      </c>
      <c r="D83" s="7">
        <v>0</v>
      </c>
      <c r="E83" s="7">
        <v>7</v>
      </c>
      <c r="F83" s="8">
        <f t="shared" si="46"/>
        <v>7</v>
      </c>
      <c r="G83" s="7"/>
      <c r="H83" s="7">
        <v>0</v>
      </c>
      <c r="I83" s="7">
        <v>0</v>
      </c>
      <c r="J83" s="8">
        <f t="shared" si="47"/>
        <v>0</v>
      </c>
      <c r="K83" s="7"/>
      <c r="L83" s="7"/>
      <c r="M83" s="7">
        <v>0</v>
      </c>
      <c r="N83" s="8">
        <f t="shared" si="48"/>
        <v>0</v>
      </c>
      <c r="O83" s="9">
        <f t="shared" si="49"/>
        <v>7</v>
      </c>
      <c r="P83" s="11">
        <f t="shared" si="37"/>
        <v>0</v>
      </c>
      <c r="Q83" s="11">
        <f t="shared" si="38"/>
        <v>0</v>
      </c>
      <c r="R83" s="11">
        <f t="shared" si="39"/>
        <v>7</v>
      </c>
      <c r="S83" s="10">
        <f t="shared" si="50"/>
        <v>7</v>
      </c>
      <c r="T83" s="11">
        <f t="shared" si="40"/>
        <v>0</v>
      </c>
      <c r="U83" s="11">
        <f t="shared" si="41"/>
        <v>0</v>
      </c>
      <c r="V83" s="11">
        <f t="shared" si="42"/>
        <v>0</v>
      </c>
      <c r="W83" s="10">
        <f t="shared" si="51"/>
        <v>0</v>
      </c>
      <c r="X83" s="11">
        <f t="shared" si="43"/>
        <v>0</v>
      </c>
      <c r="Y83" s="11">
        <f t="shared" si="44"/>
        <v>0</v>
      </c>
      <c r="Z83" s="11">
        <f t="shared" si="45"/>
        <v>0</v>
      </c>
      <c r="AA83" s="10">
        <f t="shared" si="52"/>
        <v>0</v>
      </c>
      <c r="AB83" s="12">
        <f t="shared" si="53"/>
        <v>7</v>
      </c>
      <c r="AC83" s="40">
        <f t="shared" si="27"/>
        <v>0.862</v>
      </c>
      <c r="AD83" s="13">
        <f t="shared" si="60"/>
        <v>362</v>
      </c>
      <c r="AE83" s="13">
        <f t="shared" si="54"/>
        <v>145</v>
      </c>
      <c r="AF83" s="14">
        <f t="shared" si="55"/>
        <v>507</v>
      </c>
      <c r="AG83" s="15">
        <f t="shared" si="56"/>
        <v>76</v>
      </c>
      <c r="AH83" s="16">
        <f t="shared" si="57"/>
        <v>583</v>
      </c>
      <c r="AI83" s="13">
        <f t="shared" si="58"/>
        <v>138</v>
      </c>
      <c r="AJ83" s="17">
        <f t="shared" si="59"/>
        <v>721</v>
      </c>
    </row>
    <row r="84" spans="1:36" s="2" customFormat="1" ht="16.5" customHeight="1">
      <c r="A84" s="18">
        <f t="shared" si="26"/>
        <v>65</v>
      </c>
      <c r="B84" s="20" t="s">
        <v>100</v>
      </c>
      <c r="C84" s="7">
        <v>0</v>
      </c>
      <c r="D84" s="7">
        <v>0</v>
      </c>
      <c r="E84" s="7">
        <v>20</v>
      </c>
      <c r="F84" s="8">
        <f t="shared" si="46"/>
        <v>20</v>
      </c>
      <c r="G84" s="7"/>
      <c r="H84" s="7">
        <v>0</v>
      </c>
      <c r="I84" s="7">
        <v>0</v>
      </c>
      <c r="J84" s="8">
        <f t="shared" si="47"/>
        <v>0</v>
      </c>
      <c r="K84" s="7"/>
      <c r="L84" s="7"/>
      <c r="M84" s="7">
        <v>0</v>
      </c>
      <c r="N84" s="8">
        <f t="shared" si="48"/>
        <v>0</v>
      </c>
      <c r="O84" s="9">
        <f t="shared" si="49"/>
        <v>20</v>
      </c>
      <c r="P84" s="11">
        <f t="shared" si="37"/>
        <v>0</v>
      </c>
      <c r="Q84" s="11">
        <f t="shared" si="38"/>
        <v>0</v>
      </c>
      <c r="R84" s="11">
        <f t="shared" si="39"/>
        <v>19</v>
      </c>
      <c r="S84" s="10">
        <f t="shared" si="50"/>
        <v>19</v>
      </c>
      <c r="T84" s="11">
        <f t="shared" si="40"/>
        <v>0</v>
      </c>
      <c r="U84" s="11">
        <f t="shared" si="41"/>
        <v>0</v>
      </c>
      <c r="V84" s="11">
        <f t="shared" si="42"/>
        <v>0</v>
      </c>
      <c r="W84" s="10">
        <f t="shared" si="51"/>
        <v>0</v>
      </c>
      <c r="X84" s="11">
        <f t="shared" si="43"/>
        <v>0</v>
      </c>
      <c r="Y84" s="11">
        <f t="shared" si="44"/>
        <v>0</v>
      </c>
      <c r="Z84" s="11">
        <f t="shared" si="45"/>
        <v>0</v>
      </c>
      <c r="AA84" s="10">
        <f t="shared" si="52"/>
        <v>0</v>
      </c>
      <c r="AB84" s="12">
        <f t="shared" si="53"/>
        <v>19</v>
      </c>
      <c r="AC84" s="40">
        <f t="shared" si="27"/>
        <v>2.34</v>
      </c>
      <c r="AD84" s="13">
        <f t="shared" si="60"/>
        <v>983</v>
      </c>
      <c r="AE84" s="13">
        <f t="shared" si="54"/>
        <v>393</v>
      </c>
      <c r="AF84" s="14">
        <f t="shared" si="55"/>
        <v>1376</v>
      </c>
      <c r="AG84" s="15">
        <f t="shared" si="56"/>
        <v>206</v>
      </c>
      <c r="AH84" s="16">
        <f t="shared" si="57"/>
        <v>1582</v>
      </c>
      <c r="AI84" s="13">
        <f t="shared" si="58"/>
        <v>373</v>
      </c>
      <c r="AJ84" s="17">
        <f t="shared" si="59"/>
        <v>1955</v>
      </c>
    </row>
    <row r="85" spans="1:36" s="2" customFormat="1" ht="16.5" customHeight="1">
      <c r="A85" s="18">
        <f aca="true" t="shared" si="61" ref="A85:A129">+A84+1</f>
        <v>66</v>
      </c>
      <c r="B85" s="20" t="s">
        <v>101</v>
      </c>
      <c r="C85" s="7">
        <v>0</v>
      </c>
      <c r="D85" s="7">
        <v>0</v>
      </c>
      <c r="E85" s="7">
        <v>0</v>
      </c>
      <c r="F85" s="8">
        <f t="shared" si="46"/>
        <v>0</v>
      </c>
      <c r="G85" s="7"/>
      <c r="H85" s="7">
        <v>0</v>
      </c>
      <c r="I85" s="7">
        <v>0</v>
      </c>
      <c r="J85" s="8">
        <f t="shared" si="47"/>
        <v>0</v>
      </c>
      <c r="K85" s="7"/>
      <c r="L85" s="7"/>
      <c r="M85" s="7">
        <v>0</v>
      </c>
      <c r="N85" s="8">
        <f t="shared" si="48"/>
        <v>0</v>
      </c>
      <c r="O85" s="9">
        <f t="shared" si="49"/>
        <v>0</v>
      </c>
      <c r="P85" s="11">
        <f t="shared" si="37"/>
        <v>0</v>
      </c>
      <c r="Q85" s="11">
        <f t="shared" si="38"/>
        <v>0</v>
      </c>
      <c r="R85" s="11">
        <f t="shared" si="39"/>
        <v>0</v>
      </c>
      <c r="S85" s="10">
        <f t="shared" si="50"/>
        <v>0</v>
      </c>
      <c r="T85" s="11">
        <f t="shared" si="40"/>
        <v>0</v>
      </c>
      <c r="U85" s="11">
        <f t="shared" si="41"/>
        <v>0</v>
      </c>
      <c r="V85" s="11">
        <f t="shared" si="42"/>
        <v>0</v>
      </c>
      <c r="W85" s="10">
        <f t="shared" si="51"/>
        <v>0</v>
      </c>
      <c r="X85" s="11">
        <f t="shared" si="43"/>
        <v>0</v>
      </c>
      <c r="Y85" s="11">
        <f t="shared" si="44"/>
        <v>0</v>
      </c>
      <c r="Z85" s="11">
        <f t="shared" si="45"/>
        <v>0</v>
      </c>
      <c r="AA85" s="10">
        <f t="shared" si="52"/>
        <v>0</v>
      </c>
      <c r="AB85" s="12">
        <f t="shared" si="53"/>
        <v>0</v>
      </c>
      <c r="AC85" s="40">
        <f aca="true" t="shared" si="62" ref="AC85:AC129">AB85/8.12</f>
        <v>0</v>
      </c>
      <c r="AD85" s="13">
        <f t="shared" si="60"/>
        <v>0</v>
      </c>
      <c r="AE85" s="13">
        <f t="shared" si="54"/>
        <v>0</v>
      </c>
      <c r="AF85" s="14">
        <f t="shared" si="55"/>
        <v>0</v>
      </c>
      <c r="AG85" s="15">
        <f t="shared" si="56"/>
        <v>0</v>
      </c>
      <c r="AH85" s="16">
        <f t="shared" si="57"/>
        <v>0</v>
      </c>
      <c r="AI85" s="13">
        <f t="shared" si="58"/>
        <v>0</v>
      </c>
      <c r="AJ85" s="17">
        <f t="shared" si="59"/>
        <v>0</v>
      </c>
    </row>
    <row r="86" spans="1:36" s="2" customFormat="1" ht="16.5" customHeight="1">
      <c r="A86" s="18">
        <f t="shared" si="61"/>
        <v>67</v>
      </c>
      <c r="B86" s="20" t="s">
        <v>102</v>
      </c>
      <c r="C86" s="7">
        <v>0</v>
      </c>
      <c r="D86" s="7">
        <v>11</v>
      </c>
      <c r="E86" s="7">
        <v>141</v>
      </c>
      <c r="F86" s="8">
        <f t="shared" si="46"/>
        <v>152</v>
      </c>
      <c r="G86" s="7"/>
      <c r="H86" s="7">
        <v>5</v>
      </c>
      <c r="I86" s="7">
        <v>0</v>
      </c>
      <c r="J86" s="8">
        <f t="shared" si="47"/>
        <v>5</v>
      </c>
      <c r="K86" s="7"/>
      <c r="L86" s="7"/>
      <c r="M86" s="7">
        <v>0</v>
      </c>
      <c r="N86" s="8">
        <f t="shared" si="48"/>
        <v>0</v>
      </c>
      <c r="O86" s="9">
        <f t="shared" si="49"/>
        <v>157</v>
      </c>
      <c r="P86" s="11">
        <f t="shared" si="37"/>
        <v>0</v>
      </c>
      <c r="Q86" s="11">
        <f t="shared" si="38"/>
        <v>8</v>
      </c>
      <c r="R86" s="11">
        <f t="shared" si="39"/>
        <v>132</v>
      </c>
      <c r="S86" s="10">
        <f t="shared" si="50"/>
        <v>140</v>
      </c>
      <c r="T86" s="11">
        <f t="shared" si="40"/>
        <v>0</v>
      </c>
      <c r="U86" s="11">
        <f t="shared" si="41"/>
        <v>5</v>
      </c>
      <c r="V86" s="11">
        <f t="shared" si="42"/>
        <v>0</v>
      </c>
      <c r="W86" s="10">
        <f t="shared" si="51"/>
        <v>5</v>
      </c>
      <c r="X86" s="11">
        <f t="shared" si="43"/>
        <v>0</v>
      </c>
      <c r="Y86" s="11">
        <f t="shared" si="44"/>
        <v>0</v>
      </c>
      <c r="Z86" s="11">
        <f t="shared" si="45"/>
        <v>0</v>
      </c>
      <c r="AA86" s="10">
        <f t="shared" si="52"/>
        <v>0</v>
      </c>
      <c r="AB86" s="12">
        <f t="shared" si="53"/>
        <v>145</v>
      </c>
      <c r="AC86" s="40">
        <f t="shared" si="62"/>
        <v>17.857</v>
      </c>
      <c r="AD86" s="13">
        <f t="shared" si="60"/>
        <v>7500</v>
      </c>
      <c r="AE86" s="13">
        <f t="shared" si="54"/>
        <v>3000</v>
      </c>
      <c r="AF86" s="14">
        <f t="shared" si="55"/>
        <v>10500</v>
      </c>
      <c r="AG86" s="15">
        <f t="shared" si="56"/>
        <v>1575</v>
      </c>
      <c r="AH86" s="16">
        <f t="shared" si="57"/>
        <v>12075</v>
      </c>
      <c r="AI86" s="13">
        <f t="shared" si="58"/>
        <v>2848</v>
      </c>
      <c r="AJ86" s="17">
        <f t="shared" si="59"/>
        <v>14923</v>
      </c>
    </row>
    <row r="87" spans="1:36" s="2" customFormat="1" ht="16.5" customHeight="1">
      <c r="A87" s="18">
        <f t="shared" si="61"/>
        <v>68</v>
      </c>
      <c r="B87" s="20" t="s">
        <v>103</v>
      </c>
      <c r="C87" s="7">
        <v>0</v>
      </c>
      <c r="D87" s="7">
        <v>0</v>
      </c>
      <c r="E87" s="7">
        <v>0</v>
      </c>
      <c r="F87" s="8">
        <f t="shared" si="46"/>
        <v>0</v>
      </c>
      <c r="G87" s="7"/>
      <c r="H87" s="7">
        <v>0</v>
      </c>
      <c r="I87" s="7">
        <v>0</v>
      </c>
      <c r="J87" s="8">
        <f t="shared" si="47"/>
        <v>0</v>
      </c>
      <c r="K87" s="7"/>
      <c r="L87" s="7"/>
      <c r="M87" s="7">
        <v>0</v>
      </c>
      <c r="N87" s="8">
        <f t="shared" si="48"/>
        <v>0</v>
      </c>
      <c r="O87" s="9">
        <f t="shared" si="49"/>
        <v>0</v>
      </c>
      <c r="P87" s="11">
        <f t="shared" si="37"/>
        <v>0</v>
      </c>
      <c r="Q87" s="11">
        <f t="shared" si="38"/>
        <v>0</v>
      </c>
      <c r="R87" s="11">
        <f t="shared" si="39"/>
        <v>0</v>
      </c>
      <c r="S87" s="10">
        <f t="shared" si="50"/>
        <v>0</v>
      </c>
      <c r="T87" s="11">
        <f t="shared" si="40"/>
        <v>0</v>
      </c>
      <c r="U87" s="11">
        <f t="shared" si="41"/>
        <v>0</v>
      </c>
      <c r="V87" s="11">
        <f t="shared" si="42"/>
        <v>0</v>
      </c>
      <c r="W87" s="10">
        <f t="shared" si="51"/>
        <v>0</v>
      </c>
      <c r="X87" s="11">
        <f t="shared" si="43"/>
        <v>0</v>
      </c>
      <c r="Y87" s="11">
        <f t="shared" si="44"/>
        <v>0</v>
      </c>
      <c r="Z87" s="11">
        <f t="shared" si="45"/>
        <v>0</v>
      </c>
      <c r="AA87" s="10">
        <f t="shared" si="52"/>
        <v>0</v>
      </c>
      <c r="AB87" s="12">
        <f t="shared" si="53"/>
        <v>0</v>
      </c>
      <c r="AC87" s="40">
        <f t="shared" si="62"/>
        <v>0</v>
      </c>
      <c r="AD87" s="13">
        <f t="shared" si="60"/>
        <v>0</v>
      </c>
      <c r="AE87" s="13">
        <f t="shared" si="54"/>
        <v>0</v>
      </c>
      <c r="AF87" s="14">
        <f t="shared" si="55"/>
        <v>0</v>
      </c>
      <c r="AG87" s="15">
        <f t="shared" si="56"/>
        <v>0</v>
      </c>
      <c r="AH87" s="16">
        <f t="shared" si="57"/>
        <v>0</v>
      </c>
      <c r="AI87" s="13">
        <f t="shared" si="58"/>
        <v>0</v>
      </c>
      <c r="AJ87" s="17">
        <f t="shared" si="59"/>
        <v>0</v>
      </c>
    </row>
    <row r="88" spans="1:36" s="2" customFormat="1" ht="16.5" customHeight="1">
      <c r="A88" s="18">
        <f t="shared" si="61"/>
        <v>69</v>
      </c>
      <c r="B88" s="20" t="s">
        <v>104</v>
      </c>
      <c r="C88" s="7">
        <v>0</v>
      </c>
      <c r="D88" s="7">
        <v>0</v>
      </c>
      <c r="E88" s="7">
        <v>19</v>
      </c>
      <c r="F88" s="8">
        <f t="shared" si="46"/>
        <v>19</v>
      </c>
      <c r="G88" s="7"/>
      <c r="H88" s="7">
        <v>0</v>
      </c>
      <c r="I88" s="7">
        <v>0</v>
      </c>
      <c r="J88" s="8">
        <f t="shared" si="47"/>
        <v>0</v>
      </c>
      <c r="K88" s="7"/>
      <c r="L88" s="7"/>
      <c r="M88" s="7">
        <v>0</v>
      </c>
      <c r="N88" s="8">
        <f t="shared" si="48"/>
        <v>0</v>
      </c>
      <c r="O88" s="9">
        <f t="shared" si="49"/>
        <v>19</v>
      </c>
      <c r="P88" s="11">
        <f t="shared" si="37"/>
        <v>0</v>
      </c>
      <c r="Q88" s="11">
        <f t="shared" si="38"/>
        <v>0</v>
      </c>
      <c r="R88" s="11">
        <f t="shared" si="39"/>
        <v>18</v>
      </c>
      <c r="S88" s="10">
        <f t="shared" si="50"/>
        <v>18</v>
      </c>
      <c r="T88" s="11">
        <f t="shared" si="40"/>
        <v>0</v>
      </c>
      <c r="U88" s="11">
        <f t="shared" si="41"/>
        <v>0</v>
      </c>
      <c r="V88" s="11">
        <f t="shared" si="42"/>
        <v>0</v>
      </c>
      <c r="W88" s="10">
        <f t="shared" si="51"/>
        <v>0</v>
      </c>
      <c r="X88" s="11">
        <f t="shared" si="43"/>
        <v>0</v>
      </c>
      <c r="Y88" s="11">
        <f t="shared" si="44"/>
        <v>0</v>
      </c>
      <c r="Z88" s="11">
        <f t="shared" si="45"/>
        <v>0</v>
      </c>
      <c r="AA88" s="10">
        <f t="shared" si="52"/>
        <v>0</v>
      </c>
      <c r="AB88" s="12">
        <f t="shared" si="53"/>
        <v>18</v>
      </c>
      <c r="AC88" s="40">
        <f t="shared" si="62"/>
        <v>2.217</v>
      </c>
      <c r="AD88" s="13">
        <f t="shared" si="60"/>
        <v>931</v>
      </c>
      <c r="AE88" s="13">
        <f t="shared" si="54"/>
        <v>372</v>
      </c>
      <c r="AF88" s="14">
        <f t="shared" si="55"/>
        <v>1303</v>
      </c>
      <c r="AG88" s="15">
        <f t="shared" si="56"/>
        <v>195</v>
      </c>
      <c r="AH88" s="16">
        <f t="shared" si="57"/>
        <v>1498</v>
      </c>
      <c r="AI88" s="13">
        <f t="shared" si="58"/>
        <v>353</v>
      </c>
      <c r="AJ88" s="17">
        <f t="shared" si="59"/>
        <v>1851</v>
      </c>
    </row>
    <row r="89" spans="1:36" s="2" customFormat="1" ht="16.5" customHeight="1">
      <c r="A89" s="18">
        <f t="shared" si="61"/>
        <v>70</v>
      </c>
      <c r="B89" s="20" t="s">
        <v>105</v>
      </c>
      <c r="C89" s="7">
        <v>0</v>
      </c>
      <c r="D89" s="7">
        <v>0</v>
      </c>
      <c r="E89" s="7">
        <v>4</v>
      </c>
      <c r="F89" s="8">
        <f t="shared" si="46"/>
        <v>4</v>
      </c>
      <c r="G89" s="7"/>
      <c r="H89" s="7">
        <v>0</v>
      </c>
      <c r="I89" s="7">
        <v>0</v>
      </c>
      <c r="J89" s="8">
        <f t="shared" si="47"/>
        <v>0</v>
      </c>
      <c r="K89" s="7"/>
      <c r="L89" s="7"/>
      <c r="M89" s="7">
        <v>0</v>
      </c>
      <c r="N89" s="8">
        <f t="shared" si="48"/>
        <v>0</v>
      </c>
      <c r="O89" s="9">
        <f t="shared" si="49"/>
        <v>4</v>
      </c>
      <c r="P89" s="11">
        <f t="shared" si="37"/>
        <v>0</v>
      </c>
      <c r="Q89" s="11">
        <f t="shared" si="38"/>
        <v>0</v>
      </c>
      <c r="R89" s="11">
        <f t="shared" si="39"/>
        <v>4</v>
      </c>
      <c r="S89" s="10">
        <f t="shared" si="50"/>
        <v>4</v>
      </c>
      <c r="T89" s="11">
        <f t="shared" si="40"/>
        <v>0</v>
      </c>
      <c r="U89" s="11">
        <f t="shared" si="41"/>
        <v>0</v>
      </c>
      <c r="V89" s="11">
        <f t="shared" si="42"/>
        <v>0</v>
      </c>
      <c r="W89" s="10">
        <f t="shared" si="51"/>
        <v>0</v>
      </c>
      <c r="X89" s="11">
        <f t="shared" si="43"/>
        <v>0</v>
      </c>
      <c r="Y89" s="11">
        <f t="shared" si="44"/>
        <v>0</v>
      </c>
      <c r="Z89" s="11">
        <f t="shared" si="45"/>
        <v>0</v>
      </c>
      <c r="AA89" s="10">
        <f t="shared" si="52"/>
        <v>0</v>
      </c>
      <c r="AB89" s="12">
        <f t="shared" si="53"/>
        <v>4</v>
      </c>
      <c r="AC89" s="40">
        <f t="shared" si="62"/>
        <v>0.493</v>
      </c>
      <c r="AD89" s="13">
        <f t="shared" si="60"/>
        <v>207</v>
      </c>
      <c r="AE89" s="13">
        <f t="shared" si="54"/>
        <v>83</v>
      </c>
      <c r="AF89" s="14">
        <f t="shared" si="55"/>
        <v>290</v>
      </c>
      <c r="AG89" s="15">
        <f t="shared" si="56"/>
        <v>44</v>
      </c>
      <c r="AH89" s="16">
        <f t="shared" si="57"/>
        <v>334</v>
      </c>
      <c r="AI89" s="13">
        <f t="shared" si="58"/>
        <v>79</v>
      </c>
      <c r="AJ89" s="17">
        <f t="shared" si="59"/>
        <v>413</v>
      </c>
    </row>
    <row r="90" spans="1:36" s="2" customFormat="1" ht="16.5" customHeight="1">
      <c r="A90" s="18">
        <f t="shared" si="61"/>
        <v>71</v>
      </c>
      <c r="B90" s="20" t="s">
        <v>106</v>
      </c>
      <c r="C90" s="7">
        <v>0</v>
      </c>
      <c r="D90" s="7">
        <v>0</v>
      </c>
      <c r="E90" s="7">
        <v>0</v>
      </c>
      <c r="F90" s="8">
        <f t="shared" si="46"/>
        <v>0</v>
      </c>
      <c r="G90" s="7"/>
      <c r="H90" s="7">
        <v>0</v>
      </c>
      <c r="I90" s="7">
        <v>0</v>
      </c>
      <c r="J90" s="8">
        <f t="shared" si="47"/>
        <v>0</v>
      </c>
      <c r="K90" s="7"/>
      <c r="L90" s="7"/>
      <c r="M90" s="7">
        <v>0</v>
      </c>
      <c r="N90" s="8">
        <f t="shared" si="48"/>
        <v>0</v>
      </c>
      <c r="O90" s="9">
        <f t="shared" si="49"/>
        <v>0</v>
      </c>
      <c r="P90" s="11">
        <f t="shared" si="37"/>
        <v>0</v>
      </c>
      <c r="Q90" s="11">
        <f t="shared" si="38"/>
        <v>0</v>
      </c>
      <c r="R90" s="11">
        <f t="shared" si="39"/>
        <v>0</v>
      </c>
      <c r="S90" s="10">
        <f t="shared" si="50"/>
        <v>0</v>
      </c>
      <c r="T90" s="11">
        <f t="shared" si="40"/>
        <v>0</v>
      </c>
      <c r="U90" s="11">
        <f t="shared" si="41"/>
        <v>0</v>
      </c>
      <c r="V90" s="11">
        <f t="shared" si="42"/>
        <v>0</v>
      </c>
      <c r="W90" s="10">
        <f t="shared" si="51"/>
        <v>0</v>
      </c>
      <c r="X90" s="11">
        <f t="shared" si="43"/>
        <v>0</v>
      </c>
      <c r="Y90" s="11">
        <f t="shared" si="44"/>
        <v>0</v>
      </c>
      <c r="Z90" s="11">
        <f t="shared" si="45"/>
        <v>0</v>
      </c>
      <c r="AA90" s="10">
        <f t="shared" si="52"/>
        <v>0</v>
      </c>
      <c r="AB90" s="12">
        <f t="shared" si="53"/>
        <v>0</v>
      </c>
      <c r="AC90" s="40">
        <f t="shared" si="62"/>
        <v>0</v>
      </c>
      <c r="AD90" s="13">
        <f t="shared" si="60"/>
        <v>0</v>
      </c>
      <c r="AE90" s="13">
        <f t="shared" si="54"/>
        <v>0</v>
      </c>
      <c r="AF90" s="14">
        <f t="shared" si="55"/>
        <v>0</v>
      </c>
      <c r="AG90" s="15">
        <f t="shared" si="56"/>
        <v>0</v>
      </c>
      <c r="AH90" s="16">
        <f t="shared" si="57"/>
        <v>0</v>
      </c>
      <c r="AI90" s="13">
        <f t="shared" si="58"/>
        <v>0</v>
      </c>
      <c r="AJ90" s="17">
        <f t="shared" si="59"/>
        <v>0</v>
      </c>
    </row>
    <row r="91" spans="1:36" s="2" customFormat="1" ht="16.5" customHeight="1">
      <c r="A91" s="18">
        <f t="shared" si="61"/>
        <v>72</v>
      </c>
      <c r="B91" s="20" t="s">
        <v>107</v>
      </c>
      <c r="C91" s="7">
        <v>0</v>
      </c>
      <c r="D91" s="7">
        <v>0</v>
      </c>
      <c r="E91" s="7">
        <v>0</v>
      </c>
      <c r="F91" s="8">
        <f t="shared" si="46"/>
        <v>0</v>
      </c>
      <c r="G91" s="7"/>
      <c r="H91" s="7">
        <v>0</v>
      </c>
      <c r="I91" s="7">
        <v>0</v>
      </c>
      <c r="J91" s="8">
        <f t="shared" si="47"/>
        <v>0</v>
      </c>
      <c r="K91" s="7"/>
      <c r="L91" s="7"/>
      <c r="M91" s="7">
        <v>0</v>
      </c>
      <c r="N91" s="8">
        <f t="shared" si="48"/>
        <v>0</v>
      </c>
      <c r="O91" s="9">
        <f t="shared" si="49"/>
        <v>0</v>
      </c>
      <c r="P91" s="11">
        <f t="shared" si="37"/>
        <v>0</v>
      </c>
      <c r="Q91" s="11">
        <f t="shared" si="38"/>
        <v>0</v>
      </c>
      <c r="R91" s="11">
        <f t="shared" si="39"/>
        <v>0</v>
      </c>
      <c r="S91" s="10">
        <f t="shared" si="50"/>
        <v>0</v>
      </c>
      <c r="T91" s="11">
        <f t="shared" si="40"/>
        <v>0</v>
      </c>
      <c r="U91" s="11">
        <f t="shared" si="41"/>
        <v>0</v>
      </c>
      <c r="V91" s="11">
        <f t="shared" si="42"/>
        <v>0</v>
      </c>
      <c r="W91" s="10">
        <f t="shared" si="51"/>
        <v>0</v>
      </c>
      <c r="X91" s="11">
        <f t="shared" si="43"/>
        <v>0</v>
      </c>
      <c r="Y91" s="11">
        <f t="shared" si="44"/>
        <v>0</v>
      </c>
      <c r="Z91" s="11">
        <f t="shared" si="45"/>
        <v>0</v>
      </c>
      <c r="AA91" s="10">
        <f t="shared" si="52"/>
        <v>0</v>
      </c>
      <c r="AB91" s="12">
        <f t="shared" si="53"/>
        <v>0</v>
      </c>
      <c r="AC91" s="40">
        <f t="shared" si="62"/>
        <v>0</v>
      </c>
      <c r="AD91" s="13">
        <f t="shared" si="60"/>
        <v>0</v>
      </c>
      <c r="AE91" s="13">
        <f t="shared" si="54"/>
        <v>0</v>
      </c>
      <c r="AF91" s="14">
        <f t="shared" si="55"/>
        <v>0</v>
      </c>
      <c r="AG91" s="15">
        <f t="shared" si="56"/>
        <v>0</v>
      </c>
      <c r="AH91" s="16">
        <f t="shared" si="57"/>
        <v>0</v>
      </c>
      <c r="AI91" s="13">
        <f t="shared" si="58"/>
        <v>0</v>
      </c>
      <c r="AJ91" s="17">
        <f t="shared" si="59"/>
        <v>0</v>
      </c>
    </row>
    <row r="92" spans="1:36" s="2" customFormat="1" ht="16.5" customHeight="1">
      <c r="A92" s="18">
        <f t="shared" si="61"/>
        <v>73</v>
      </c>
      <c r="B92" s="20" t="s">
        <v>108</v>
      </c>
      <c r="C92" s="7">
        <v>0</v>
      </c>
      <c r="D92" s="7">
        <v>0</v>
      </c>
      <c r="E92" s="7">
        <v>84</v>
      </c>
      <c r="F92" s="8">
        <f t="shared" si="46"/>
        <v>84</v>
      </c>
      <c r="G92" s="7"/>
      <c r="H92" s="7">
        <v>32</v>
      </c>
      <c r="I92" s="7">
        <v>0</v>
      </c>
      <c r="J92" s="8">
        <f t="shared" si="47"/>
        <v>32</v>
      </c>
      <c r="K92" s="7"/>
      <c r="L92" s="7"/>
      <c r="M92" s="7">
        <v>0</v>
      </c>
      <c r="N92" s="8">
        <f t="shared" si="48"/>
        <v>0</v>
      </c>
      <c r="O92" s="9">
        <f t="shared" si="49"/>
        <v>116</v>
      </c>
      <c r="P92" s="11">
        <f t="shared" si="37"/>
        <v>0</v>
      </c>
      <c r="Q92" s="11">
        <f t="shared" si="38"/>
        <v>0</v>
      </c>
      <c r="R92" s="11">
        <f t="shared" si="39"/>
        <v>79</v>
      </c>
      <c r="S92" s="10">
        <f t="shared" si="50"/>
        <v>79</v>
      </c>
      <c r="T92" s="11">
        <f t="shared" si="40"/>
        <v>0</v>
      </c>
      <c r="U92" s="11">
        <f t="shared" si="41"/>
        <v>29</v>
      </c>
      <c r="V92" s="11">
        <f t="shared" si="42"/>
        <v>0</v>
      </c>
      <c r="W92" s="10">
        <f t="shared" si="51"/>
        <v>29</v>
      </c>
      <c r="X92" s="11">
        <f t="shared" si="43"/>
        <v>0</v>
      </c>
      <c r="Y92" s="11">
        <f t="shared" si="44"/>
        <v>0</v>
      </c>
      <c r="Z92" s="11">
        <f t="shared" si="45"/>
        <v>0</v>
      </c>
      <c r="AA92" s="10">
        <f t="shared" si="52"/>
        <v>0</v>
      </c>
      <c r="AB92" s="12">
        <f t="shared" si="53"/>
        <v>108</v>
      </c>
      <c r="AC92" s="40">
        <f t="shared" si="62"/>
        <v>13.3</v>
      </c>
      <c r="AD92" s="13">
        <f t="shared" si="60"/>
        <v>5586</v>
      </c>
      <c r="AE92" s="13">
        <f t="shared" si="54"/>
        <v>2234</v>
      </c>
      <c r="AF92" s="14">
        <f t="shared" si="55"/>
        <v>7820</v>
      </c>
      <c r="AG92" s="15">
        <f t="shared" si="56"/>
        <v>1173</v>
      </c>
      <c r="AH92" s="16">
        <f t="shared" si="57"/>
        <v>8993</v>
      </c>
      <c r="AI92" s="13">
        <f t="shared" si="58"/>
        <v>2121</v>
      </c>
      <c r="AJ92" s="17">
        <f t="shared" si="59"/>
        <v>11114</v>
      </c>
    </row>
    <row r="93" spans="1:36" s="2" customFormat="1" ht="16.5" customHeight="1">
      <c r="A93" s="18">
        <f t="shared" si="61"/>
        <v>74</v>
      </c>
      <c r="B93" s="20" t="s">
        <v>109</v>
      </c>
      <c r="C93" s="7">
        <v>0</v>
      </c>
      <c r="D93" s="7">
        <v>0</v>
      </c>
      <c r="E93" s="7">
        <v>7</v>
      </c>
      <c r="F93" s="8">
        <f t="shared" si="46"/>
        <v>7</v>
      </c>
      <c r="G93" s="7"/>
      <c r="H93" s="7">
        <v>0</v>
      </c>
      <c r="I93" s="7">
        <v>0</v>
      </c>
      <c r="J93" s="8">
        <f t="shared" si="47"/>
        <v>0</v>
      </c>
      <c r="K93" s="7"/>
      <c r="L93" s="7"/>
      <c r="M93" s="7">
        <v>0</v>
      </c>
      <c r="N93" s="8">
        <f t="shared" si="48"/>
        <v>0</v>
      </c>
      <c r="O93" s="9">
        <f t="shared" si="49"/>
        <v>7</v>
      </c>
      <c r="P93" s="11">
        <f t="shared" si="37"/>
        <v>0</v>
      </c>
      <c r="Q93" s="11">
        <f t="shared" si="38"/>
        <v>0</v>
      </c>
      <c r="R93" s="11">
        <f t="shared" si="39"/>
        <v>7</v>
      </c>
      <c r="S93" s="10">
        <f t="shared" si="50"/>
        <v>7</v>
      </c>
      <c r="T93" s="11">
        <f t="shared" si="40"/>
        <v>0</v>
      </c>
      <c r="U93" s="11">
        <f t="shared" si="41"/>
        <v>0</v>
      </c>
      <c r="V93" s="11">
        <f t="shared" si="42"/>
        <v>0</v>
      </c>
      <c r="W93" s="10">
        <f t="shared" si="51"/>
        <v>0</v>
      </c>
      <c r="X93" s="11">
        <f t="shared" si="43"/>
        <v>0</v>
      </c>
      <c r="Y93" s="11">
        <f t="shared" si="44"/>
        <v>0</v>
      </c>
      <c r="Z93" s="11">
        <f t="shared" si="45"/>
        <v>0</v>
      </c>
      <c r="AA93" s="10">
        <f t="shared" si="52"/>
        <v>0</v>
      </c>
      <c r="AB93" s="12">
        <f t="shared" si="53"/>
        <v>7</v>
      </c>
      <c r="AC93" s="40">
        <f t="shared" si="62"/>
        <v>0.862</v>
      </c>
      <c r="AD93" s="13">
        <f t="shared" si="60"/>
        <v>362</v>
      </c>
      <c r="AE93" s="13">
        <f t="shared" si="54"/>
        <v>145</v>
      </c>
      <c r="AF93" s="14">
        <f t="shared" si="55"/>
        <v>507</v>
      </c>
      <c r="AG93" s="15">
        <f t="shared" si="56"/>
        <v>76</v>
      </c>
      <c r="AH93" s="16">
        <f t="shared" si="57"/>
        <v>583</v>
      </c>
      <c r="AI93" s="13">
        <f t="shared" si="58"/>
        <v>138</v>
      </c>
      <c r="AJ93" s="17">
        <f t="shared" si="59"/>
        <v>721</v>
      </c>
    </row>
    <row r="94" spans="1:36" s="2" customFormat="1" ht="16.5" customHeight="1">
      <c r="A94" s="18">
        <f t="shared" si="61"/>
        <v>75</v>
      </c>
      <c r="B94" s="20" t="s">
        <v>110</v>
      </c>
      <c r="C94" s="7">
        <v>0</v>
      </c>
      <c r="D94" s="7">
        <v>0</v>
      </c>
      <c r="E94" s="7">
        <v>0</v>
      </c>
      <c r="F94" s="8">
        <f t="shared" si="46"/>
        <v>0</v>
      </c>
      <c r="G94" s="7"/>
      <c r="H94" s="7">
        <v>0</v>
      </c>
      <c r="I94" s="7">
        <v>0</v>
      </c>
      <c r="J94" s="8">
        <f t="shared" si="47"/>
        <v>0</v>
      </c>
      <c r="K94" s="7"/>
      <c r="L94" s="7"/>
      <c r="M94" s="7">
        <v>0</v>
      </c>
      <c r="N94" s="8">
        <f t="shared" si="48"/>
        <v>0</v>
      </c>
      <c r="O94" s="9">
        <f t="shared" si="49"/>
        <v>0</v>
      </c>
      <c r="P94" s="11">
        <f t="shared" si="37"/>
        <v>0</v>
      </c>
      <c r="Q94" s="11">
        <f t="shared" si="38"/>
        <v>0</v>
      </c>
      <c r="R94" s="11">
        <f t="shared" si="39"/>
        <v>0</v>
      </c>
      <c r="S94" s="10">
        <f t="shared" si="50"/>
        <v>0</v>
      </c>
      <c r="T94" s="11">
        <f t="shared" si="40"/>
        <v>0</v>
      </c>
      <c r="U94" s="11">
        <f t="shared" si="41"/>
        <v>0</v>
      </c>
      <c r="V94" s="11">
        <f t="shared" si="42"/>
        <v>0</v>
      </c>
      <c r="W94" s="10">
        <f t="shared" si="51"/>
        <v>0</v>
      </c>
      <c r="X94" s="11">
        <f t="shared" si="43"/>
        <v>0</v>
      </c>
      <c r="Y94" s="11">
        <f t="shared" si="44"/>
        <v>0</v>
      </c>
      <c r="Z94" s="11">
        <f t="shared" si="45"/>
        <v>0</v>
      </c>
      <c r="AA94" s="10">
        <f t="shared" si="52"/>
        <v>0</v>
      </c>
      <c r="AB94" s="12">
        <f t="shared" si="53"/>
        <v>0</v>
      </c>
      <c r="AC94" s="40">
        <f t="shared" si="62"/>
        <v>0</v>
      </c>
      <c r="AD94" s="13">
        <f t="shared" si="60"/>
        <v>0</v>
      </c>
      <c r="AE94" s="13">
        <f t="shared" si="54"/>
        <v>0</v>
      </c>
      <c r="AF94" s="14">
        <f t="shared" si="55"/>
        <v>0</v>
      </c>
      <c r="AG94" s="15">
        <f t="shared" si="56"/>
        <v>0</v>
      </c>
      <c r="AH94" s="16">
        <f t="shared" si="57"/>
        <v>0</v>
      </c>
      <c r="AI94" s="13">
        <f t="shared" si="58"/>
        <v>0</v>
      </c>
      <c r="AJ94" s="17">
        <f t="shared" si="59"/>
        <v>0</v>
      </c>
    </row>
    <row r="95" spans="1:36" s="2" customFormat="1" ht="16.5" customHeight="1">
      <c r="A95" s="18">
        <f t="shared" si="61"/>
        <v>76</v>
      </c>
      <c r="B95" s="20" t="s">
        <v>111</v>
      </c>
      <c r="C95" s="7">
        <v>0</v>
      </c>
      <c r="D95" s="7">
        <v>0</v>
      </c>
      <c r="E95" s="7">
        <v>0</v>
      </c>
      <c r="F95" s="8">
        <f t="shared" si="46"/>
        <v>0</v>
      </c>
      <c r="G95" s="7"/>
      <c r="H95" s="7">
        <v>0</v>
      </c>
      <c r="I95" s="7">
        <v>0</v>
      </c>
      <c r="J95" s="8">
        <f t="shared" si="47"/>
        <v>0</v>
      </c>
      <c r="K95" s="7"/>
      <c r="L95" s="7"/>
      <c r="M95" s="7">
        <v>0</v>
      </c>
      <c r="N95" s="8">
        <f t="shared" si="48"/>
        <v>0</v>
      </c>
      <c r="O95" s="9">
        <f t="shared" si="49"/>
        <v>0</v>
      </c>
      <c r="P95" s="11">
        <f t="shared" si="37"/>
        <v>0</v>
      </c>
      <c r="Q95" s="11">
        <f t="shared" si="38"/>
        <v>0</v>
      </c>
      <c r="R95" s="11">
        <f t="shared" si="39"/>
        <v>0</v>
      </c>
      <c r="S95" s="10">
        <f t="shared" si="50"/>
        <v>0</v>
      </c>
      <c r="T95" s="11">
        <f t="shared" si="40"/>
        <v>0</v>
      </c>
      <c r="U95" s="11">
        <f t="shared" si="41"/>
        <v>0</v>
      </c>
      <c r="V95" s="11">
        <f t="shared" si="42"/>
        <v>0</v>
      </c>
      <c r="W95" s="10">
        <f t="shared" si="51"/>
        <v>0</v>
      </c>
      <c r="X95" s="11">
        <f t="shared" si="43"/>
        <v>0</v>
      </c>
      <c r="Y95" s="11">
        <f t="shared" si="44"/>
        <v>0</v>
      </c>
      <c r="Z95" s="11">
        <f t="shared" si="45"/>
        <v>0</v>
      </c>
      <c r="AA95" s="10">
        <f t="shared" si="52"/>
        <v>0</v>
      </c>
      <c r="AB95" s="12">
        <f t="shared" si="53"/>
        <v>0</v>
      </c>
      <c r="AC95" s="40">
        <f t="shared" si="62"/>
        <v>0</v>
      </c>
      <c r="AD95" s="13">
        <f t="shared" si="60"/>
        <v>0</v>
      </c>
      <c r="AE95" s="13">
        <f t="shared" si="54"/>
        <v>0</v>
      </c>
      <c r="AF95" s="14">
        <f t="shared" si="55"/>
        <v>0</v>
      </c>
      <c r="AG95" s="15">
        <f t="shared" si="56"/>
        <v>0</v>
      </c>
      <c r="AH95" s="16">
        <f t="shared" si="57"/>
        <v>0</v>
      </c>
      <c r="AI95" s="13">
        <f t="shared" si="58"/>
        <v>0</v>
      </c>
      <c r="AJ95" s="17">
        <f t="shared" si="59"/>
        <v>0</v>
      </c>
    </row>
    <row r="96" spans="1:36" s="2" customFormat="1" ht="16.5" customHeight="1">
      <c r="A96" s="18">
        <f t="shared" si="61"/>
        <v>77</v>
      </c>
      <c r="B96" s="20" t="s">
        <v>112</v>
      </c>
      <c r="C96" s="7">
        <v>0</v>
      </c>
      <c r="D96" s="7">
        <v>0</v>
      </c>
      <c r="E96" s="7">
        <v>38</v>
      </c>
      <c r="F96" s="8">
        <f t="shared" si="46"/>
        <v>38</v>
      </c>
      <c r="G96" s="7"/>
      <c r="H96" s="7">
        <v>0</v>
      </c>
      <c r="I96" s="7">
        <v>0</v>
      </c>
      <c r="J96" s="8">
        <f t="shared" si="47"/>
        <v>0</v>
      </c>
      <c r="K96" s="7"/>
      <c r="L96" s="7"/>
      <c r="M96" s="7">
        <v>0</v>
      </c>
      <c r="N96" s="8">
        <f t="shared" si="48"/>
        <v>0</v>
      </c>
      <c r="O96" s="9">
        <f t="shared" si="49"/>
        <v>38</v>
      </c>
      <c r="P96" s="11">
        <f t="shared" si="37"/>
        <v>0</v>
      </c>
      <c r="Q96" s="11">
        <f t="shared" si="38"/>
        <v>0</v>
      </c>
      <c r="R96" s="11">
        <f t="shared" si="39"/>
        <v>36</v>
      </c>
      <c r="S96" s="10">
        <f t="shared" si="50"/>
        <v>36</v>
      </c>
      <c r="T96" s="11">
        <f t="shared" si="40"/>
        <v>0</v>
      </c>
      <c r="U96" s="11">
        <f t="shared" si="41"/>
        <v>0</v>
      </c>
      <c r="V96" s="11">
        <f t="shared" si="42"/>
        <v>0</v>
      </c>
      <c r="W96" s="10">
        <f t="shared" si="51"/>
        <v>0</v>
      </c>
      <c r="X96" s="11">
        <f t="shared" si="43"/>
        <v>0</v>
      </c>
      <c r="Y96" s="11">
        <f t="shared" si="44"/>
        <v>0</v>
      </c>
      <c r="Z96" s="11">
        <f t="shared" si="45"/>
        <v>0</v>
      </c>
      <c r="AA96" s="10">
        <f t="shared" si="52"/>
        <v>0</v>
      </c>
      <c r="AB96" s="12">
        <f t="shared" si="53"/>
        <v>36</v>
      </c>
      <c r="AC96" s="40">
        <f t="shared" si="62"/>
        <v>4.433</v>
      </c>
      <c r="AD96" s="13">
        <f t="shared" si="60"/>
        <v>1862</v>
      </c>
      <c r="AE96" s="13">
        <f t="shared" si="54"/>
        <v>745</v>
      </c>
      <c r="AF96" s="14">
        <f t="shared" si="55"/>
        <v>2607</v>
      </c>
      <c r="AG96" s="15">
        <f t="shared" si="56"/>
        <v>391</v>
      </c>
      <c r="AH96" s="16">
        <f t="shared" si="57"/>
        <v>2998</v>
      </c>
      <c r="AI96" s="13">
        <f t="shared" si="58"/>
        <v>707</v>
      </c>
      <c r="AJ96" s="17">
        <f t="shared" si="59"/>
        <v>3705</v>
      </c>
    </row>
    <row r="97" spans="1:36" s="2" customFormat="1" ht="16.5" customHeight="1">
      <c r="A97" s="18">
        <f t="shared" si="61"/>
        <v>78</v>
      </c>
      <c r="B97" s="20" t="s">
        <v>113</v>
      </c>
      <c r="C97" s="7">
        <v>0</v>
      </c>
      <c r="D97" s="7">
        <v>0</v>
      </c>
      <c r="E97" s="7">
        <v>60</v>
      </c>
      <c r="F97" s="8">
        <f t="shared" si="46"/>
        <v>60</v>
      </c>
      <c r="G97" s="7"/>
      <c r="H97" s="7">
        <v>0</v>
      </c>
      <c r="I97" s="7">
        <v>0</v>
      </c>
      <c r="J97" s="8">
        <f t="shared" si="47"/>
        <v>0</v>
      </c>
      <c r="K97" s="7"/>
      <c r="L97" s="7"/>
      <c r="M97" s="7">
        <v>0</v>
      </c>
      <c r="N97" s="8">
        <f t="shared" si="48"/>
        <v>0</v>
      </c>
      <c r="O97" s="9">
        <f t="shared" si="49"/>
        <v>60</v>
      </c>
      <c r="P97" s="11">
        <f t="shared" si="37"/>
        <v>0</v>
      </c>
      <c r="Q97" s="11">
        <f t="shared" si="38"/>
        <v>0</v>
      </c>
      <c r="R97" s="11">
        <f t="shared" si="39"/>
        <v>56</v>
      </c>
      <c r="S97" s="10">
        <f t="shared" si="50"/>
        <v>56</v>
      </c>
      <c r="T97" s="11">
        <f t="shared" si="40"/>
        <v>0</v>
      </c>
      <c r="U97" s="11">
        <f t="shared" si="41"/>
        <v>0</v>
      </c>
      <c r="V97" s="11">
        <f t="shared" si="42"/>
        <v>0</v>
      </c>
      <c r="W97" s="10">
        <f t="shared" si="51"/>
        <v>0</v>
      </c>
      <c r="X97" s="11">
        <f t="shared" si="43"/>
        <v>0</v>
      </c>
      <c r="Y97" s="11">
        <f t="shared" si="44"/>
        <v>0</v>
      </c>
      <c r="Z97" s="11">
        <f t="shared" si="45"/>
        <v>0</v>
      </c>
      <c r="AA97" s="10">
        <f t="shared" si="52"/>
        <v>0</v>
      </c>
      <c r="AB97" s="12">
        <f t="shared" si="53"/>
        <v>56</v>
      </c>
      <c r="AC97" s="40">
        <f t="shared" si="62"/>
        <v>6.897</v>
      </c>
      <c r="AD97" s="13">
        <f t="shared" si="60"/>
        <v>2897</v>
      </c>
      <c r="AE97" s="13">
        <f t="shared" si="54"/>
        <v>1159</v>
      </c>
      <c r="AF97" s="14">
        <f t="shared" si="55"/>
        <v>4056</v>
      </c>
      <c r="AG97" s="15">
        <f t="shared" si="56"/>
        <v>608</v>
      </c>
      <c r="AH97" s="16">
        <f t="shared" si="57"/>
        <v>4664</v>
      </c>
      <c r="AI97" s="13">
        <f t="shared" si="58"/>
        <v>1100</v>
      </c>
      <c r="AJ97" s="17">
        <f t="shared" si="59"/>
        <v>5764</v>
      </c>
    </row>
    <row r="98" spans="1:36" s="2" customFormat="1" ht="16.5" customHeight="1">
      <c r="A98" s="18">
        <f t="shared" si="61"/>
        <v>79</v>
      </c>
      <c r="B98" s="20" t="s">
        <v>114</v>
      </c>
      <c r="C98" s="7">
        <v>0</v>
      </c>
      <c r="D98" s="7">
        <v>0</v>
      </c>
      <c r="E98" s="7">
        <v>16</v>
      </c>
      <c r="F98" s="8">
        <f t="shared" si="46"/>
        <v>16</v>
      </c>
      <c r="G98" s="7"/>
      <c r="H98" s="7">
        <v>0</v>
      </c>
      <c r="I98" s="7">
        <v>0</v>
      </c>
      <c r="J98" s="8">
        <f t="shared" si="47"/>
        <v>0</v>
      </c>
      <c r="K98" s="7"/>
      <c r="L98" s="7"/>
      <c r="M98" s="7">
        <v>0</v>
      </c>
      <c r="N98" s="8">
        <f t="shared" si="48"/>
        <v>0</v>
      </c>
      <c r="O98" s="9">
        <f t="shared" si="49"/>
        <v>16</v>
      </c>
      <c r="P98" s="11">
        <f t="shared" si="37"/>
        <v>0</v>
      </c>
      <c r="Q98" s="11">
        <f t="shared" si="38"/>
        <v>0</v>
      </c>
      <c r="R98" s="11">
        <f t="shared" si="39"/>
        <v>15</v>
      </c>
      <c r="S98" s="10">
        <f t="shared" si="50"/>
        <v>15</v>
      </c>
      <c r="T98" s="11">
        <f t="shared" si="40"/>
        <v>0</v>
      </c>
      <c r="U98" s="11">
        <f t="shared" si="41"/>
        <v>0</v>
      </c>
      <c r="V98" s="11">
        <f t="shared" si="42"/>
        <v>0</v>
      </c>
      <c r="W98" s="10">
        <f t="shared" si="51"/>
        <v>0</v>
      </c>
      <c r="X98" s="11">
        <f t="shared" si="43"/>
        <v>0</v>
      </c>
      <c r="Y98" s="11">
        <f t="shared" si="44"/>
        <v>0</v>
      </c>
      <c r="Z98" s="11">
        <f t="shared" si="45"/>
        <v>0</v>
      </c>
      <c r="AA98" s="10">
        <f t="shared" si="52"/>
        <v>0</v>
      </c>
      <c r="AB98" s="12">
        <f t="shared" si="53"/>
        <v>15</v>
      </c>
      <c r="AC98" s="40">
        <f t="shared" si="62"/>
        <v>1.847</v>
      </c>
      <c r="AD98" s="13">
        <f t="shared" si="60"/>
        <v>776</v>
      </c>
      <c r="AE98" s="13">
        <f t="shared" si="54"/>
        <v>310</v>
      </c>
      <c r="AF98" s="14">
        <f t="shared" si="55"/>
        <v>1086</v>
      </c>
      <c r="AG98" s="15">
        <f t="shared" si="56"/>
        <v>163</v>
      </c>
      <c r="AH98" s="16">
        <f t="shared" si="57"/>
        <v>1249</v>
      </c>
      <c r="AI98" s="13">
        <f t="shared" si="58"/>
        <v>295</v>
      </c>
      <c r="AJ98" s="17">
        <f t="shared" si="59"/>
        <v>1544</v>
      </c>
    </row>
    <row r="99" spans="1:36" s="2" customFormat="1" ht="16.5" customHeight="1">
      <c r="A99" s="18">
        <f t="shared" si="61"/>
        <v>80</v>
      </c>
      <c r="B99" s="21" t="s">
        <v>115</v>
      </c>
      <c r="C99" s="7">
        <v>0</v>
      </c>
      <c r="D99" s="7">
        <v>0</v>
      </c>
      <c r="E99" s="7">
        <v>0</v>
      </c>
      <c r="F99" s="8">
        <f t="shared" si="46"/>
        <v>0</v>
      </c>
      <c r="G99" s="7"/>
      <c r="H99" s="7">
        <v>0</v>
      </c>
      <c r="I99" s="7">
        <v>0</v>
      </c>
      <c r="J99" s="8">
        <f t="shared" si="47"/>
        <v>0</v>
      </c>
      <c r="K99" s="7"/>
      <c r="L99" s="7"/>
      <c r="M99" s="7">
        <v>0</v>
      </c>
      <c r="N99" s="8">
        <f t="shared" si="48"/>
        <v>0</v>
      </c>
      <c r="O99" s="9">
        <f t="shared" si="49"/>
        <v>0</v>
      </c>
      <c r="P99" s="11">
        <f t="shared" si="37"/>
        <v>0</v>
      </c>
      <c r="Q99" s="11">
        <f t="shared" si="38"/>
        <v>0</v>
      </c>
      <c r="R99" s="11">
        <f t="shared" si="39"/>
        <v>0</v>
      </c>
      <c r="S99" s="10">
        <f t="shared" si="50"/>
        <v>0</v>
      </c>
      <c r="T99" s="11">
        <f t="shared" si="40"/>
        <v>0</v>
      </c>
      <c r="U99" s="11">
        <f t="shared" si="41"/>
        <v>0</v>
      </c>
      <c r="V99" s="11">
        <f t="shared" si="42"/>
        <v>0</v>
      </c>
      <c r="W99" s="10">
        <f t="shared" si="51"/>
        <v>0</v>
      </c>
      <c r="X99" s="11">
        <f t="shared" si="43"/>
        <v>0</v>
      </c>
      <c r="Y99" s="11">
        <f t="shared" si="44"/>
        <v>0</v>
      </c>
      <c r="Z99" s="11">
        <f t="shared" si="45"/>
        <v>0</v>
      </c>
      <c r="AA99" s="10">
        <f t="shared" si="52"/>
        <v>0</v>
      </c>
      <c r="AB99" s="12">
        <f t="shared" si="53"/>
        <v>0</v>
      </c>
      <c r="AC99" s="40">
        <f t="shared" si="62"/>
        <v>0</v>
      </c>
      <c r="AD99" s="13">
        <f t="shared" si="60"/>
        <v>0</v>
      </c>
      <c r="AE99" s="13">
        <f t="shared" si="54"/>
        <v>0</v>
      </c>
      <c r="AF99" s="14">
        <f t="shared" si="55"/>
        <v>0</v>
      </c>
      <c r="AG99" s="15">
        <f t="shared" si="56"/>
        <v>0</v>
      </c>
      <c r="AH99" s="16">
        <f t="shared" si="57"/>
        <v>0</v>
      </c>
      <c r="AI99" s="13">
        <f t="shared" si="58"/>
        <v>0</v>
      </c>
      <c r="AJ99" s="17">
        <f t="shared" si="59"/>
        <v>0</v>
      </c>
    </row>
    <row r="100" spans="1:36" s="2" customFormat="1" ht="16.5" customHeight="1">
      <c r="A100" s="18">
        <f t="shared" si="61"/>
        <v>81</v>
      </c>
      <c r="B100" s="20" t="s">
        <v>116</v>
      </c>
      <c r="C100" s="7">
        <v>0</v>
      </c>
      <c r="D100" s="7">
        <v>0</v>
      </c>
      <c r="E100" s="7">
        <v>0</v>
      </c>
      <c r="F100" s="8">
        <f t="shared" si="46"/>
        <v>0</v>
      </c>
      <c r="G100" s="7"/>
      <c r="H100" s="7">
        <v>0</v>
      </c>
      <c r="I100" s="7">
        <v>0</v>
      </c>
      <c r="J100" s="8">
        <f t="shared" si="47"/>
        <v>0</v>
      </c>
      <c r="K100" s="7"/>
      <c r="L100" s="7"/>
      <c r="M100" s="7">
        <v>0</v>
      </c>
      <c r="N100" s="8">
        <f t="shared" si="48"/>
        <v>0</v>
      </c>
      <c r="O100" s="9">
        <f t="shared" si="49"/>
        <v>0</v>
      </c>
      <c r="P100" s="11">
        <f t="shared" si="37"/>
        <v>0</v>
      </c>
      <c r="Q100" s="11">
        <f t="shared" si="38"/>
        <v>0</v>
      </c>
      <c r="R100" s="11">
        <f t="shared" si="39"/>
        <v>0</v>
      </c>
      <c r="S100" s="10">
        <f t="shared" si="50"/>
        <v>0</v>
      </c>
      <c r="T100" s="11">
        <f t="shared" si="40"/>
        <v>0</v>
      </c>
      <c r="U100" s="11">
        <f t="shared" si="41"/>
        <v>0</v>
      </c>
      <c r="V100" s="11">
        <f t="shared" si="42"/>
        <v>0</v>
      </c>
      <c r="W100" s="10">
        <f t="shared" si="51"/>
        <v>0</v>
      </c>
      <c r="X100" s="11">
        <f t="shared" si="43"/>
        <v>0</v>
      </c>
      <c r="Y100" s="11">
        <f t="shared" si="44"/>
        <v>0</v>
      </c>
      <c r="Z100" s="11">
        <f t="shared" si="45"/>
        <v>0</v>
      </c>
      <c r="AA100" s="10">
        <f t="shared" si="52"/>
        <v>0</v>
      </c>
      <c r="AB100" s="12">
        <f t="shared" si="53"/>
        <v>0</v>
      </c>
      <c r="AC100" s="40">
        <f t="shared" si="62"/>
        <v>0</v>
      </c>
      <c r="AD100" s="13">
        <f t="shared" si="60"/>
        <v>0</v>
      </c>
      <c r="AE100" s="13">
        <f t="shared" si="54"/>
        <v>0</v>
      </c>
      <c r="AF100" s="14">
        <f t="shared" si="55"/>
        <v>0</v>
      </c>
      <c r="AG100" s="15">
        <f t="shared" si="56"/>
        <v>0</v>
      </c>
      <c r="AH100" s="16">
        <f t="shared" si="57"/>
        <v>0</v>
      </c>
      <c r="AI100" s="13">
        <f t="shared" si="58"/>
        <v>0</v>
      </c>
      <c r="AJ100" s="17">
        <f t="shared" si="59"/>
        <v>0</v>
      </c>
    </row>
    <row r="101" spans="1:36" s="2" customFormat="1" ht="16.5" customHeight="1">
      <c r="A101" s="18">
        <f t="shared" si="61"/>
        <v>82</v>
      </c>
      <c r="B101" s="20" t="s">
        <v>117</v>
      </c>
      <c r="C101" s="7">
        <v>0</v>
      </c>
      <c r="D101" s="7">
        <v>0</v>
      </c>
      <c r="E101" s="7">
        <v>4</v>
      </c>
      <c r="F101" s="8">
        <f t="shared" si="46"/>
        <v>4</v>
      </c>
      <c r="G101" s="7"/>
      <c r="H101" s="7">
        <v>0</v>
      </c>
      <c r="I101" s="7">
        <v>0</v>
      </c>
      <c r="J101" s="8">
        <f t="shared" si="47"/>
        <v>0</v>
      </c>
      <c r="K101" s="7"/>
      <c r="L101" s="7"/>
      <c r="M101" s="7">
        <v>0</v>
      </c>
      <c r="N101" s="8">
        <f t="shared" si="48"/>
        <v>0</v>
      </c>
      <c r="O101" s="9">
        <f t="shared" si="49"/>
        <v>4</v>
      </c>
      <c r="P101" s="11">
        <f t="shared" si="37"/>
        <v>0</v>
      </c>
      <c r="Q101" s="11">
        <f t="shared" si="38"/>
        <v>0</v>
      </c>
      <c r="R101" s="11">
        <f t="shared" si="39"/>
        <v>4</v>
      </c>
      <c r="S101" s="10">
        <f t="shared" si="50"/>
        <v>4</v>
      </c>
      <c r="T101" s="11">
        <f t="shared" si="40"/>
        <v>0</v>
      </c>
      <c r="U101" s="11">
        <f t="shared" si="41"/>
        <v>0</v>
      </c>
      <c r="V101" s="11">
        <f t="shared" si="42"/>
        <v>0</v>
      </c>
      <c r="W101" s="10">
        <f t="shared" si="51"/>
        <v>0</v>
      </c>
      <c r="X101" s="11">
        <f t="shared" si="43"/>
        <v>0</v>
      </c>
      <c r="Y101" s="11">
        <f t="shared" si="44"/>
        <v>0</v>
      </c>
      <c r="Z101" s="11">
        <f t="shared" si="45"/>
        <v>0</v>
      </c>
      <c r="AA101" s="10">
        <f t="shared" si="52"/>
        <v>0</v>
      </c>
      <c r="AB101" s="12">
        <f t="shared" si="53"/>
        <v>4</v>
      </c>
      <c r="AC101" s="40">
        <f t="shared" si="62"/>
        <v>0.493</v>
      </c>
      <c r="AD101" s="13">
        <f t="shared" si="60"/>
        <v>207</v>
      </c>
      <c r="AE101" s="13">
        <f t="shared" si="54"/>
        <v>83</v>
      </c>
      <c r="AF101" s="14">
        <f t="shared" si="55"/>
        <v>290</v>
      </c>
      <c r="AG101" s="15">
        <f t="shared" si="56"/>
        <v>44</v>
      </c>
      <c r="AH101" s="16">
        <f t="shared" si="57"/>
        <v>334</v>
      </c>
      <c r="AI101" s="13">
        <f t="shared" si="58"/>
        <v>79</v>
      </c>
      <c r="AJ101" s="17">
        <f t="shared" si="59"/>
        <v>413</v>
      </c>
    </row>
    <row r="102" spans="1:36" s="2" customFormat="1" ht="16.5" customHeight="1">
      <c r="A102" s="18">
        <f t="shared" si="61"/>
        <v>83</v>
      </c>
      <c r="B102" s="20" t="s">
        <v>118</v>
      </c>
      <c r="C102" s="7">
        <v>0</v>
      </c>
      <c r="D102" s="7">
        <v>0</v>
      </c>
      <c r="E102" s="7">
        <v>0</v>
      </c>
      <c r="F102" s="8">
        <f t="shared" si="46"/>
        <v>0</v>
      </c>
      <c r="G102" s="7"/>
      <c r="H102" s="7">
        <v>0</v>
      </c>
      <c r="I102" s="7">
        <v>0</v>
      </c>
      <c r="J102" s="8">
        <f t="shared" si="47"/>
        <v>0</v>
      </c>
      <c r="K102" s="7"/>
      <c r="L102" s="7"/>
      <c r="M102" s="7">
        <v>0</v>
      </c>
      <c r="N102" s="8">
        <f t="shared" si="48"/>
        <v>0</v>
      </c>
      <c r="O102" s="9">
        <f t="shared" si="49"/>
        <v>0</v>
      </c>
      <c r="P102" s="11">
        <f t="shared" si="37"/>
        <v>0</v>
      </c>
      <c r="Q102" s="11">
        <f t="shared" si="38"/>
        <v>0</v>
      </c>
      <c r="R102" s="11">
        <f t="shared" si="39"/>
        <v>0</v>
      </c>
      <c r="S102" s="10">
        <f t="shared" si="50"/>
        <v>0</v>
      </c>
      <c r="T102" s="11">
        <f t="shared" si="40"/>
        <v>0</v>
      </c>
      <c r="U102" s="11">
        <f t="shared" si="41"/>
        <v>0</v>
      </c>
      <c r="V102" s="11">
        <f t="shared" si="42"/>
        <v>0</v>
      </c>
      <c r="W102" s="10">
        <f t="shared" si="51"/>
        <v>0</v>
      </c>
      <c r="X102" s="11">
        <f t="shared" si="43"/>
        <v>0</v>
      </c>
      <c r="Y102" s="11">
        <f t="shared" si="44"/>
        <v>0</v>
      </c>
      <c r="Z102" s="11">
        <f t="shared" si="45"/>
        <v>0</v>
      </c>
      <c r="AA102" s="10">
        <f t="shared" si="52"/>
        <v>0</v>
      </c>
      <c r="AB102" s="12">
        <f t="shared" si="53"/>
        <v>0</v>
      </c>
      <c r="AC102" s="40">
        <f t="shared" si="62"/>
        <v>0</v>
      </c>
      <c r="AD102" s="13">
        <f t="shared" si="60"/>
        <v>0</v>
      </c>
      <c r="AE102" s="13">
        <f t="shared" si="54"/>
        <v>0</v>
      </c>
      <c r="AF102" s="14">
        <f t="shared" si="55"/>
        <v>0</v>
      </c>
      <c r="AG102" s="15">
        <f t="shared" si="56"/>
        <v>0</v>
      </c>
      <c r="AH102" s="16">
        <f t="shared" si="57"/>
        <v>0</v>
      </c>
      <c r="AI102" s="13">
        <f t="shared" si="58"/>
        <v>0</v>
      </c>
      <c r="AJ102" s="17">
        <f t="shared" si="59"/>
        <v>0</v>
      </c>
    </row>
    <row r="103" spans="1:36" s="2" customFormat="1" ht="16.5" customHeight="1">
      <c r="A103" s="18">
        <f t="shared" si="61"/>
        <v>84</v>
      </c>
      <c r="B103" s="20" t="s">
        <v>119</v>
      </c>
      <c r="C103" s="7">
        <v>0</v>
      </c>
      <c r="D103" s="7">
        <v>0</v>
      </c>
      <c r="E103" s="7">
        <v>0</v>
      </c>
      <c r="F103" s="8">
        <f t="shared" si="46"/>
        <v>0</v>
      </c>
      <c r="G103" s="7"/>
      <c r="H103" s="7">
        <v>0</v>
      </c>
      <c r="I103" s="7">
        <v>0</v>
      </c>
      <c r="J103" s="8">
        <f t="shared" si="47"/>
        <v>0</v>
      </c>
      <c r="K103" s="7"/>
      <c r="L103" s="7"/>
      <c r="M103" s="7">
        <v>0</v>
      </c>
      <c r="N103" s="8">
        <f t="shared" si="48"/>
        <v>0</v>
      </c>
      <c r="O103" s="9">
        <f t="shared" si="49"/>
        <v>0</v>
      </c>
      <c r="P103" s="11">
        <f t="shared" si="37"/>
        <v>0</v>
      </c>
      <c r="Q103" s="11">
        <f t="shared" si="38"/>
        <v>0</v>
      </c>
      <c r="R103" s="11">
        <f t="shared" si="39"/>
        <v>0</v>
      </c>
      <c r="S103" s="10">
        <f t="shared" si="50"/>
        <v>0</v>
      </c>
      <c r="T103" s="11">
        <f t="shared" si="40"/>
        <v>0</v>
      </c>
      <c r="U103" s="11">
        <f t="shared" si="41"/>
        <v>0</v>
      </c>
      <c r="V103" s="11">
        <f t="shared" si="42"/>
        <v>0</v>
      </c>
      <c r="W103" s="10">
        <f t="shared" si="51"/>
        <v>0</v>
      </c>
      <c r="X103" s="11">
        <f t="shared" si="43"/>
        <v>0</v>
      </c>
      <c r="Y103" s="11">
        <f t="shared" si="44"/>
        <v>0</v>
      </c>
      <c r="Z103" s="11">
        <f t="shared" si="45"/>
        <v>0</v>
      </c>
      <c r="AA103" s="10">
        <f t="shared" si="52"/>
        <v>0</v>
      </c>
      <c r="AB103" s="12">
        <f t="shared" si="53"/>
        <v>0</v>
      </c>
      <c r="AC103" s="40">
        <f t="shared" si="62"/>
        <v>0</v>
      </c>
      <c r="AD103" s="13">
        <f t="shared" si="60"/>
        <v>0</v>
      </c>
      <c r="AE103" s="13">
        <f t="shared" si="54"/>
        <v>0</v>
      </c>
      <c r="AF103" s="14">
        <f t="shared" si="55"/>
        <v>0</v>
      </c>
      <c r="AG103" s="15">
        <f t="shared" si="56"/>
        <v>0</v>
      </c>
      <c r="AH103" s="16">
        <f t="shared" si="57"/>
        <v>0</v>
      </c>
      <c r="AI103" s="13">
        <f t="shared" si="58"/>
        <v>0</v>
      </c>
      <c r="AJ103" s="17">
        <f t="shared" si="59"/>
        <v>0</v>
      </c>
    </row>
    <row r="104" spans="1:36" s="2" customFormat="1" ht="16.5" customHeight="1">
      <c r="A104" s="18">
        <f t="shared" si="61"/>
        <v>85</v>
      </c>
      <c r="B104" s="20" t="s">
        <v>120</v>
      </c>
      <c r="C104" s="7">
        <v>0</v>
      </c>
      <c r="D104" s="7">
        <v>4</v>
      </c>
      <c r="E104" s="7">
        <v>6</v>
      </c>
      <c r="F104" s="8">
        <f t="shared" si="46"/>
        <v>10</v>
      </c>
      <c r="G104" s="7"/>
      <c r="H104" s="7">
        <v>0</v>
      </c>
      <c r="I104" s="7">
        <v>0</v>
      </c>
      <c r="J104" s="8">
        <f t="shared" si="47"/>
        <v>0</v>
      </c>
      <c r="K104" s="7"/>
      <c r="L104" s="7"/>
      <c r="M104" s="7">
        <v>0</v>
      </c>
      <c r="N104" s="8">
        <f t="shared" si="48"/>
        <v>0</v>
      </c>
      <c r="O104" s="9">
        <f t="shared" si="49"/>
        <v>10</v>
      </c>
      <c r="P104" s="11">
        <f t="shared" si="37"/>
        <v>0</v>
      </c>
      <c r="Q104" s="11">
        <f t="shared" si="38"/>
        <v>3</v>
      </c>
      <c r="R104" s="11">
        <f t="shared" si="39"/>
        <v>6</v>
      </c>
      <c r="S104" s="10">
        <f t="shared" si="50"/>
        <v>9</v>
      </c>
      <c r="T104" s="11">
        <f t="shared" si="40"/>
        <v>0</v>
      </c>
      <c r="U104" s="11">
        <f t="shared" si="41"/>
        <v>0</v>
      </c>
      <c r="V104" s="11">
        <f t="shared" si="42"/>
        <v>0</v>
      </c>
      <c r="W104" s="10">
        <f t="shared" si="51"/>
        <v>0</v>
      </c>
      <c r="X104" s="11">
        <f t="shared" si="43"/>
        <v>0</v>
      </c>
      <c r="Y104" s="11">
        <f t="shared" si="44"/>
        <v>0</v>
      </c>
      <c r="Z104" s="11">
        <f t="shared" si="45"/>
        <v>0</v>
      </c>
      <c r="AA104" s="10">
        <f t="shared" si="52"/>
        <v>0</v>
      </c>
      <c r="AB104" s="12">
        <f t="shared" si="53"/>
        <v>9</v>
      </c>
      <c r="AC104" s="40">
        <f t="shared" si="62"/>
        <v>1.108</v>
      </c>
      <c r="AD104" s="13">
        <f t="shared" si="60"/>
        <v>465</v>
      </c>
      <c r="AE104" s="13">
        <f t="shared" si="54"/>
        <v>186</v>
      </c>
      <c r="AF104" s="14">
        <f t="shared" si="55"/>
        <v>651</v>
      </c>
      <c r="AG104" s="15">
        <f t="shared" si="56"/>
        <v>98</v>
      </c>
      <c r="AH104" s="16">
        <f t="shared" si="57"/>
        <v>749</v>
      </c>
      <c r="AI104" s="13">
        <f t="shared" si="58"/>
        <v>177</v>
      </c>
      <c r="AJ104" s="17">
        <f t="shared" si="59"/>
        <v>926</v>
      </c>
    </row>
    <row r="105" spans="1:36" s="2" customFormat="1" ht="16.5" customHeight="1">
      <c r="A105" s="18">
        <f t="shared" si="61"/>
        <v>86</v>
      </c>
      <c r="B105" s="20" t="s">
        <v>121</v>
      </c>
      <c r="C105" s="7">
        <v>0</v>
      </c>
      <c r="D105" s="7">
        <v>0</v>
      </c>
      <c r="E105" s="7">
        <v>0</v>
      </c>
      <c r="F105" s="8">
        <f t="shared" si="46"/>
        <v>0</v>
      </c>
      <c r="G105" s="7"/>
      <c r="H105" s="7">
        <v>0</v>
      </c>
      <c r="I105" s="7">
        <v>0</v>
      </c>
      <c r="J105" s="8">
        <f t="shared" si="47"/>
        <v>0</v>
      </c>
      <c r="K105" s="7"/>
      <c r="L105" s="7"/>
      <c r="M105" s="7">
        <v>0</v>
      </c>
      <c r="N105" s="8">
        <f t="shared" si="48"/>
        <v>0</v>
      </c>
      <c r="O105" s="9">
        <f t="shared" si="49"/>
        <v>0</v>
      </c>
      <c r="P105" s="11">
        <f t="shared" si="37"/>
        <v>0</v>
      </c>
      <c r="Q105" s="11">
        <f t="shared" si="38"/>
        <v>0</v>
      </c>
      <c r="R105" s="11">
        <f t="shared" si="39"/>
        <v>0</v>
      </c>
      <c r="S105" s="10">
        <f t="shared" si="50"/>
        <v>0</v>
      </c>
      <c r="T105" s="11">
        <f t="shared" si="40"/>
        <v>0</v>
      </c>
      <c r="U105" s="11">
        <f t="shared" si="41"/>
        <v>0</v>
      </c>
      <c r="V105" s="11">
        <f t="shared" si="42"/>
        <v>0</v>
      </c>
      <c r="W105" s="10">
        <f t="shared" si="51"/>
        <v>0</v>
      </c>
      <c r="X105" s="11">
        <f t="shared" si="43"/>
        <v>0</v>
      </c>
      <c r="Y105" s="11">
        <f t="shared" si="44"/>
        <v>0</v>
      </c>
      <c r="Z105" s="11">
        <f t="shared" si="45"/>
        <v>0</v>
      </c>
      <c r="AA105" s="10">
        <f t="shared" si="52"/>
        <v>0</v>
      </c>
      <c r="AB105" s="12">
        <f t="shared" si="53"/>
        <v>0</v>
      </c>
      <c r="AC105" s="40">
        <f t="shared" si="62"/>
        <v>0</v>
      </c>
      <c r="AD105" s="13">
        <f t="shared" si="60"/>
        <v>0</v>
      </c>
      <c r="AE105" s="13">
        <f t="shared" si="54"/>
        <v>0</v>
      </c>
      <c r="AF105" s="14">
        <f t="shared" si="55"/>
        <v>0</v>
      </c>
      <c r="AG105" s="15">
        <f t="shared" si="56"/>
        <v>0</v>
      </c>
      <c r="AH105" s="16">
        <f t="shared" si="57"/>
        <v>0</v>
      </c>
      <c r="AI105" s="13">
        <f t="shared" si="58"/>
        <v>0</v>
      </c>
      <c r="AJ105" s="17">
        <f t="shared" si="59"/>
        <v>0</v>
      </c>
    </row>
    <row r="106" spans="1:36" s="2" customFormat="1" ht="16.5" customHeight="1">
      <c r="A106" s="18">
        <f t="shared" si="61"/>
        <v>87</v>
      </c>
      <c r="B106" s="20" t="s">
        <v>122</v>
      </c>
      <c r="C106" s="7">
        <v>0</v>
      </c>
      <c r="D106" s="7">
        <v>0</v>
      </c>
      <c r="E106" s="7">
        <v>0</v>
      </c>
      <c r="F106" s="8">
        <f t="shared" si="46"/>
        <v>0</v>
      </c>
      <c r="G106" s="7"/>
      <c r="H106" s="7">
        <v>0</v>
      </c>
      <c r="I106" s="7">
        <v>0</v>
      </c>
      <c r="J106" s="8">
        <f t="shared" si="47"/>
        <v>0</v>
      </c>
      <c r="K106" s="7"/>
      <c r="L106" s="7"/>
      <c r="M106" s="7">
        <v>0</v>
      </c>
      <c r="N106" s="8">
        <f t="shared" si="48"/>
        <v>0</v>
      </c>
      <c r="O106" s="9">
        <f t="shared" si="49"/>
        <v>0</v>
      </c>
      <c r="P106" s="11">
        <f t="shared" si="37"/>
        <v>0</v>
      </c>
      <c r="Q106" s="11">
        <f t="shared" si="38"/>
        <v>0</v>
      </c>
      <c r="R106" s="11">
        <f t="shared" si="39"/>
        <v>0</v>
      </c>
      <c r="S106" s="10">
        <f t="shared" si="50"/>
        <v>0</v>
      </c>
      <c r="T106" s="11">
        <f t="shared" si="40"/>
        <v>0</v>
      </c>
      <c r="U106" s="11">
        <f t="shared" si="41"/>
        <v>0</v>
      </c>
      <c r="V106" s="11">
        <f t="shared" si="42"/>
        <v>0</v>
      </c>
      <c r="W106" s="10">
        <f t="shared" si="51"/>
        <v>0</v>
      </c>
      <c r="X106" s="11">
        <f t="shared" si="43"/>
        <v>0</v>
      </c>
      <c r="Y106" s="11">
        <f t="shared" si="44"/>
        <v>0</v>
      </c>
      <c r="Z106" s="11">
        <f t="shared" si="45"/>
        <v>0</v>
      </c>
      <c r="AA106" s="10">
        <f t="shared" si="52"/>
        <v>0</v>
      </c>
      <c r="AB106" s="12">
        <f t="shared" si="53"/>
        <v>0</v>
      </c>
      <c r="AC106" s="40">
        <f t="shared" si="62"/>
        <v>0</v>
      </c>
      <c r="AD106" s="13">
        <f t="shared" si="60"/>
        <v>0</v>
      </c>
      <c r="AE106" s="13">
        <f t="shared" si="54"/>
        <v>0</v>
      </c>
      <c r="AF106" s="14">
        <f t="shared" si="55"/>
        <v>0</v>
      </c>
      <c r="AG106" s="15">
        <f t="shared" si="56"/>
        <v>0</v>
      </c>
      <c r="AH106" s="16">
        <f t="shared" si="57"/>
        <v>0</v>
      </c>
      <c r="AI106" s="13">
        <f t="shared" si="58"/>
        <v>0</v>
      </c>
      <c r="AJ106" s="17">
        <f t="shared" si="59"/>
        <v>0</v>
      </c>
    </row>
    <row r="107" spans="1:36" s="2" customFormat="1" ht="16.5" customHeight="1">
      <c r="A107" s="18">
        <f t="shared" si="61"/>
        <v>88</v>
      </c>
      <c r="B107" s="20" t="s">
        <v>123</v>
      </c>
      <c r="C107" s="7">
        <v>0</v>
      </c>
      <c r="D107" s="7">
        <v>22</v>
      </c>
      <c r="E107" s="7">
        <v>117</v>
      </c>
      <c r="F107" s="8">
        <f t="shared" si="46"/>
        <v>139</v>
      </c>
      <c r="G107" s="7"/>
      <c r="H107" s="7">
        <v>0</v>
      </c>
      <c r="I107" s="7">
        <v>0</v>
      </c>
      <c r="J107" s="8">
        <f t="shared" si="47"/>
        <v>0</v>
      </c>
      <c r="K107" s="7"/>
      <c r="L107" s="7"/>
      <c r="M107" s="7">
        <v>0</v>
      </c>
      <c r="N107" s="8">
        <f t="shared" si="48"/>
        <v>0</v>
      </c>
      <c r="O107" s="9">
        <f t="shared" si="49"/>
        <v>139</v>
      </c>
      <c r="P107" s="11">
        <f aca="true" t="shared" si="63" ref="P107:P129">C107*$P$8*$P$9</f>
        <v>0</v>
      </c>
      <c r="Q107" s="11">
        <f aca="true" t="shared" si="64" ref="Q107:Q129">D107*$Q$8*$Q$9</f>
        <v>17</v>
      </c>
      <c r="R107" s="11">
        <f aca="true" t="shared" si="65" ref="R107:R129">E107*$R$8*$R$9</f>
        <v>110</v>
      </c>
      <c r="S107" s="10">
        <f t="shared" si="50"/>
        <v>127</v>
      </c>
      <c r="T107" s="11">
        <f aca="true" t="shared" si="66" ref="T107:T129">G107*$T$8*$T$9*$T$10</f>
        <v>0</v>
      </c>
      <c r="U107" s="11">
        <f aca="true" t="shared" si="67" ref="U107:U129">H107*$U$8*$U$9*$U$10</f>
        <v>0</v>
      </c>
      <c r="V107" s="11">
        <f aca="true" t="shared" si="68" ref="V107:V129">I107*$V$8*$V$9*$V$10</f>
        <v>0</v>
      </c>
      <c r="W107" s="10">
        <f t="shared" si="51"/>
        <v>0</v>
      </c>
      <c r="X107" s="11">
        <f aca="true" t="shared" si="69" ref="X107:X129">K107*$X$8*$X$9*$X$10</f>
        <v>0</v>
      </c>
      <c r="Y107" s="11">
        <f aca="true" t="shared" si="70" ref="Y107:Y129">L107*$Y$8*$Y$9*$Y$10</f>
        <v>0</v>
      </c>
      <c r="Z107" s="11">
        <f aca="true" t="shared" si="71" ref="Z107:Z129">M107*$Z$8*$Z$9*$Z$10</f>
        <v>0</v>
      </c>
      <c r="AA107" s="10">
        <f t="shared" si="52"/>
        <v>0</v>
      </c>
      <c r="AB107" s="12">
        <f t="shared" si="53"/>
        <v>127</v>
      </c>
      <c r="AC107" s="40">
        <f t="shared" si="62"/>
        <v>15.64</v>
      </c>
      <c r="AD107" s="13">
        <f t="shared" si="60"/>
        <v>6569</v>
      </c>
      <c r="AE107" s="13">
        <f t="shared" si="54"/>
        <v>2628</v>
      </c>
      <c r="AF107" s="14">
        <f t="shared" si="55"/>
        <v>9197</v>
      </c>
      <c r="AG107" s="15">
        <f t="shared" si="56"/>
        <v>1380</v>
      </c>
      <c r="AH107" s="16">
        <f t="shared" si="57"/>
        <v>10577</v>
      </c>
      <c r="AI107" s="13">
        <f t="shared" si="58"/>
        <v>2495</v>
      </c>
      <c r="AJ107" s="17">
        <f t="shared" si="59"/>
        <v>13072</v>
      </c>
    </row>
    <row r="108" spans="1:36" s="2" customFormat="1" ht="16.5" customHeight="1">
      <c r="A108" s="18">
        <f t="shared" si="61"/>
        <v>89</v>
      </c>
      <c r="B108" s="20" t="s">
        <v>124</v>
      </c>
      <c r="C108" s="7">
        <v>0</v>
      </c>
      <c r="D108" s="7">
        <v>0</v>
      </c>
      <c r="E108" s="7">
        <v>3</v>
      </c>
      <c r="F108" s="8">
        <f t="shared" si="46"/>
        <v>3</v>
      </c>
      <c r="G108" s="7"/>
      <c r="H108" s="7">
        <v>0</v>
      </c>
      <c r="I108" s="7">
        <v>0</v>
      </c>
      <c r="J108" s="8">
        <f t="shared" si="47"/>
        <v>0</v>
      </c>
      <c r="K108" s="7"/>
      <c r="L108" s="7"/>
      <c r="M108" s="7">
        <v>0</v>
      </c>
      <c r="N108" s="8">
        <f t="shared" si="48"/>
        <v>0</v>
      </c>
      <c r="O108" s="9">
        <f t="shared" si="49"/>
        <v>3</v>
      </c>
      <c r="P108" s="11">
        <f t="shared" si="63"/>
        <v>0</v>
      </c>
      <c r="Q108" s="11">
        <f t="shared" si="64"/>
        <v>0</v>
      </c>
      <c r="R108" s="11">
        <f t="shared" si="65"/>
        <v>3</v>
      </c>
      <c r="S108" s="10">
        <f t="shared" si="50"/>
        <v>3</v>
      </c>
      <c r="T108" s="11">
        <f t="shared" si="66"/>
        <v>0</v>
      </c>
      <c r="U108" s="11">
        <f t="shared" si="67"/>
        <v>0</v>
      </c>
      <c r="V108" s="11">
        <f t="shared" si="68"/>
        <v>0</v>
      </c>
      <c r="W108" s="10">
        <f t="shared" si="51"/>
        <v>0</v>
      </c>
      <c r="X108" s="11">
        <f t="shared" si="69"/>
        <v>0</v>
      </c>
      <c r="Y108" s="11">
        <f t="shared" si="70"/>
        <v>0</v>
      </c>
      <c r="Z108" s="11">
        <f t="shared" si="71"/>
        <v>0</v>
      </c>
      <c r="AA108" s="10">
        <f t="shared" si="52"/>
        <v>0</v>
      </c>
      <c r="AB108" s="12">
        <f t="shared" si="53"/>
        <v>3</v>
      </c>
      <c r="AC108" s="40">
        <f t="shared" si="62"/>
        <v>0.369</v>
      </c>
      <c r="AD108" s="13">
        <f t="shared" si="60"/>
        <v>155</v>
      </c>
      <c r="AE108" s="13">
        <f t="shared" si="54"/>
        <v>62</v>
      </c>
      <c r="AF108" s="14">
        <f t="shared" si="55"/>
        <v>217</v>
      </c>
      <c r="AG108" s="15">
        <f t="shared" si="56"/>
        <v>33</v>
      </c>
      <c r="AH108" s="16">
        <f t="shared" si="57"/>
        <v>250</v>
      </c>
      <c r="AI108" s="13">
        <f t="shared" si="58"/>
        <v>59</v>
      </c>
      <c r="AJ108" s="17">
        <f t="shared" si="59"/>
        <v>309</v>
      </c>
    </row>
    <row r="109" spans="1:36" s="2" customFormat="1" ht="16.5" customHeight="1">
      <c r="A109" s="18">
        <f t="shared" si="61"/>
        <v>90</v>
      </c>
      <c r="B109" s="20" t="s">
        <v>125</v>
      </c>
      <c r="C109" s="7">
        <v>0</v>
      </c>
      <c r="D109" s="7">
        <v>0</v>
      </c>
      <c r="E109" s="7">
        <v>0</v>
      </c>
      <c r="F109" s="8">
        <f t="shared" si="46"/>
        <v>0</v>
      </c>
      <c r="G109" s="7"/>
      <c r="H109" s="7">
        <v>0</v>
      </c>
      <c r="I109" s="7">
        <v>0</v>
      </c>
      <c r="J109" s="8">
        <f t="shared" si="47"/>
        <v>0</v>
      </c>
      <c r="K109" s="7"/>
      <c r="L109" s="7"/>
      <c r="M109" s="7">
        <v>0</v>
      </c>
      <c r="N109" s="8">
        <f t="shared" si="48"/>
        <v>0</v>
      </c>
      <c r="O109" s="9">
        <f t="shared" si="49"/>
        <v>0</v>
      </c>
      <c r="P109" s="11">
        <f t="shared" si="63"/>
        <v>0</v>
      </c>
      <c r="Q109" s="11">
        <f t="shared" si="64"/>
        <v>0</v>
      </c>
      <c r="R109" s="11">
        <f t="shared" si="65"/>
        <v>0</v>
      </c>
      <c r="S109" s="10">
        <f t="shared" si="50"/>
        <v>0</v>
      </c>
      <c r="T109" s="11">
        <f t="shared" si="66"/>
        <v>0</v>
      </c>
      <c r="U109" s="11">
        <f t="shared" si="67"/>
        <v>0</v>
      </c>
      <c r="V109" s="11">
        <f t="shared" si="68"/>
        <v>0</v>
      </c>
      <c r="W109" s="10">
        <f t="shared" si="51"/>
        <v>0</v>
      </c>
      <c r="X109" s="11">
        <f t="shared" si="69"/>
        <v>0</v>
      </c>
      <c r="Y109" s="11">
        <f t="shared" si="70"/>
        <v>0</v>
      </c>
      <c r="Z109" s="11">
        <f t="shared" si="71"/>
        <v>0</v>
      </c>
      <c r="AA109" s="10">
        <f t="shared" si="52"/>
        <v>0</v>
      </c>
      <c r="AB109" s="12">
        <f t="shared" si="53"/>
        <v>0</v>
      </c>
      <c r="AC109" s="40">
        <f t="shared" si="62"/>
        <v>0</v>
      </c>
      <c r="AD109" s="13">
        <f t="shared" si="60"/>
        <v>0</v>
      </c>
      <c r="AE109" s="13">
        <f t="shared" si="54"/>
        <v>0</v>
      </c>
      <c r="AF109" s="14">
        <f t="shared" si="55"/>
        <v>0</v>
      </c>
      <c r="AG109" s="15">
        <f t="shared" si="56"/>
        <v>0</v>
      </c>
      <c r="AH109" s="16">
        <f t="shared" si="57"/>
        <v>0</v>
      </c>
      <c r="AI109" s="13">
        <f t="shared" si="58"/>
        <v>0</v>
      </c>
      <c r="AJ109" s="17">
        <f t="shared" si="59"/>
        <v>0</v>
      </c>
    </row>
    <row r="110" spans="1:36" s="2" customFormat="1" ht="16.5" customHeight="1">
      <c r="A110" s="18">
        <f t="shared" si="61"/>
        <v>91</v>
      </c>
      <c r="B110" s="20" t="s">
        <v>126</v>
      </c>
      <c r="C110" s="7">
        <v>0</v>
      </c>
      <c r="D110" s="7">
        <v>11</v>
      </c>
      <c r="E110" s="7">
        <v>24</v>
      </c>
      <c r="F110" s="8">
        <f t="shared" si="46"/>
        <v>35</v>
      </c>
      <c r="G110" s="7"/>
      <c r="H110" s="7">
        <v>0</v>
      </c>
      <c r="I110" s="7">
        <v>0</v>
      </c>
      <c r="J110" s="8">
        <f t="shared" si="47"/>
        <v>0</v>
      </c>
      <c r="K110" s="7"/>
      <c r="L110" s="7"/>
      <c r="M110" s="7">
        <v>0</v>
      </c>
      <c r="N110" s="8">
        <f t="shared" si="48"/>
        <v>0</v>
      </c>
      <c r="O110" s="9">
        <f t="shared" si="49"/>
        <v>35</v>
      </c>
      <c r="P110" s="11">
        <f t="shared" si="63"/>
        <v>0</v>
      </c>
      <c r="Q110" s="11">
        <f t="shared" si="64"/>
        <v>8</v>
      </c>
      <c r="R110" s="11">
        <f t="shared" si="65"/>
        <v>23</v>
      </c>
      <c r="S110" s="10">
        <f t="shared" si="50"/>
        <v>31</v>
      </c>
      <c r="T110" s="11">
        <f t="shared" si="66"/>
        <v>0</v>
      </c>
      <c r="U110" s="11">
        <f t="shared" si="67"/>
        <v>0</v>
      </c>
      <c r="V110" s="11">
        <f t="shared" si="68"/>
        <v>0</v>
      </c>
      <c r="W110" s="10">
        <f t="shared" si="51"/>
        <v>0</v>
      </c>
      <c r="X110" s="11">
        <f t="shared" si="69"/>
        <v>0</v>
      </c>
      <c r="Y110" s="11">
        <f t="shared" si="70"/>
        <v>0</v>
      </c>
      <c r="Z110" s="11">
        <f t="shared" si="71"/>
        <v>0</v>
      </c>
      <c r="AA110" s="10">
        <f t="shared" si="52"/>
        <v>0</v>
      </c>
      <c r="AB110" s="12">
        <f t="shared" si="53"/>
        <v>31</v>
      </c>
      <c r="AC110" s="40">
        <f t="shared" si="62"/>
        <v>3.818</v>
      </c>
      <c r="AD110" s="13">
        <f t="shared" si="60"/>
        <v>1604</v>
      </c>
      <c r="AE110" s="13">
        <f t="shared" si="54"/>
        <v>642</v>
      </c>
      <c r="AF110" s="14">
        <f t="shared" si="55"/>
        <v>2246</v>
      </c>
      <c r="AG110" s="15">
        <f t="shared" si="56"/>
        <v>337</v>
      </c>
      <c r="AH110" s="16">
        <f t="shared" si="57"/>
        <v>2583</v>
      </c>
      <c r="AI110" s="13">
        <f t="shared" si="58"/>
        <v>609</v>
      </c>
      <c r="AJ110" s="17">
        <f t="shared" si="59"/>
        <v>3192</v>
      </c>
    </row>
    <row r="111" spans="1:36" s="2" customFormat="1" ht="16.5" customHeight="1">
      <c r="A111" s="18">
        <f t="shared" si="61"/>
        <v>92</v>
      </c>
      <c r="B111" s="20" t="s">
        <v>127</v>
      </c>
      <c r="C111" s="7">
        <v>0</v>
      </c>
      <c r="D111" s="7">
        <v>0</v>
      </c>
      <c r="E111" s="7">
        <v>0</v>
      </c>
      <c r="F111" s="8">
        <f t="shared" si="46"/>
        <v>0</v>
      </c>
      <c r="G111" s="7"/>
      <c r="H111" s="7">
        <v>0</v>
      </c>
      <c r="I111" s="7">
        <v>0</v>
      </c>
      <c r="J111" s="8">
        <f t="shared" si="47"/>
        <v>0</v>
      </c>
      <c r="K111" s="7"/>
      <c r="L111" s="7"/>
      <c r="M111" s="7">
        <v>0</v>
      </c>
      <c r="N111" s="8">
        <f t="shared" si="48"/>
        <v>0</v>
      </c>
      <c r="O111" s="9">
        <f t="shared" si="49"/>
        <v>0</v>
      </c>
      <c r="P111" s="11">
        <f t="shared" si="63"/>
        <v>0</v>
      </c>
      <c r="Q111" s="11">
        <f t="shared" si="64"/>
        <v>0</v>
      </c>
      <c r="R111" s="11">
        <f t="shared" si="65"/>
        <v>0</v>
      </c>
      <c r="S111" s="10">
        <f t="shared" si="50"/>
        <v>0</v>
      </c>
      <c r="T111" s="11">
        <f t="shared" si="66"/>
        <v>0</v>
      </c>
      <c r="U111" s="11">
        <f t="shared" si="67"/>
        <v>0</v>
      </c>
      <c r="V111" s="11">
        <f t="shared" si="68"/>
        <v>0</v>
      </c>
      <c r="W111" s="10">
        <f t="shared" si="51"/>
        <v>0</v>
      </c>
      <c r="X111" s="11">
        <f t="shared" si="69"/>
        <v>0</v>
      </c>
      <c r="Y111" s="11">
        <f t="shared" si="70"/>
        <v>0</v>
      </c>
      <c r="Z111" s="11">
        <f t="shared" si="71"/>
        <v>0</v>
      </c>
      <c r="AA111" s="10">
        <f t="shared" si="52"/>
        <v>0</v>
      </c>
      <c r="AB111" s="12">
        <f t="shared" si="53"/>
        <v>0</v>
      </c>
      <c r="AC111" s="40">
        <f t="shared" si="62"/>
        <v>0</v>
      </c>
      <c r="AD111" s="13">
        <f t="shared" si="60"/>
        <v>0</v>
      </c>
      <c r="AE111" s="13">
        <f t="shared" si="54"/>
        <v>0</v>
      </c>
      <c r="AF111" s="14">
        <f t="shared" si="55"/>
        <v>0</v>
      </c>
      <c r="AG111" s="15">
        <f t="shared" si="56"/>
        <v>0</v>
      </c>
      <c r="AH111" s="16">
        <f t="shared" si="57"/>
        <v>0</v>
      </c>
      <c r="AI111" s="13">
        <f t="shared" si="58"/>
        <v>0</v>
      </c>
      <c r="AJ111" s="17">
        <f t="shared" si="59"/>
        <v>0</v>
      </c>
    </row>
    <row r="112" spans="1:36" s="2" customFormat="1" ht="16.5" customHeight="1">
      <c r="A112" s="18">
        <f t="shared" si="61"/>
        <v>93</v>
      </c>
      <c r="B112" s="20" t="s">
        <v>128</v>
      </c>
      <c r="C112" s="7">
        <v>0</v>
      </c>
      <c r="D112" s="7">
        <v>1</v>
      </c>
      <c r="E112" s="7">
        <v>2</v>
      </c>
      <c r="F112" s="8">
        <f t="shared" si="46"/>
        <v>3</v>
      </c>
      <c r="G112" s="7"/>
      <c r="H112" s="7">
        <v>0</v>
      </c>
      <c r="I112" s="7">
        <v>0</v>
      </c>
      <c r="J112" s="8">
        <f t="shared" si="47"/>
        <v>0</v>
      </c>
      <c r="K112" s="7"/>
      <c r="L112" s="7"/>
      <c r="M112" s="7">
        <v>0</v>
      </c>
      <c r="N112" s="8">
        <f t="shared" si="48"/>
        <v>0</v>
      </c>
      <c r="O112" s="9">
        <f t="shared" si="49"/>
        <v>3</v>
      </c>
      <c r="P112" s="11">
        <f t="shared" si="63"/>
        <v>0</v>
      </c>
      <c r="Q112" s="11">
        <f t="shared" si="64"/>
        <v>1</v>
      </c>
      <c r="R112" s="11">
        <f t="shared" si="65"/>
        <v>2</v>
      </c>
      <c r="S112" s="10">
        <f t="shared" si="50"/>
        <v>3</v>
      </c>
      <c r="T112" s="11">
        <f t="shared" si="66"/>
        <v>0</v>
      </c>
      <c r="U112" s="11">
        <f t="shared" si="67"/>
        <v>0</v>
      </c>
      <c r="V112" s="11">
        <f t="shared" si="68"/>
        <v>0</v>
      </c>
      <c r="W112" s="10">
        <f t="shared" si="51"/>
        <v>0</v>
      </c>
      <c r="X112" s="11">
        <f t="shared" si="69"/>
        <v>0</v>
      </c>
      <c r="Y112" s="11">
        <f t="shared" si="70"/>
        <v>0</v>
      </c>
      <c r="Z112" s="11">
        <f t="shared" si="71"/>
        <v>0</v>
      </c>
      <c r="AA112" s="10">
        <f t="shared" si="52"/>
        <v>0</v>
      </c>
      <c r="AB112" s="12">
        <f t="shared" si="53"/>
        <v>3</v>
      </c>
      <c r="AC112" s="40">
        <f t="shared" si="62"/>
        <v>0.369</v>
      </c>
      <c r="AD112" s="13">
        <f t="shared" si="60"/>
        <v>155</v>
      </c>
      <c r="AE112" s="13">
        <f t="shared" si="54"/>
        <v>62</v>
      </c>
      <c r="AF112" s="14">
        <f t="shared" si="55"/>
        <v>217</v>
      </c>
      <c r="AG112" s="15">
        <f t="shared" si="56"/>
        <v>33</v>
      </c>
      <c r="AH112" s="16">
        <f t="shared" si="57"/>
        <v>250</v>
      </c>
      <c r="AI112" s="13">
        <f t="shared" si="58"/>
        <v>59</v>
      </c>
      <c r="AJ112" s="17">
        <f t="shared" si="59"/>
        <v>309</v>
      </c>
    </row>
    <row r="113" spans="1:36" s="2" customFormat="1" ht="16.5" customHeight="1">
      <c r="A113" s="18">
        <f t="shared" si="61"/>
        <v>94</v>
      </c>
      <c r="B113" s="20" t="s">
        <v>129</v>
      </c>
      <c r="C113" s="7">
        <v>0</v>
      </c>
      <c r="D113" s="7">
        <v>1</v>
      </c>
      <c r="E113" s="7">
        <v>17</v>
      </c>
      <c r="F113" s="8">
        <f t="shared" si="46"/>
        <v>18</v>
      </c>
      <c r="G113" s="7"/>
      <c r="H113" s="7">
        <v>0</v>
      </c>
      <c r="I113" s="7">
        <v>0</v>
      </c>
      <c r="J113" s="8">
        <f t="shared" si="47"/>
        <v>0</v>
      </c>
      <c r="K113" s="7"/>
      <c r="L113" s="7"/>
      <c r="M113" s="7">
        <v>0</v>
      </c>
      <c r="N113" s="8">
        <f t="shared" si="48"/>
        <v>0</v>
      </c>
      <c r="O113" s="9">
        <f t="shared" si="49"/>
        <v>18</v>
      </c>
      <c r="P113" s="11">
        <f t="shared" si="63"/>
        <v>0</v>
      </c>
      <c r="Q113" s="11">
        <f t="shared" si="64"/>
        <v>1</v>
      </c>
      <c r="R113" s="11">
        <f t="shared" si="65"/>
        <v>16</v>
      </c>
      <c r="S113" s="10">
        <f t="shared" si="50"/>
        <v>17</v>
      </c>
      <c r="T113" s="11">
        <f t="shared" si="66"/>
        <v>0</v>
      </c>
      <c r="U113" s="11">
        <f t="shared" si="67"/>
        <v>0</v>
      </c>
      <c r="V113" s="11">
        <f t="shared" si="68"/>
        <v>0</v>
      </c>
      <c r="W113" s="10">
        <f t="shared" si="51"/>
        <v>0</v>
      </c>
      <c r="X113" s="11">
        <f t="shared" si="69"/>
        <v>0</v>
      </c>
      <c r="Y113" s="11">
        <f t="shared" si="70"/>
        <v>0</v>
      </c>
      <c r="Z113" s="11">
        <f t="shared" si="71"/>
        <v>0</v>
      </c>
      <c r="AA113" s="10">
        <f t="shared" si="52"/>
        <v>0</v>
      </c>
      <c r="AB113" s="12">
        <f t="shared" si="53"/>
        <v>17</v>
      </c>
      <c r="AC113" s="40">
        <f t="shared" si="62"/>
        <v>2.094</v>
      </c>
      <c r="AD113" s="13">
        <f t="shared" si="60"/>
        <v>879</v>
      </c>
      <c r="AE113" s="13">
        <f t="shared" si="54"/>
        <v>352</v>
      </c>
      <c r="AF113" s="14">
        <f t="shared" si="55"/>
        <v>1231</v>
      </c>
      <c r="AG113" s="15">
        <f t="shared" si="56"/>
        <v>185</v>
      </c>
      <c r="AH113" s="16">
        <f t="shared" si="57"/>
        <v>1416</v>
      </c>
      <c r="AI113" s="13">
        <f t="shared" si="58"/>
        <v>334</v>
      </c>
      <c r="AJ113" s="17">
        <f t="shared" si="59"/>
        <v>1750</v>
      </c>
    </row>
    <row r="114" spans="1:36" s="2" customFormat="1" ht="16.5" customHeight="1">
      <c r="A114" s="18">
        <f t="shared" si="61"/>
        <v>95</v>
      </c>
      <c r="B114" s="20" t="s">
        <v>130</v>
      </c>
      <c r="C114" s="7">
        <v>0</v>
      </c>
      <c r="D114" s="7">
        <v>0</v>
      </c>
      <c r="E114" s="7">
        <v>0</v>
      </c>
      <c r="F114" s="8">
        <f t="shared" si="46"/>
        <v>0</v>
      </c>
      <c r="G114" s="7"/>
      <c r="H114" s="7">
        <v>0</v>
      </c>
      <c r="I114" s="7">
        <v>0</v>
      </c>
      <c r="J114" s="8">
        <f t="shared" si="47"/>
        <v>0</v>
      </c>
      <c r="K114" s="7"/>
      <c r="L114" s="7"/>
      <c r="M114" s="7">
        <v>0</v>
      </c>
      <c r="N114" s="8">
        <f t="shared" si="48"/>
        <v>0</v>
      </c>
      <c r="O114" s="9">
        <f t="shared" si="49"/>
        <v>0</v>
      </c>
      <c r="P114" s="11">
        <f t="shared" si="63"/>
        <v>0</v>
      </c>
      <c r="Q114" s="11">
        <f t="shared" si="64"/>
        <v>0</v>
      </c>
      <c r="R114" s="11">
        <f t="shared" si="65"/>
        <v>0</v>
      </c>
      <c r="S114" s="10">
        <f t="shared" si="50"/>
        <v>0</v>
      </c>
      <c r="T114" s="11">
        <f t="shared" si="66"/>
        <v>0</v>
      </c>
      <c r="U114" s="11">
        <f t="shared" si="67"/>
        <v>0</v>
      </c>
      <c r="V114" s="11">
        <f t="shared" si="68"/>
        <v>0</v>
      </c>
      <c r="W114" s="10">
        <f t="shared" si="51"/>
        <v>0</v>
      </c>
      <c r="X114" s="11">
        <f t="shared" si="69"/>
        <v>0</v>
      </c>
      <c r="Y114" s="11">
        <f t="shared" si="70"/>
        <v>0</v>
      </c>
      <c r="Z114" s="11">
        <f t="shared" si="71"/>
        <v>0</v>
      </c>
      <c r="AA114" s="10">
        <f t="shared" si="52"/>
        <v>0</v>
      </c>
      <c r="AB114" s="12">
        <f t="shared" si="53"/>
        <v>0</v>
      </c>
      <c r="AC114" s="40">
        <f t="shared" si="62"/>
        <v>0</v>
      </c>
      <c r="AD114" s="13">
        <f t="shared" si="60"/>
        <v>0</v>
      </c>
      <c r="AE114" s="13">
        <f t="shared" si="54"/>
        <v>0</v>
      </c>
      <c r="AF114" s="14">
        <f t="shared" si="55"/>
        <v>0</v>
      </c>
      <c r="AG114" s="15">
        <f t="shared" si="56"/>
        <v>0</v>
      </c>
      <c r="AH114" s="16">
        <f t="shared" si="57"/>
        <v>0</v>
      </c>
      <c r="AI114" s="13">
        <f t="shared" si="58"/>
        <v>0</v>
      </c>
      <c r="AJ114" s="17">
        <f t="shared" si="59"/>
        <v>0</v>
      </c>
    </row>
    <row r="115" spans="1:36" s="2" customFormat="1" ht="16.5" customHeight="1">
      <c r="A115" s="18">
        <f t="shared" si="61"/>
        <v>96</v>
      </c>
      <c r="B115" s="20" t="s">
        <v>131</v>
      </c>
      <c r="C115" s="7">
        <v>0</v>
      </c>
      <c r="D115" s="7">
        <v>0</v>
      </c>
      <c r="E115" s="7">
        <v>0</v>
      </c>
      <c r="F115" s="8">
        <f t="shared" si="46"/>
        <v>0</v>
      </c>
      <c r="G115" s="7"/>
      <c r="H115" s="7">
        <v>0</v>
      </c>
      <c r="I115" s="7">
        <v>0</v>
      </c>
      <c r="J115" s="8">
        <f t="shared" si="47"/>
        <v>0</v>
      </c>
      <c r="K115" s="7"/>
      <c r="L115" s="7"/>
      <c r="M115" s="7">
        <v>0</v>
      </c>
      <c r="N115" s="8">
        <f t="shared" si="48"/>
        <v>0</v>
      </c>
      <c r="O115" s="9">
        <f t="shared" si="49"/>
        <v>0</v>
      </c>
      <c r="P115" s="11">
        <f t="shared" si="63"/>
        <v>0</v>
      </c>
      <c r="Q115" s="11">
        <f t="shared" si="64"/>
        <v>0</v>
      </c>
      <c r="R115" s="11">
        <f t="shared" si="65"/>
        <v>0</v>
      </c>
      <c r="S115" s="10">
        <f t="shared" si="50"/>
        <v>0</v>
      </c>
      <c r="T115" s="11">
        <f t="shared" si="66"/>
        <v>0</v>
      </c>
      <c r="U115" s="11">
        <f t="shared" si="67"/>
        <v>0</v>
      </c>
      <c r="V115" s="11">
        <f t="shared" si="68"/>
        <v>0</v>
      </c>
      <c r="W115" s="10">
        <f t="shared" si="51"/>
        <v>0</v>
      </c>
      <c r="X115" s="11">
        <f t="shared" si="69"/>
        <v>0</v>
      </c>
      <c r="Y115" s="11">
        <f t="shared" si="70"/>
        <v>0</v>
      </c>
      <c r="Z115" s="11">
        <f t="shared" si="71"/>
        <v>0</v>
      </c>
      <c r="AA115" s="10">
        <f t="shared" si="52"/>
        <v>0</v>
      </c>
      <c r="AB115" s="12">
        <f t="shared" si="53"/>
        <v>0</v>
      </c>
      <c r="AC115" s="40">
        <f t="shared" si="62"/>
        <v>0</v>
      </c>
      <c r="AD115" s="13">
        <f t="shared" si="60"/>
        <v>0</v>
      </c>
      <c r="AE115" s="13">
        <f t="shared" si="54"/>
        <v>0</v>
      </c>
      <c r="AF115" s="14">
        <f t="shared" si="55"/>
        <v>0</v>
      </c>
      <c r="AG115" s="15">
        <f t="shared" si="56"/>
        <v>0</v>
      </c>
      <c r="AH115" s="16">
        <f t="shared" si="57"/>
        <v>0</v>
      </c>
      <c r="AI115" s="13">
        <f t="shared" si="58"/>
        <v>0</v>
      </c>
      <c r="AJ115" s="17">
        <f t="shared" si="59"/>
        <v>0</v>
      </c>
    </row>
    <row r="116" spans="1:36" s="2" customFormat="1" ht="16.5" customHeight="1">
      <c r="A116" s="18">
        <f t="shared" si="61"/>
        <v>97</v>
      </c>
      <c r="B116" s="20" t="s">
        <v>132</v>
      </c>
      <c r="C116" s="7">
        <v>0</v>
      </c>
      <c r="D116" s="7">
        <v>46</v>
      </c>
      <c r="E116" s="7">
        <v>199</v>
      </c>
      <c r="F116" s="8">
        <f t="shared" si="46"/>
        <v>245</v>
      </c>
      <c r="G116" s="7"/>
      <c r="H116" s="7">
        <v>0</v>
      </c>
      <c r="I116" s="7">
        <v>0</v>
      </c>
      <c r="J116" s="8">
        <f t="shared" si="47"/>
        <v>0</v>
      </c>
      <c r="K116" s="7"/>
      <c r="L116" s="7"/>
      <c r="M116" s="7">
        <v>0</v>
      </c>
      <c r="N116" s="8">
        <f t="shared" si="48"/>
        <v>0</v>
      </c>
      <c r="O116" s="9">
        <f t="shared" si="49"/>
        <v>245</v>
      </c>
      <c r="P116" s="11">
        <f t="shared" si="63"/>
        <v>0</v>
      </c>
      <c r="Q116" s="11">
        <f t="shared" si="64"/>
        <v>35</v>
      </c>
      <c r="R116" s="11">
        <f t="shared" si="65"/>
        <v>187</v>
      </c>
      <c r="S116" s="10">
        <f t="shared" si="50"/>
        <v>222</v>
      </c>
      <c r="T116" s="11">
        <f t="shared" si="66"/>
        <v>0</v>
      </c>
      <c r="U116" s="11">
        <f t="shared" si="67"/>
        <v>0</v>
      </c>
      <c r="V116" s="11">
        <f t="shared" si="68"/>
        <v>0</v>
      </c>
      <c r="W116" s="10">
        <f t="shared" si="51"/>
        <v>0</v>
      </c>
      <c r="X116" s="11">
        <f t="shared" si="69"/>
        <v>0</v>
      </c>
      <c r="Y116" s="11">
        <f t="shared" si="70"/>
        <v>0</v>
      </c>
      <c r="Z116" s="11">
        <f t="shared" si="71"/>
        <v>0</v>
      </c>
      <c r="AA116" s="10">
        <f t="shared" si="52"/>
        <v>0</v>
      </c>
      <c r="AB116" s="12">
        <f t="shared" si="53"/>
        <v>222</v>
      </c>
      <c r="AC116" s="40">
        <f t="shared" si="62"/>
        <v>27.34</v>
      </c>
      <c r="AD116" s="13">
        <f t="shared" si="60"/>
        <v>11483</v>
      </c>
      <c r="AE116" s="13">
        <f t="shared" si="54"/>
        <v>4593</v>
      </c>
      <c r="AF116" s="14">
        <f t="shared" si="55"/>
        <v>16076</v>
      </c>
      <c r="AG116" s="15">
        <f t="shared" si="56"/>
        <v>2411</v>
      </c>
      <c r="AH116" s="16">
        <f t="shared" si="57"/>
        <v>18487</v>
      </c>
      <c r="AI116" s="13">
        <f t="shared" si="58"/>
        <v>4361</v>
      </c>
      <c r="AJ116" s="17">
        <f t="shared" si="59"/>
        <v>22848</v>
      </c>
    </row>
    <row r="117" spans="1:36" s="2" customFormat="1" ht="16.5" customHeight="1">
      <c r="A117" s="18">
        <f t="shared" si="61"/>
        <v>98</v>
      </c>
      <c r="B117" s="20" t="s">
        <v>133</v>
      </c>
      <c r="C117" s="7">
        <v>0</v>
      </c>
      <c r="D117" s="7">
        <v>7</v>
      </c>
      <c r="E117" s="7">
        <v>9</v>
      </c>
      <c r="F117" s="8">
        <f t="shared" si="46"/>
        <v>16</v>
      </c>
      <c r="G117" s="7"/>
      <c r="H117" s="7">
        <v>0</v>
      </c>
      <c r="I117" s="7">
        <v>0</v>
      </c>
      <c r="J117" s="8">
        <f t="shared" si="47"/>
        <v>0</v>
      </c>
      <c r="K117" s="7"/>
      <c r="L117" s="7"/>
      <c r="M117" s="7">
        <v>0</v>
      </c>
      <c r="N117" s="8">
        <f t="shared" si="48"/>
        <v>0</v>
      </c>
      <c r="O117" s="9">
        <f t="shared" si="49"/>
        <v>16</v>
      </c>
      <c r="P117" s="11">
        <f t="shared" si="63"/>
        <v>0</v>
      </c>
      <c r="Q117" s="11">
        <f t="shared" si="64"/>
        <v>5</v>
      </c>
      <c r="R117" s="11">
        <f t="shared" si="65"/>
        <v>8</v>
      </c>
      <c r="S117" s="10">
        <f t="shared" si="50"/>
        <v>13</v>
      </c>
      <c r="T117" s="11">
        <f t="shared" si="66"/>
        <v>0</v>
      </c>
      <c r="U117" s="11">
        <f t="shared" si="67"/>
        <v>0</v>
      </c>
      <c r="V117" s="11">
        <f t="shared" si="68"/>
        <v>0</v>
      </c>
      <c r="W117" s="10">
        <f t="shared" si="51"/>
        <v>0</v>
      </c>
      <c r="X117" s="11">
        <f t="shared" si="69"/>
        <v>0</v>
      </c>
      <c r="Y117" s="11">
        <f t="shared" si="70"/>
        <v>0</v>
      </c>
      <c r="Z117" s="11">
        <f t="shared" si="71"/>
        <v>0</v>
      </c>
      <c r="AA117" s="10">
        <f t="shared" si="52"/>
        <v>0</v>
      </c>
      <c r="AB117" s="12">
        <f t="shared" si="53"/>
        <v>13</v>
      </c>
      <c r="AC117" s="40">
        <f t="shared" si="62"/>
        <v>1.601</v>
      </c>
      <c r="AD117" s="13">
        <f t="shared" si="60"/>
        <v>672</v>
      </c>
      <c r="AE117" s="13">
        <f t="shared" si="54"/>
        <v>269</v>
      </c>
      <c r="AF117" s="14">
        <f t="shared" si="55"/>
        <v>941</v>
      </c>
      <c r="AG117" s="15">
        <f t="shared" si="56"/>
        <v>141</v>
      </c>
      <c r="AH117" s="16">
        <f t="shared" si="57"/>
        <v>1082</v>
      </c>
      <c r="AI117" s="13">
        <f t="shared" si="58"/>
        <v>255</v>
      </c>
      <c r="AJ117" s="17">
        <f t="shared" si="59"/>
        <v>1337</v>
      </c>
    </row>
    <row r="118" spans="1:36" s="2" customFormat="1" ht="16.5" customHeight="1">
      <c r="A118" s="18">
        <f t="shared" si="61"/>
        <v>99</v>
      </c>
      <c r="B118" s="20" t="s">
        <v>134</v>
      </c>
      <c r="C118" s="7">
        <v>0</v>
      </c>
      <c r="D118" s="7">
        <v>73</v>
      </c>
      <c r="E118" s="7">
        <v>314</v>
      </c>
      <c r="F118" s="8">
        <f t="shared" si="46"/>
        <v>387</v>
      </c>
      <c r="G118" s="7"/>
      <c r="H118" s="7">
        <v>0</v>
      </c>
      <c r="I118" s="7">
        <v>0</v>
      </c>
      <c r="J118" s="8">
        <f t="shared" si="47"/>
        <v>0</v>
      </c>
      <c r="K118" s="7"/>
      <c r="L118" s="7"/>
      <c r="M118" s="7">
        <v>0</v>
      </c>
      <c r="N118" s="8">
        <f t="shared" si="48"/>
        <v>0</v>
      </c>
      <c r="O118" s="9">
        <f t="shared" si="49"/>
        <v>387</v>
      </c>
      <c r="P118" s="11">
        <f t="shared" si="63"/>
        <v>0</v>
      </c>
      <c r="Q118" s="11">
        <f t="shared" si="64"/>
        <v>55</v>
      </c>
      <c r="R118" s="11">
        <f t="shared" si="65"/>
        <v>294</v>
      </c>
      <c r="S118" s="10">
        <f t="shared" si="50"/>
        <v>349</v>
      </c>
      <c r="T118" s="11">
        <f t="shared" si="66"/>
        <v>0</v>
      </c>
      <c r="U118" s="11">
        <f t="shared" si="67"/>
        <v>0</v>
      </c>
      <c r="V118" s="11">
        <f t="shared" si="68"/>
        <v>0</v>
      </c>
      <c r="W118" s="10">
        <f t="shared" si="51"/>
        <v>0</v>
      </c>
      <c r="X118" s="11">
        <f t="shared" si="69"/>
        <v>0</v>
      </c>
      <c r="Y118" s="11">
        <f t="shared" si="70"/>
        <v>0</v>
      </c>
      <c r="Z118" s="11">
        <f t="shared" si="71"/>
        <v>0</v>
      </c>
      <c r="AA118" s="10">
        <f t="shared" si="52"/>
        <v>0</v>
      </c>
      <c r="AB118" s="12">
        <f t="shared" si="53"/>
        <v>349</v>
      </c>
      <c r="AC118" s="40">
        <f t="shared" si="62"/>
        <v>42.98</v>
      </c>
      <c r="AD118" s="13">
        <f t="shared" si="60"/>
        <v>18052</v>
      </c>
      <c r="AE118" s="13">
        <f t="shared" si="54"/>
        <v>7221</v>
      </c>
      <c r="AF118" s="14">
        <f t="shared" si="55"/>
        <v>25273</v>
      </c>
      <c r="AG118" s="15">
        <f t="shared" si="56"/>
        <v>3791</v>
      </c>
      <c r="AH118" s="16">
        <f t="shared" si="57"/>
        <v>29064</v>
      </c>
      <c r="AI118" s="13">
        <f t="shared" si="58"/>
        <v>6856</v>
      </c>
      <c r="AJ118" s="17">
        <f t="shared" si="59"/>
        <v>35920</v>
      </c>
    </row>
    <row r="119" spans="1:36" s="2" customFormat="1" ht="16.5" customHeight="1">
      <c r="A119" s="18">
        <f t="shared" si="61"/>
        <v>100</v>
      </c>
      <c r="B119" s="20" t="s">
        <v>135</v>
      </c>
      <c r="C119" s="7">
        <v>0</v>
      </c>
      <c r="D119" s="7">
        <v>7</v>
      </c>
      <c r="E119" s="7">
        <v>0</v>
      </c>
      <c r="F119" s="8">
        <f t="shared" si="46"/>
        <v>7</v>
      </c>
      <c r="G119" s="7"/>
      <c r="H119" s="7">
        <v>0</v>
      </c>
      <c r="I119" s="7">
        <v>0</v>
      </c>
      <c r="J119" s="8">
        <f t="shared" si="47"/>
        <v>0</v>
      </c>
      <c r="K119" s="7"/>
      <c r="L119" s="7"/>
      <c r="M119" s="7">
        <v>0</v>
      </c>
      <c r="N119" s="8">
        <f t="shared" si="48"/>
        <v>0</v>
      </c>
      <c r="O119" s="9">
        <f t="shared" si="49"/>
        <v>7</v>
      </c>
      <c r="P119" s="11">
        <f t="shared" si="63"/>
        <v>0</v>
      </c>
      <c r="Q119" s="11">
        <f t="shared" si="64"/>
        <v>5</v>
      </c>
      <c r="R119" s="11">
        <f t="shared" si="65"/>
        <v>0</v>
      </c>
      <c r="S119" s="10">
        <f t="shared" si="50"/>
        <v>5</v>
      </c>
      <c r="T119" s="11">
        <f t="shared" si="66"/>
        <v>0</v>
      </c>
      <c r="U119" s="11">
        <f t="shared" si="67"/>
        <v>0</v>
      </c>
      <c r="V119" s="11">
        <f t="shared" si="68"/>
        <v>0</v>
      </c>
      <c r="W119" s="10">
        <f t="shared" si="51"/>
        <v>0</v>
      </c>
      <c r="X119" s="11">
        <f t="shared" si="69"/>
        <v>0</v>
      </c>
      <c r="Y119" s="11">
        <f t="shared" si="70"/>
        <v>0</v>
      </c>
      <c r="Z119" s="11">
        <f t="shared" si="71"/>
        <v>0</v>
      </c>
      <c r="AA119" s="10">
        <f t="shared" si="52"/>
        <v>0</v>
      </c>
      <c r="AB119" s="12">
        <f t="shared" si="53"/>
        <v>5</v>
      </c>
      <c r="AC119" s="40">
        <f t="shared" si="62"/>
        <v>0.616</v>
      </c>
      <c r="AD119" s="13">
        <f t="shared" si="60"/>
        <v>259</v>
      </c>
      <c r="AE119" s="13">
        <f t="shared" si="54"/>
        <v>104</v>
      </c>
      <c r="AF119" s="14">
        <f t="shared" si="55"/>
        <v>363</v>
      </c>
      <c r="AG119" s="15">
        <f t="shared" si="56"/>
        <v>54</v>
      </c>
      <c r="AH119" s="16">
        <f t="shared" si="57"/>
        <v>417</v>
      </c>
      <c r="AI119" s="13">
        <f t="shared" si="58"/>
        <v>98</v>
      </c>
      <c r="AJ119" s="17">
        <f t="shared" si="59"/>
        <v>515</v>
      </c>
    </row>
    <row r="120" spans="1:36" s="2" customFormat="1" ht="16.5" customHeight="1">
      <c r="A120" s="18">
        <f t="shared" si="61"/>
        <v>101</v>
      </c>
      <c r="B120" s="20" t="s">
        <v>136</v>
      </c>
      <c r="C120" s="7">
        <v>0</v>
      </c>
      <c r="D120" s="7">
        <v>2</v>
      </c>
      <c r="E120" s="7">
        <v>49</v>
      </c>
      <c r="F120" s="8">
        <f t="shared" si="46"/>
        <v>51</v>
      </c>
      <c r="G120" s="7"/>
      <c r="H120" s="7">
        <v>0</v>
      </c>
      <c r="I120" s="7">
        <v>0</v>
      </c>
      <c r="J120" s="8">
        <f t="shared" si="47"/>
        <v>0</v>
      </c>
      <c r="K120" s="7"/>
      <c r="L120" s="7"/>
      <c r="M120" s="7">
        <v>0</v>
      </c>
      <c r="N120" s="8">
        <f t="shared" si="48"/>
        <v>0</v>
      </c>
      <c r="O120" s="9">
        <f t="shared" si="49"/>
        <v>51</v>
      </c>
      <c r="P120" s="11">
        <f t="shared" si="63"/>
        <v>0</v>
      </c>
      <c r="Q120" s="11">
        <f t="shared" si="64"/>
        <v>2</v>
      </c>
      <c r="R120" s="11">
        <f t="shared" si="65"/>
        <v>46</v>
      </c>
      <c r="S120" s="10">
        <f t="shared" si="50"/>
        <v>48</v>
      </c>
      <c r="T120" s="11">
        <f t="shared" si="66"/>
        <v>0</v>
      </c>
      <c r="U120" s="11">
        <f t="shared" si="67"/>
        <v>0</v>
      </c>
      <c r="V120" s="11">
        <f t="shared" si="68"/>
        <v>0</v>
      </c>
      <c r="W120" s="10">
        <f t="shared" si="51"/>
        <v>0</v>
      </c>
      <c r="X120" s="11">
        <f t="shared" si="69"/>
        <v>0</v>
      </c>
      <c r="Y120" s="11">
        <f t="shared" si="70"/>
        <v>0</v>
      </c>
      <c r="Z120" s="11">
        <f t="shared" si="71"/>
        <v>0</v>
      </c>
      <c r="AA120" s="10">
        <f t="shared" si="52"/>
        <v>0</v>
      </c>
      <c r="AB120" s="12">
        <f t="shared" si="53"/>
        <v>48</v>
      </c>
      <c r="AC120" s="40">
        <f t="shared" si="62"/>
        <v>5.911</v>
      </c>
      <c r="AD120" s="13">
        <f t="shared" si="60"/>
        <v>2483</v>
      </c>
      <c r="AE120" s="13">
        <f t="shared" si="54"/>
        <v>993</v>
      </c>
      <c r="AF120" s="14">
        <f t="shared" si="55"/>
        <v>3476</v>
      </c>
      <c r="AG120" s="15">
        <f t="shared" si="56"/>
        <v>521</v>
      </c>
      <c r="AH120" s="16">
        <f t="shared" si="57"/>
        <v>3997</v>
      </c>
      <c r="AI120" s="13">
        <f t="shared" si="58"/>
        <v>943</v>
      </c>
      <c r="AJ120" s="17">
        <f t="shared" si="59"/>
        <v>4940</v>
      </c>
    </row>
    <row r="121" spans="1:36" s="2" customFormat="1" ht="16.5" customHeight="1">
      <c r="A121" s="18">
        <f t="shared" si="61"/>
        <v>102</v>
      </c>
      <c r="B121" s="20" t="s">
        <v>137</v>
      </c>
      <c r="C121" s="7">
        <v>0</v>
      </c>
      <c r="D121" s="7">
        <v>0</v>
      </c>
      <c r="E121" s="7">
        <v>0</v>
      </c>
      <c r="F121" s="8">
        <f t="shared" si="46"/>
        <v>0</v>
      </c>
      <c r="G121" s="7"/>
      <c r="H121" s="7">
        <v>0</v>
      </c>
      <c r="I121" s="7">
        <v>0</v>
      </c>
      <c r="J121" s="8">
        <f t="shared" si="47"/>
        <v>0</v>
      </c>
      <c r="K121" s="7"/>
      <c r="L121" s="7"/>
      <c r="M121" s="7">
        <v>0</v>
      </c>
      <c r="N121" s="8">
        <f t="shared" si="48"/>
        <v>0</v>
      </c>
      <c r="O121" s="9">
        <f t="shared" si="49"/>
        <v>0</v>
      </c>
      <c r="P121" s="11">
        <f t="shared" si="63"/>
        <v>0</v>
      </c>
      <c r="Q121" s="11">
        <f t="shared" si="64"/>
        <v>0</v>
      </c>
      <c r="R121" s="11">
        <f t="shared" si="65"/>
        <v>0</v>
      </c>
      <c r="S121" s="10">
        <f t="shared" si="50"/>
        <v>0</v>
      </c>
      <c r="T121" s="11">
        <f t="shared" si="66"/>
        <v>0</v>
      </c>
      <c r="U121" s="11">
        <f t="shared" si="67"/>
        <v>0</v>
      </c>
      <c r="V121" s="11">
        <f t="shared" si="68"/>
        <v>0</v>
      </c>
      <c r="W121" s="10">
        <f t="shared" si="51"/>
        <v>0</v>
      </c>
      <c r="X121" s="11">
        <f t="shared" si="69"/>
        <v>0</v>
      </c>
      <c r="Y121" s="11">
        <f t="shared" si="70"/>
        <v>0</v>
      </c>
      <c r="Z121" s="11">
        <f t="shared" si="71"/>
        <v>0</v>
      </c>
      <c r="AA121" s="10">
        <f t="shared" si="52"/>
        <v>0</v>
      </c>
      <c r="AB121" s="12">
        <f t="shared" si="53"/>
        <v>0</v>
      </c>
      <c r="AC121" s="40">
        <f t="shared" si="62"/>
        <v>0</v>
      </c>
      <c r="AD121" s="13">
        <f t="shared" si="60"/>
        <v>0</v>
      </c>
      <c r="AE121" s="13">
        <f t="shared" si="54"/>
        <v>0</v>
      </c>
      <c r="AF121" s="14">
        <f t="shared" si="55"/>
        <v>0</v>
      </c>
      <c r="AG121" s="15">
        <f t="shared" si="56"/>
        <v>0</v>
      </c>
      <c r="AH121" s="16">
        <f t="shared" si="57"/>
        <v>0</v>
      </c>
      <c r="AI121" s="13">
        <f t="shared" si="58"/>
        <v>0</v>
      </c>
      <c r="AJ121" s="17">
        <f t="shared" si="59"/>
        <v>0</v>
      </c>
    </row>
    <row r="122" spans="1:36" s="2" customFormat="1" ht="16.5" customHeight="1">
      <c r="A122" s="18">
        <f t="shared" si="61"/>
        <v>103</v>
      </c>
      <c r="B122" s="20" t="s">
        <v>138</v>
      </c>
      <c r="C122" s="7">
        <v>0</v>
      </c>
      <c r="D122" s="7">
        <v>0</v>
      </c>
      <c r="E122" s="7">
        <v>0</v>
      </c>
      <c r="F122" s="8">
        <f t="shared" si="46"/>
        <v>0</v>
      </c>
      <c r="G122" s="7"/>
      <c r="H122" s="7">
        <v>0</v>
      </c>
      <c r="I122" s="7">
        <v>0</v>
      </c>
      <c r="J122" s="8">
        <f t="shared" si="47"/>
        <v>0</v>
      </c>
      <c r="K122" s="7"/>
      <c r="L122" s="7"/>
      <c r="M122" s="7">
        <v>0</v>
      </c>
      <c r="N122" s="8">
        <f t="shared" si="48"/>
        <v>0</v>
      </c>
      <c r="O122" s="9">
        <f t="shared" si="49"/>
        <v>0</v>
      </c>
      <c r="P122" s="11">
        <f t="shared" si="63"/>
        <v>0</v>
      </c>
      <c r="Q122" s="11">
        <f t="shared" si="64"/>
        <v>0</v>
      </c>
      <c r="R122" s="11">
        <f t="shared" si="65"/>
        <v>0</v>
      </c>
      <c r="S122" s="10">
        <f t="shared" si="50"/>
        <v>0</v>
      </c>
      <c r="T122" s="11">
        <f t="shared" si="66"/>
        <v>0</v>
      </c>
      <c r="U122" s="11">
        <f t="shared" si="67"/>
        <v>0</v>
      </c>
      <c r="V122" s="11">
        <f t="shared" si="68"/>
        <v>0</v>
      </c>
      <c r="W122" s="10">
        <f t="shared" si="51"/>
        <v>0</v>
      </c>
      <c r="X122" s="11">
        <f t="shared" si="69"/>
        <v>0</v>
      </c>
      <c r="Y122" s="11">
        <f t="shared" si="70"/>
        <v>0</v>
      </c>
      <c r="Z122" s="11">
        <f t="shared" si="71"/>
        <v>0</v>
      </c>
      <c r="AA122" s="10">
        <f t="shared" si="52"/>
        <v>0</v>
      </c>
      <c r="AB122" s="12">
        <f t="shared" si="53"/>
        <v>0</v>
      </c>
      <c r="AC122" s="40">
        <f t="shared" si="62"/>
        <v>0</v>
      </c>
      <c r="AD122" s="13">
        <f t="shared" si="60"/>
        <v>0</v>
      </c>
      <c r="AE122" s="13">
        <f t="shared" si="54"/>
        <v>0</v>
      </c>
      <c r="AF122" s="14">
        <f t="shared" si="55"/>
        <v>0</v>
      </c>
      <c r="AG122" s="15">
        <f t="shared" si="56"/>
        <v>0</v>
      </c>
      <c r="AH122" s="16">
        <f t="shared" si="57"/>
        <v>0</v>
      </c>
      <c r="AI122" s="13">
        <f t="shared" si="58"/>
        <v>0</v>
      </c>
      <c r="AJ122" s="17">
        <f t="shared" si="59"/>
        <v>0</v>
      </c>
    </row>
    <row r="123" spans="1:36" s="2" customFormat="1" ht="16.5" customHeight="1">
      <c r="A123" s="18">
        <f>+A122+1</f>
        <v>104</v>
      </c>
      <c r="B123" s="20" t="s">
        <v>139</v>
      </c>
      <c r="C123" s="7">
        <v>0</v>
      </c>
      <c r="D123" s="7">
        <v>0</v>
      </c>
      <c r="E123" s="7">
        <v>10</v>
      </c>
      <c r="F123" s="8">
        <f t="shared" si="46"/>
        <v>10</v>
      </c>
      <c r="G123" s="7"/>
      <c r="H123" s="7">
        <v>0</v>
      </c>
      <c r="I123" s="7">
        <v>0</v>
      </c>
      <c r="J123" s="8">
        <f t="shared" si="47"/>
        <v>0</v>
      </c>
      <c r="K123" s="7"/>
      <c r="L123" s="7"/>
      <c r="M123" s="7">
        <v>0</v>
      </c>
      <c r="N123" s="8">
        <f t="shared" si="48"/>
        <v>0</v>
      </c>
      <c r="O123" s="9">
        <f t="shared" si="49"/>
        <v>10</v>
      </c>
      <c r="P123" s="11">
        <f t="shared" si="63"/>
        <v>0</v>
      </c>
      <c r="Q123" s="11">
        <f t="shared" si="64"/>
        <v>0</v>
      </c>
      <c r="R123" s="11">
        <f t="shared" si="65"/>
        <v>9</v>
      </c>
      <c r="S123" s="10">
        <f t="shared" si="50"/>
        <v>9</v>
      </c>
      <c r="T123" s="11">
        <f t="shared" si="66"/>
        <v>0</v>
      </c>
      <c r="U123" s="11">
        <f t="shared" si="67"/>
        <v>0</v>
      </c>
      <c r="V123" s="11">
        <f t="shared" si="68"/>
        <v>0</v>
      </c>
      <c r="W123" s="10">
        <f t="shared" si="51"/>
        <v>0</v>
      </c>
      <c r="X123" s="11">
        <f t="shared" si="69"/>
        <v>0</v>
      </c>
      <c r="Y123" s="11">
        <f t="shared" si="70"/>
        <v>0</v>
      </c>
      <c r="Z123" s="11">
        <f t="shared" si="71"/>
        <v>0</v>
      </c>
      <c r="AA123" s="10">
        <f t="shared" si="52"/>
        <v>0</v>
      </c>
      <c r="AB123" s="12">
        <f t="shared" si="53"/>
        <v>9</v>
      </c>
      <c r="AC123" s="40">
        <f t="shared" si="62"/>
        <v>1.108</v>
      </c>
      <c r="AD123" s="13">
        <f t="shared" si="60"/>
        <v>465</v>
      </c>
      <c r="AE123" s="13">
        <f t="shared" si="54"/>
        <v>186</v>
      </c>
      <c r="AF123" s="14">
        <f t="shared" si="55"/>
        <v>651</v>
      </c>
      <c r="AG123" s="15">
        <f t="shared" si="56"/>
        <v>98</v>
      </c>
      <c r="AH123" s="16">
        <f t="shared" si="57"/>
        <v>749</v>
      </c>
      <c r="AI123" s="13">
        <f t="shared" si="58"/>
        <v>177</v>
      </c>
      <c r="AJ123" s="17">
        <f t="shared" si="59"/>
        <v>926</v>
      </c>
    </row>
    <row r="124" spans="1:36" s="2" customFormat="1" ht="16.5" customHeight="1">
      <c r="A124" s="18">
        <f t="shared" si="61"/>
        <v>105</v>
      </c>
      <c r="B124" s="20" t="s">
        <v>140</v>
      </c>
      <c r="C124" s="7">
        <v>0</v>
      </c>
      <c r="D124" s="7">
        <v>0</v>
      </c>
      <c r="E124" s="7">
        <v>25</v>
      </c>
      <c r="F124" s="8">
        <f t="shared" si="46"/>
        <v>25</v>
      </c>
      <c r="G124" s="7"/>
      <c r="H124" s="7">
        <v>0</v>
      </c>
      <c r="I124" s="7">
        <v>0</v>
      </c>
      <c r="J124" s="8">
        <f t="shared" si="47"/>
        <v>0</v>
      </c>
      <c r="K124" s="7"/>
      <c r="L124" s="7"/>
      <c r="M124" s="7">
        <v>0</v>
      </c>
      <c r="N124" s="8">
        <f t="shared" si="48"/>
        <v>0</v>
      </c>
      <c r="O124" s="9">
        <f t="shared" si="49"/>
        <v>25</v>
      </c>
      <c r="P124" s="11">
        <f t="shared" si="63"/>
        <v>0</v>
      </c>
      <c r="Q124" s="11">
        <f t="shared" si="64"/>
        <v>0</v>
      </c>
      <c r="R124" s="11">
        <f t="shared" si="65"/>
        <v>23</v>
      </c>
      <c r="S124" s="10">
        <f t="shared" si="50"/>
        <v>23</v>
      </c>
      <c r="T124" s="11">
        <f t="shared" si="66"/>
        <v>0</v>
      </c>
      <c r="U124" s="11">
        <f t="shared" si="67"/>
        <v>0</v>
      </c>
      <c r="V124" s="11">
        <f t="shared" si="68"/>
        <v>0</v>
      </c>
      <c r="W124" s="10">
        <f t="shared" si="51"/>
        <v>0</v>
      </c>
      <c r="X124" s="11">
        <f t="shared" si="69"/>
        <v>0</v>
      </c>
      <c r="Y124" s="11">
        <f t="shared" si="70"/>
        <v>0</v>
      </c>
      <c r="Z124" s="11">
        <f t="shared" si="71"/>
        <v>0</v>
      </c>
      <c r="AA124" s="10">
        <f t="shared" si="52"/>
        <v>0</v>
      </c>
      <c r="AB124" s="12">
        <f t="shared" si="53"/>
        <v>23</v>
      </c>
      <c r="AC124" s="40">
        <f t="shared" si="62"/>
        <v>2.833</v>
      </c>
      <c r="AD124" s="13">
        <f t="shared" si="60"/>
        <v>1190</v>
      </c>
      <c r="AE124" s="13">
        <f t="shared" si="54"/>
        <v>476</v>
      </c>
      <c r="AF124" s="14">
        <f t="shared" si="55"/>
        <v>1666</v>
      </c>
      <c r="AG124" s="15">
        <f t="shared" si="56"/>
        <v>250</v>
      </c>
      <c r="AH124" s="16">
        <f t="shared" si="57"/>
        <v>1916</v>
      </c>
      <c r="AI124" s="13">
        <f t="shared" si="58"/>
        <v>452</v>
      </c>
      <c r="AJ124" s="17">
        <f t="shared" si="59"/>
        <v>2368</v>
      </c>
    </row>
    <row r="125" spans="1:36" s="2" customFormat="1" ht="16.5" customHeight="1">
      <c r="A125" s="18">
        <f t="shared" si="61"/>
        <v>106</v>
      </c>
      <c r="B125" s="20" t="s">
        <v>141</v>
      </c>
      <c r="C125" s="7">
        <v>0</v>
      </c>
      <c r="D125" s="7">
        <v>0</v>
      </c>
      <c r="E125" s="7">
        <v>15</v>
      </c>
      <c r="F125" s="8">
        <f t="shared" si="46"/>
        <v>15</v>
      </c>
      <c r="G125" s="7"/>
      <c r="H125" s="7">
        <v>0</v>
      </c>
      <c r="I125" s="7">
        <v>0</v>
      </c>
      <c r="J125" s="8">
        <f t="shared" si="47"/>
        <v>0</v>
      </c>
      <c r="K125" s="7"/>
      <c r="L125" s="7"/>
      <c r="M125" s="7">
        <v>0</v>
      </c>
      <c r="N125" s="8">
        <f t="shared" si="48"/>
        <v>0</v>
      </c>
      <c r="O125" s="9">
        <f t="shared" si="49"/>
        <v>15</v>
      </c>
      <c r="P125" s="11">
        <f t="shared" si="63"/>
        <v>0</v>
      </c>
      <c r="Q125" s="11">
        <f t="shared" si="64"/>
        <v>0</v>
      </c>
      <c r="R125" s="11">
        <f t="shared" si="65"/>
        <v>14</v>
      </c>
      <c r="S125" s="10">
        <f t="shared" si="50"/>
        <v>14</v>
      </c>
      <c r="T125" s="11">
        <f t="shared" si="66"/>
        <v>0</v>
      </c>
      <c r="U125" s="11">
        <f t="shared" si="67"/>
        <v>0</v>
      </c>
      <c r="V125" s="11">
        <f t="shared" si="68"/>
        <v>0</v>
      </c>
      <c r="W125" s="10">
        <f t="shared" si="51"/>
        <v>0</v>
      </c>
      <c r="X125" s="11">
        <f t="shared" si="69"/>
        <v>0</v>
      </c>
      <c r="Y125" s="11">
        <f t="shared" si="70"/>
        <v>0</v>
      </c>
      <c r="Z125" s="11">
        <f t="shared" si="71"/>
        <v>0</v>
      </c>
      <c r="AA125" s="10">
        <f t="shared" si="52"/>
        <v>0</v>
      </c>
      <c r="AB125" s="12">
        <f t="shared" si="53"/>
        <v>14</v>
      </c>
      <c r="AC125" s="40">
        <f t="shared" si="62"/>
        <v>1.724</v>
      </c>
      <c r="AD125" s="13">
        <f t="shared" si="60"/>
        <v>724</v>
      </c>
      <c r="AE125" s="13">
        <f t="shared" si="54"/>
        <v>290</v>
      </c>
      <c r="AF125" s="14">
        <f t="shared" si="55"/>
        <v>1014</v>
      </c>
      <c r="AG125" s="15">
        <f t="shared" si="56"/>
        <v>152</v>
      </c>
      <c r="AH125" s="16">
        <f t="shared" si="57"/>
        <v>1166</v>
      </c>
      <c r="AI125" s="13">
        <f t="shared" si="58"/>
        <v>275</v>
      </c>
      <c r="AJ125" s="17">
        <f t="shared" si="59"/>
        <v>1441</v>
      </c>
    </row>
    <row r="126" spans="1:36" s="2" customFormat="1" ht="16.5" customHeight="1">
      <c r="A126" s="18">
        <f t="shared" si="61"/>
        <v>107</v>
      </c>
      <c r="B126" s="20" t="s">
        <v>142</v>
      </c>
      <c r="C126" s="7">
        <v>0</v>
      </c>
      <c r="D126" s="7">
        <v>0</v>
      </c>
      <c r="E126" s="7">
        <v>12</v>
      </c>
      <c r="F126" s="8">
        <f t="shared" si="46"/>
        <v>12</v>
      </c>
      <c r="G126" s="7"/>
      <c r="H126" s="7">
        <v>0</v>
      </c>
      <c r="I126" s="7">
        <v>0</v>
      </c>
      <c r="J126" s="8">
        <f t="shared" si="47"/>
        <v>0</v>
      </c>
      <c r="K126" s="7"/>
      <c r="L126" s="7"/>
      <c r="M126" s="7">
        <v>0</v>
      </c>
      <c r="N126" s="8">
        <f t="shared" si="48"/>
        <v>0</v>
      </c>
      <c r="O126" s="9">
        <f t="shared" si="49"/>
        <v>12</v>
      </c>
      <c r="P126" s="11">
        <f t="shared" si="63"/>
        <v>0</v>
      </c>
      <c r="Q126" s="11">
        <f t="shared" si="64"/>
        <v>0</v>
      </c>
      <c r="R126" s="11">
        <f t="shared" si="65"/>
        <v>11</v>
      </c>
      <c r="S126" s="10">
        <f t="shared" si="50"/>
        <v>11</v>
      </c>
      <c r="T126" s="11">
        <f t="shared" si="66"/>
        <v>0</v>
      </c>
      <c r="U126" s="11">
        <f t="shared" si="67"/>
        <v>0</v>
      </c>
      <c r="V126" s="11">
        <f t="shared" si="68"/>
        <v>0</v>
      </c>
      <c r="W126" s="10">
        <f t="shared" si="51"/>
        <v>0</v>
      </c>
      <c r="X126" s="11">
        <f t="shared" si="69"/>
        <v>0</v>
      </c>
      <c r="Y126" s="11">
        <f t="shared" si="70"/>
        <v>0</v>
      </c>
      <c r="Z126" s="11">
        <f t="shared" si="71"/>
        <v>0</v>
      </c>
      <c r="AA126" s="10">
        <f t="shared" si="52"/>
        <v>0</v>
      </c>
      <c r="AB126" s="12">
        <f t="shared" si="53"/>
        <v>11</v>
      </c>
      <c r="AC126" s="40">
        <f t="shared" si="62"/>
        <v>1.355</v>
      </c>
      <c r="AD126" s="13">
        <f t="shared" si="60"/>
        <v>569</v>
      </c>
      <c r="AE126" s="13">
        <f t="shared" si="54"/>
        <v>228</v>
      </c>
      <c r="AF126" s="14">
        <f t="shared" si="55"/>
        <v>797</v>
      </c>
      <c r="AG126" s="15">
        <f t="shared" si="56"/>
        <v>120</v>
      </c>
      <c r="AH126" s="16">
        <f t="shared" si="57"/>
        <v>917</v>
      </c>
      <c r="AI126" s="13">
        <f t="shared" si="58"/>
        <v>216</v>
      </c>
      <c r="AJ126" s="17">
        <f t="shared" si="59"/>
        <v>1133</v>
      </c>
    </row>
    <row r="127" spans="1:36" s="2" customFormat="1" ht="16.5" customHeight="1">
      <c r="A127" s="18">
        <f t="shared" si="61"/>
        <v>108</v>
      </c>
      <c r="B127" s="20" t="s">
        <v>143</v>
      </c>
      <c r="C127" s="7">
        <v>0</v>
      </c>
      <c r="D127" s="7">
        <v>0</v>
      </c>
      <c r="E127" s="7">
        <v>37</v>
      </c>
      <c r="F127" s="8">
        <f t="shared" si="46"/>
        <v>37</v>
      </c>
      <c r="G127" s="7"/>
      <c r="H127" s="7">
        <v>0</v>
      </c>
      <c r="I127" s="7">
        <v>0</v>
      </c>
      <c r="J127" s="8">
        <f t="shared" si="47"/>
        <v>0</v>
      </c>
      <c r="K127" s="7"/>
      <c r="L127" s="7"/>
      <c r="M127" s="7">
        <v>0</v>
      </c>
      <c r="N127" s="8">
        <f t="shared" si="48"/>
        <v>0</v>
      </c>
      <c r="O127" s="9">
        <f t="shared" si="49"/>
        <v>37</v>
      </c>
      <c r="P127" s="11">
        <f t="shared" si="63"/>
        <v>0</v>
      </c>
      <c r="Q127" s="11">
        <f t="shared" si="64"/>
        <v>0</v>
      </c>
      <c r="R127" s="11">
        <f t="shared" si="65"/>
        <v>35</v>
      </c>
      <c r="S127" s="10">
        <f t="shared" si="50"/>
        <v>35</v>
      </c>
      <c r="T127" s="11">
        <f t="shared" si="66"/>
        <v>0</v>
      </c>
      <c r="U127" s="11">
        <f t="shared" si="67"/>
        <v>0</v>
      </c>
      <c r="V127" s="11">
        <f t="shared" si="68"/>
        <v>0</v>
      </c>
      <c r="W127" s="10">
        <f t="shared" si="51"/>
        <v>0</v>
      </c>
      <c r="X127" s="11">
        <f t="shared" si="69"/>
        <v>0</v>
      </c>
      <c r="Y127" s="11">
        <f t="shared" si="70"/>
        <v>0</v>
      </c>
      <c r="Z127" s="11">
        <f t="shared" si="71"/>
        <v>0</v>
      </c>
      <c r="AA127" s="10">
        <f t="shared" si="52"/>
        <v>0</v>
      </c>
      <c r="AB127" s="12">
        <f t="shared" si="53"/>
        <v>35</v>
      </c>
      <c r="AC127" s="40">
        <f t="shared" si="62"/>
        <v>4.31</v>
      </c>
      <c r="AD127" s="13">
        <f t="shared" si="60"/>
        <v>1810</v>
      </c>
      <c r="AE127" s="13">
        <f t="shared" si="54"/>
        <v>724</v>
      </c>
      <c r="AF127" s="14">
        <f t="shared" si="55"/>
        <v>2534</v>
      </c>
      <c r="AG127" s="15">
        <f t="shared" si="56"/>
        <v>380</v>
      </c>
      <c r="AH127" s="16">
        <f t="shared" si="57"/>
        <v>2914</v>
      </c>
      <c r="AI127" s="13">
        <f t="shared" si="58"/>
        <v>687</v>
      </c>
      <c r="AJ127" s="17">
        <f t="shared" si="59"/>
        <v>3601</v>
      </c>
    </row>
    <row r="128" spans="1:36" s="2" customFormat="1" ht="16.5" customHeight="1">
      <c r="A128" s="18">
        <f t="shared" si="61"/>
        <v>109</v>
      </c>
      <c r="B128" s="20" t="s">
        <v>144</v>
      </c>
      <c r="C128" s="7">
        <v>0</v>
      </c>
      <c r="D128" s="7">
        <v>0</v>
      </c>
      <c r="E128" s="7">
        <v>12</v>
      </c>
      <c r="F128" s="8">
        <f t="shared" si="46"/>
        <v>12</v>
      </c>
      <c r="G128" s="7"/>
      <c r="H128" s="7">
        <v>0</v>
      </c>
      <c r="I128" s="7">
        <v>0</v>
      </c>
      <c r="J128" s="8">
        <f t="shared" si="47"/>
        <v>0</v>
      </c>
      <c r="K128" s="7"/>
      <c r="L128" s="7"/>
      <c r="M128" s="7">
        <v>0</v>
      </c>
      <c r="N128" s="8">
        <f t="shared" si="48"/>
        <v>0</v>
      </c>
      <c r="O128" s="9">
        <f t="shared" si="49"/>
        <v>12</v>
      </c>
      <c r="P128" s="11">
        <f t="shared" si="63"/>
        <v>0</v>
      </c>
      <c r="Q128" s="11">
        <f t="shared" si="64"/>
        <v>0</v>
      </c>
      <c r="R128" s="11">
        <f t="shared" si="65"/>
        <v>11</v>
      </c>
      <c r="S128" s="10">
        <f t="shared" si="50"/>
        <v>11</v>
      </c>
      <c r="T128" s="11">
        <f t="shared" si="66"/>
        <v>0</v>
      </c>
      <c r="U128" s="11">
        <f t="shared" si="67"/>
        <v>0</v>
      </c>
      <c r="V128" s="11">
        <f t="shared" si="68"/>
        <v>0</v>
      </c>
      <c r="W128" s="10">
        <f t="shared" si="51"/>
        <v>0</v>
      </c>
      <c r="X128" s="11">
        <f t="shared" si="69"/>
        <v>0</v>
      </c>
      <c r="Y128" s="11">
        <f t="shared" si="70"/>
        <v>0</v>
      </c>
      <c r="Z128" s="11">
        <f t="shared" si="71"/>
        <v>0</v>
      </c>
      <c r="AA128" s="10">
        <f t="shared" si="52"/>
        <v>0</v>
      </c>
      <c r="AB128" s="12">
        <f t="shared" si="53"/>
        <v>11</v>
      </c>
      <c r="AC128" s="40">
        <f t="shared" si="62"/>
        <v>1.355</v>
      </c>
      <c r="AD128" s="13">
        <f t="shared" si="60"/>
        <v>569</v>
      </c>
      <c r="AE128" s="13">
        <f t="shared" si="54"/>
        <v>228</v>
      </c>
      <c r="AF128" s="14">
        <f t="shared" si="55"/>
        <v>797</v>
      </c>
      <c r="AG128" s="15">
        <f t="shared" si="56"/>
        <v>120</v>
      </c>
      <c r="AH128" s="16">
        <f t="shared" si="57"/>
        <v>917</v>
      </c>
      <c r="AI128" s="13">
        <f t="shared" si="58"/>
        <v>216</v>
      </c>
      <c r="AJ128" s="17">
        <f t="shared" si="59"/>
        <v>1133</v>
      </c>
    </row>
    <row r="129" spans="1:36" s="2" customFormat="1" ht="16.5" customHeight="1" thickBot="1">
      <c r="A129" s="22">
        <f t="shared" si="61"/>
        <v>110</v>
      </c>
      <c r="B129" s="23" t="s">
        <v>145</v>
      </c>
      <c r="C129" s="7">
        <v>0</v>
      </c>
      <c r="D129" s="7">
        <v>0</v>
      </c>
      <c r="E129" s="7">
        <v>0</v>
      </c>
      <c r="F129" s="8">
        <f t="shared" si="46"/>
        <v>0</v>
      </c>
      <c r="G129" s="7"/>
      <c r="H129" s="7">
        <v>0</v>
      </c>
      <c r="I129" s="7">
        <v>0</v>
      </c>
      <c r="J129" s="8">
        <f t="shared" si="47"/>
        <v>0</v>
      </c>
      <c r="K129" s="7"/>
      <c r="L129" s="7"/>
      <c r="M129" s="7">
        <v>0</v>
      </c>
      <c r="N129" s="8">
        <f t="shared" si="48"/>
        <v>0</v>
      </c>
      <c r="O129" s="9">
        <f t="shared" si="49"/>
        <v>0</v>
      </c>
      <c r="P129" s="11">
        <f t="shared" si="63"/>
        <v>0</v>
      </c>
      <c r="Q129" s="11">
        <f t="shared" si="64"/>
        <v>0</v>
      </c>
      <c r="R129" s="11">
        <f t="shared" si="65"/>
        <v>0</v>
      </c>
      <c r="S129" s="10">
        <f t="shared" si="50"/>
        <v>0</v>
      </c>
      <c r="T129" s="11">
        <f t="shared" si="66"/>
        <v>0</v>
      </c>
      <c r="U129" s="11">
        <f t="shared" si="67"/>
        <v>0</v>
      </c>
      <c r="V129" s="11">
        <f t="shared" si="68"/>
        <v>0</v>
      </c>
      <c r="W129" s="10">
        <f t="shared" si="51"/>
        <v>0</v>
      </c>
      <c r="X129" s="11">
        <f t="shared" si="69"/>
        <v>0</v>
      </c>
      <c r="Y129" s="11">
        <f t="shared" si="70"/>
        <v>0</v>
      </c>
      <c r="Z129" s="11">
        <f t="shared" si="71"/>
        <v>0</v>
      </c>
      <c r="AA129" s="10">
        <f t="shared" si="52"/>
        <v>0</v>
      </c>
      <c r="AB129" s="12">
        <f t="shared" si="53"/>
        <v>0</v>
      </c>
      <c r="AC129" s="40">
        <f t="shared" si="62"/>
        <v>0</v>
      </c>
      <c r="AD129" s="13">
        <f t="shared" si="60"/>
        <v>0</v>
      </c>
      <c r="AE129" s="13">
        <f t="shared" si="54"/>
        <v>0</v>
      </c>
      <c r="AF129" s="14">
        <f t="shared" si="55"/>
        <v>0</v>
      </c>
      <c r="AG129" s="15">
        <f t="shared" si="56"/>
        <v>0</v>
      </c>
      <c r="AH129" s="16">
        <f t="shared" si="57"/>
        <v>0</v>
      </c>
      <c r="AI129" s="13">
        <f t="shared" si="58"/>
        <v>0</v>
      </c>
      <c r="AJ129" s="17">
        <f t="shared" si="59"/>
        <v>0</v>
      </c>
    </row>
    <row r="130" spans="1:36" s="33" customFormat="1" ht="24" customHeight="1" thickBot="1" thickTop="1">
      <c r="A130" s="141" t="s">
        <v>26</v>
      </c>
      <c r="B130" s="142"/>
      <c r="C130" s="24">
        <f aca="true" t="shared" si="72" ref="C130:AA130">SUM(C11:C129)</f>
        <v>24</v>
      </c>
      <c r="D130" s="24">
        <f t="shared" si="72"/>
        <v>824</v>
      </c>
      <c r="E130" s="24">
        <f t="shared" si="72"/>
        <v>8275</v>
      </c>
      <c r="F130" s="25">
        <f t="shared" si="72"/>
        <v>9123</v>
      </c>
      <c r="G130" s="24">
        <f t="shared" si="72"/>
        <v>0</v>
      </c>
      <c r="H130" s="24">
        <f t="shared" si="72"/>
        <v>582</v>
      </c>
      <c r="I130" s="24">
        <f t="shared" si="72"/>
        <v>2</v>
      </c>
      <c r="J130" s="25">
        <f t="shared" si="72"/>
        <v>584</v>
      </c>
      <c r="K130" s="24">
        <f t="shared" si="72"/>
        <v>0</v>
      </c>
      <c r="L130" s="24">
        <f t="shared" si="72"/>
        <v>0</v>
      </c>
      <c r="M130" s="24">
        <f t="shared" si="72"/>
        <v>40</v>
      </c>
      <c r="N130" s="25">
        <f t="shared" si="72"/>
        <v>40</v>
      </c>
      <c r="O130" s="26">
        <f t="shared" si="72"/>
        <v>9747</v>
      </c>
      <c r="P130" s="24">
        <f t="shared" si="72"/>
        <v>14</v>
      </c>
      <c r="Q130" s="24">
        <f t="shared" si="72"/>
        <v>622</v>
      </c>
      <c r="R130" s="24">
        <f t="shared" si="72"/>
        <v>7764</v>
      </c>
      <c r="S130" s="27">
        <f t="shared" si="72"/>
        <v>8400</v>
      </c>
      <c r="T130" s="24">
        <f t="shared" si="72"/>
        <v>0</v>
      </c>
      <c r="U130" s="24">
        <f t="shared" si="72"/>
        <v>525</v>
      </c>
      <c r="V130" s="24">
        <f t="shared" si="72"/>
        <v>2</v>
      </c>
      <c r="W130" s="27">
        <f t="shared" si="72"/>
        <v>527</v>
      </c>
      <c r="X130" s="24">
        <f t="shared" si="72"/>
        <v>0</v>
      </c>
      <c r="Y130" s="24">
        <f t="shared" si="72"/>
        <v>0</v>
      </c>
      <c r="Z130" s="24">
        <f t="shared" si="72"/>
        <v>69</v>
      </c>
      <c r="AA130" s="27">
        <f t="shared" si="72"/>
        <v>69</v>
      </c>
      <c r="AB130" s="28">
        <f>SUM(AB11:AB129)</f>
        <v>8996</v>
      </c>
      <c r="AC130" s="52">
        <f aca="true" t="shared" si="73" ref="AC130:AJ130">SUM(AC11:AC129)</f>
        <v>970.139</v>
      </c>
      <c r="AD130" s="24">
        <f t="shared" si="73"/>
        <v>407456</v>
      </c>
      <c r="AE130" s="24">
        <f t="shared" si="73"/>
        <v>162987</v>
      </c>
      <c r="AF130" s="29">
        <f t="shared" si="73"/>
        <v>570443</v>
      </c>
      <c r="AG130" s="24">
        <f t="shared" si="73"/>
        <v>85570</v>
      </c>
      <c r="AH130" s="30">
        <f t="shared" si="73"/>
        <v>656013</v>
      </c>
      <c r="AI130" s="24">
        <f t="shared" si="73"/>
        <v>154748</v>
      </c>
      <c r="AJ130" s="31">
        <f t="shared" si="73"/>
        <v>810761</v>
      </c>
    </row>
    <row r="131" ht="16.5" thickTop="1"/>
  </sheetData>
  <sheetProtection/>
  <mergeCells count="46">
    <mergeCell ref="A130:B130"/>
    <mergeCell ref="K7:K10"/>
    <mergeCell ref="L7:L10"/>
    <mergeCell ref="M7:M10"/>
    <mergeCell ref="N7:N10"/>
    <mergeCell ref="S7:S10"/>
    <mergeCell ref="O5:O10"/>
    <mergeCell ref="P5:AA5"/>
    <mergeCell ref="W7:W10"/>
    <mergeCell ref="P9:P10"/>
    <mergeCell ref="Q9:Q10"/>
    <mergeCell ref="R9:R10"/>
    <mergeCell ref="E7:E10"/>
    <mergeCell ref="F7:F10"/>
    <mergeCell ref="G7:G10"/>
    <mergeCell ref="H7:H10"/>
    <mergeCell ref="I7:I10"/>
    <mergeCell ref="J7:J10"/>
    <mergeCell ref="AI5:AI10"/>
    <mergeCell ref="AJ5:AJ10"/>
    <mergeCell ref="C6:F6"/>
    <mergeCell ref="G6:J6"/>
    <mergeCell ref="K6:N6"/>
    <mergeCell ref="P6:S6"/>
    <mergeCell ref="T6:W6"/>
    <mergeCell ref="X6:AA6"/>
    <mergeCell ref="C7:C10"/>
    <mergeCell ref="D7:D10"/>
    <mergeCell ref="AB5:AB10"/>
    <mergeCell ref="AD5:AF6"/>
    <mergeCell ref="AG5:AG10"/>
    <mergeCell ref="AH5:AH10"/>
    <mergeCell ref="AA7:AA10"/>
    <mergeCell ref="AD7:AD9"/>
    <mergeCell ref="AE7:AE10"/>
    <mergeCell ref="AF7:AF10"/>
    <mergeCell ref="A1:AJ1"/>
    <mergeCell ref="A2:AJ2"/>
    <mergeCell ref="A3:AJ3"/>
    <mergeCell ref="A4:A10"/>
    <mergeCell ref="B4:B10"/>
    <mergeCell ref="C4:O4"/>
    <mergeCell ref="P4:AB4"/>
    <mergeCell ref="AC4:AC10"/>
    <mergeCell ref="AD4:AJ4"/>
    <mergeCell ref="C5:N5"/>
  </mergeCells>
  <printOptions horizontalCentered="1"/>
  <pageMargins left="0.15748031496062992" right="0.15748031496062992" top="1.03" bottom="0.4330708661417323" header="0.15748031496062992" footer="0.15748031496062992"/>
  <pageSetup horizontalDpi="120" verticalDpi="12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6" sqref="H26"/>
    </sheetView>
  </sheetViews>
  <sheetFormatPr defaultColWidth="9.140625" defaultRowHeight="12.75"/>
  <cols>
    <col min="1" max="1" width="3.7109375" style="34" customWidth="1"/>
    <col min="2" max="2" width="23.28125" style="35" customWidth="1"/>
    <col min="3" max="5" width="7.140625" style="35" customWidth="1"/>
    <col min="6" max="6" width="9.28125" style="35" customWidth="1"/>
    <col min="7" max="9" width="8.57421875" style="36" customWidth="1"/>
    <col min="10" max="10" width="9.57421875" style="36" customWidth="1"/>
    <col min="11" max="11" width="11.421875" style="35" customWidth="1"/>
    <col min="12" max="12" width="8.57421875" style="35" customWidth="1"/>
    <col min="13" max="13" width="10.421875" style="35" customWidth="1"/>
    <col min="14" max="14" width="9.57421875" style="35" customWidth="1"/>
    <col min="15" max="15" width="15.28125" style="35" customWidth="1"/>
    <col min="16" max="16" width="10.28125" style="35" customWidth="1"/>
    <col min="17" max="17" width="7.7109375" style="35" customWidth="1"/>
    <col min="18" max="18" width="10.57421875" style="35" customWidth="1"/>
    <col min="19" max="22" width="9.140625" style="37" customWidth="1"/>
    <col min="23" max="16384" width="9.140625" style="37" customWidth="1"/>
  </cols>
  <sheetData>
    <row r="1" spans="1:18" s="1" customFormat="1" ht="32.25" customHeight="1">
      <c r="A1" s="149" t="s">
        <v>158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1" customFormat="1" ht="16.5" hidden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s="1" customFormat="1" ht="16.5" customHeight="1" hidden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s="2" customFormat="1" ht="15" customHeight="1">
      <c r="A4" s="94" t="s">
        <v>2</v>
      </c>
      <c r="B4" s="106" t="s">
        <v>159</v>
      </c>
      <c r="C4" s="143" t="s">
        <v>4</v>
      </c>
      <c r="D4" s="144"/>
      <c r="E4" s="144"/>
      <c r="F4" s="144"/>
      <c r="G4" s="155" t="s">
        <v>5</v>
      </c>
      <c r="H4" s="155"/>
      <c r="I4" s="155"/>
      <c r="J4" s="155"/>
      <c r="K4" s="156" t="s">
        <v>6</v>
      </c>
      <c r="L4" s="100" t="s">
        <v>7</v>
      </c>
      <c r="M4" s="101"/>
      <c r="N4" s="101"/>
      <c r="O4" s="101"/>
      <c r="P4" s="101"/>
      <c r="Q4" s="101"/>
      <c r="R4" s="102"/>
    </row>
    <row r="5" spans="1:18" s="2" customFormat="1" ht="15" customHeight="1">
      <c r="A5" s="95"/>
      <c r="B5" s="154"/>
      <c r="C5" s="121" t="s">
        <v>160</v>
      </c>
      <c r="D5" s="122"/>
      <c r="E5" s="122"/>
      <c r="F5" s="122"/>
      <c r="G5" s="157" t="s">
        <v>160</v>
      </c>
      <c r="H5" s="157"/>
      <c r="I5" s="157"/>
      <c r="J5" s="157"/>
      <c r="K5" s="156"/>
      <c r="L5" s="161" t="s">
        <v>174</v>
      </c>
      <c r="M5" s="162"/>
      <c r="N5" s="163"/>
      <c r="O5" s="167" t="s">
        <v>13</v>
      </c>
      <c r="P5" s="169" t="s">
        <v>14</v>
      </c>
      <c r="Q5" s="94" t="s">
        <v>161</v>
      </c>
      <c r="R5" s="103" t="s">
        <v>16</v>
      </c>
    </row>
    <row r="6" spans="1:18" s="2" customFormat="1" ht="15" customHeight="1">
      <c r="A6" s="95"/>
      <c r="B6" s="154"/>
      <c r="C6" s="132" t="s">
        <v>17</v>
      </c>
      <c r="D6" s="133"/>
      <c r="E6" s="133"/>
      <c r="F6" s="134"/>
      <c r="G6" s="170" t="s">
        <v>17</v>
      </c>
      <c r="H6" s="170"/>
      <c r="I6" s="170"/>
      <c r="J6" s="170"/>
      <c r="K6" s="156"/>
      <c r="L6" s="164"/>
      <c r="M6" s="165"/>
      <c r="N6" s="166"/>
      <c r="O6" s="167"/>
      <c r="P6" s="169"/>
      <c r="Q6" s="95"/>
      <c r="R6" s="104"/>
    </row>
    <row r="7" spans="1:18" s="2" customFormat="1" ht="78.75" customHeight="1" thickBot="1">
      <c r="A7" s="95"/>
      <c r="B7" s="154"/>
      <c r="C7" s="60" t="s">
        <v>20</v>
      </c>
      <c r="D7" s="60" t="s">
        <v>21</v>
      </c>
      <c r="E7" s="60" t="s">
        <v>22</v>
      </c>
      <c r="F7" s="61" t="s">
        <v>23</v>
      </c>
      <c r="G7" s="60" t="s">
        <v>175</v>
      </c>
      <c r="H7" s="60" t="s">
        <v>176</v>
      </c>
      <c r="I7" s="60" t="s">
        <v>177</v>
      </c>
      <c r="J7" s="61" t="s">
        <v>23</v>
      </c>
      <c r="K7" s="156"/>
      <c r="L7" s="60" t="s">
        <v>162</v>
      </c>
      <c r="M7" s="60" t="s">
        <v>173</v>
      </c>
      <c r="N7" s="62" t="s">
        <v>163</v>
      </c>
      <c r="O7" s="168"/>
      <c r="P7" s="169"/>
      <c r="Q7" s="158"/>
      <c r="R7" s="159"/>
    </row>
    <row r="8" spans="1:18" s="2" customFormat="1" ht="18" customHeight="1">
      <c r="A8" s="18"/>
      <c r="B8" s="83" t="s">
        <v>164</v>
      </c>
      <c r="C8" s="7"/>
      <c r="D8" s="7"/>
      <c r="E8" s="7">
        <v>359</v>
      </c>
      <c r="F8" s="8">
        <f>+E8+D8+C8</f>
        <v>359</v>
      </c>
      <c r="G8" s="7">
        <f>+C8*0.75*0.8</f>
        <v>0</v>
      </c>
      <c r="H8" s="7">
        <f>+D8*1*0.8</f>
        <v>0</v>
      </c>
      <c r="I8" s="7">
        <f>+E8*1.25*0.8</f>
        <v>359</v>
      </c>
      <c r="J8" s="8">
        <f>+G8+H8+I8</f>
        <v>359</v>
      </c>
      <c r="K8" s="64">
        <f>J8/10.35</f>
        <v>34.686</v>
      </c>
      <c r="L8" s="65">
        <f>+K8*420</f>
        <v>14568</v>
      </c>
      <c r="M8" s="65">
        <f>+L8*40%</f>
        <v>5827</v>
      </c>
      <c r="N8" s="66">
        <f>+L8+M8</f>
        <v>20395</v>
      </c>
      <c r="O8" s="66">
        <f>+N8*15%</f>
        <v>3059</v>
      </c>
      <c r="P8" s="67">
        <f>+N8+O8</f>
        <v>23454</v>
      </c>
      <c r="Q8" s="65">
        <f>+P8*23.59%</f>
        <v>5533</v>
      </c>
      <c r="R8" s="68">
        <f>+P8+Q8</f>
        <v>28987</v>
      </c>
    </row>
    <row r="9" spans="1:18" s="2" customFormat="1" ht="30.75" customHeight="1">
      <c r="A9" s="18"/>
      <c r="B9" s="84" t="s">
        <v>165</v>
      </c>
      <c r="C9" s="7"/>
      <c r="D9" s="7">
        <v>2</v>
      </c>
      <c r="E9" s="7">
        <v>20</v>
      </c>
      <c r="F9" s="8">
        <f>+E9+D9+C9</f>
        <v>22</v>
      </c>
      <c r="G9" s="7">
        <f>+C9*0.75*0.8</f>
        <v>0</v>
      </c>
      <c r="H9" s="7">
        <f>+D9*1*0.8</f>
        <v>2</v>
      </c>
      <c r="I9" s="7">
        <f>+E9*1.25*0.8</f>
        <v>20</v>
      </c>
      <c r="J9" s="8">
        <f>+G9+H9+I9</f>
        <v>22</v>
      </c>
      <c r="K9" s="64">
        <f>J9/10.35</f>
        <v>2.126</v>
      </c>
      <c r="L9" s="65">
        <f>+K9*420</f>
        <v>893</v>
      </c>
      <c r="M9" s="65">
        <f>+L9*40%</f>
        <v>357</v>
      </c>
      <c r="N9" s="66">
        <f>+L9+M9</f>
        <v>1250</v>
      </c>
      <c r="O9" s="66">
        <f>+N9*15%</f>
        <v>188</v>
      </c>
      <c r="P9" s="67">
        <f>+N9+O9</f>
        <v>1438</v>
      </c>
      <c r="Q9" s="65">
        <f>+P9*23.59%</f>
        <v>339</v>
      </c>
      <c r="R9" s="68">
        <f>+P9+Q9</f>
        <v>1777</v>
      </c>
    </row>
    <row r="10" spans="1:18" s="2" customFormat="1" ht="33" customHeight="1">
      <c r="A10" s="18"/>
      <c r="B10" s="85" t="s">
        <v>166</v>
      </c>
      <c r="C10" s="7"/>
      <c r="D10" s="7">
        <v>16</v>
      </c>
      <c r="E10" s="7">
        <v>90</v>
      </c>
      <c r="F10" s="8">
        <f>+E10+D10+C10</f>
        <v>106</v>
      </c>
      <c r="G10" s="7">
        <f>+C10*0.75*0.8</f>
        <v>0</v>
      </c>
      <c r="H10" s="7">
        <f>+D10*1*0.8</f>
        <v>13</v>
      </c>
      <c r="I10" s="7">
        <f>+E10*1.25*0.8</f>
        <v>90</v>
      </c>
      <c r="J10" s="8">
        <f>+G10+H10+I10</f>
        <v>103</v>
      </c>
      <c r="K10" s="64">
        <f>J10/10.35</f>
        <v>9.952</v>
      </c>
      <c r="L10" s="65">
        <f>+K10*420</f>
        <v>4180</v>
      </c>
      <c r="M10" s="65">
        <f>+L10*40%</f>
        <v>1672</v>
      </c>
      <c r="N10" s="66">
        <f>+L10+M10</f>
        <v>5852</v>
      </c>
      <c r="O10" s="66">
        <f>+N10*15%</f>
        <v>878</v>
      </c>
      <c r="P10" s="67">
        <f>+N10+O10</f>
        <v>6730</v>
      </c>
      <c r="Q10" s="65">
        <f>+P10*23.59%</f>
        <v>1588</v>
      </c>
      <c r="R10" s="68">
        <f>+P10+Q10</f>
        <v>8318</v>
      </c>
    </row>
    <row r="11" spans="1:18" s="2" customFormat="1" ht="33.75" customHeight="1">
      <c r="A11" s="18"/>
      <c r="B11" s="86" t="s">
        <v>167</v>
      </c>
      <c r="C11" s="7"/>
      <c r="D11" s="7"/>
      <c r="E11" s="7">
        <v>89</v>
      </c>
      <c r="F11" s="8">
        <f>+E11+D11+C11</f>
        <v>89</v>
      </c>
      <c r="G11" s="7">
        <f>+C11*0.75*0.8</f>
        <v>0</v>
      </c>
      <c r="H11" s="7">
        <f>+D11*1*0.8</f>
        <v>0</v>
      </c>
      <c r="I11" s="7">
        <f>+E11*1.25*0.8</f>
        <v>89</v>
      </c>
      <c r="J11" s="8">
        <f>+G11+H11+I11</f>
        <v>89</v>
      </c>
      <c r="K11" s="64">
        <f>J11/8.12</f>
        <v>10.961</v>
      </c>
      <c r="L11" s="65">
        <f>+K11*420</f>
        <v>4604</v>
      </c>
      <c r="M11" s="65">
        <f>+L11*40%</f>
        <v>1842</v>
      </c>
      <c r="N11" s="66">
        <f>+L11+M11</f>
        <v>6446</v>
      </c>
      <c r="O11" s="66">
        <f>+N11*15%</f>
        <v>967</v>
      </c>
      <c r="P11" s="67">
        <f>+N11+O11</f>
        <v>7413</v>
      </c>
      <c r="Q11" s="65">
        <f>+P11*23.59%</f>
        <v>1749</v>
      </c>
      <c r="R11" s="68">
        <f>+P11+Q11</f>
        <v>9162</v>
      </c>
    </row>
    <row r="12" spans="1:18" s="2" customFormat="1" ht="30" customHeight="1" thickBot="1">
      <c r="A12" s="18"/>
      <c r="B12" s="87" t="s">
        <v>168</v>
      </c>
      <c r="C12" s="7"/>
      <c r="D12" s="7">
        <v>125</v>
      </c>
      <c r="E12" s="7">
        <v>637</v>
      </c>
      <c r="F12" s="8">
        <f>+E12+D12+C12</f>
        <v>762</v>
      </c>
      <c r="G12" s="7">
        <f>+C12*0.75*0.8</f>
        <v>0</v>
      </c>
      <c r="H12" s="7">
        <f>+D12*1*0.8</f>
        <v>100</v>
      </c>
      <c r="I12" s="7">
        <f>+E12*1.25*0.8</f>
        <v>637</v>
      </c>
      <c r="J12" s="8">
        <f>+G12+H12+I12</f>
        <v>737</v>
      </c>
      <c r="K12" s="64">
        <f>J12/8.12</f>
        <v>90.764</v>
      </c>
      <c r="L12" s="65">
        <f>+K12*420</f>
        <v>38121</v>
      </c>
      <c r="M12" s="65">
        <f>+L12*40%</f>
        <v>15248</v>
      </c>
      <c r="N12" s="66">
        <f>+L12+M12</f>
        <v>53369</v>
      </c>
      <c r="O12" s="66">
        <f>+N12*15%</f>
        <v>8005</v>
      </c>
      <c r="P12" s="67">
        <f>+N12+O12</f>
        <v>61374</v>
      </c>
      <c r="Q12" s="65">
        <f>+P12*23.59%</f>
        <v>14478</v>
      </c>
      <c r="R12" s="68">
        <f>+P12+Q12</f>
        <v>75852</v>
      </c>
    </row>
    <row r="13" spans="1:18" s="33" customFormat="1" ht="24" customHeight="1" thickBot="1" thickTop="1">
      <c r="A13" s="141" t="s">
        <v>26</v>
      </c>
      <c r="B13" s="142"/>
      <c r="C13" s="24">
        <f aca="true" t="shared" si="0" ref="C13:R13">SUM(C8:C12)</f>
        <v>0</v>
      </c>
      <c r="D13" s="24">
        <f t="shared" si="0"/>
        <v>143</v>
      </c>
      <c r="E13" s="24">
        <f t="shared" si="0"/>
        <v>1195</v>
      </c>
      <c r="F13" s="25">
        <f t="shared" si="0"/>
        <v>1338</v>
      </c>
      <c r="G13" s="24">
        <f t="shared" si="0"/>
        <v>0</v>
      </c>
      <c r="H13" s="24">
        <f t="shared" si="0"/>
        <v>115</v>
      </c>
      <c r="I13" s="24">
        <f t="shared" si="0"/>
        <v>1195</v>
      </c>
      <c r="J13" s="25">
        <f t="shared" si="0"/>
        <v>1310</v>
      </c>
      <c r="K13" s="69">
        <f t="shared" si="0"/>
        <v>148.489</v>
      </c>
      <c r="L13" s="24">
        <f t="shared" si="0"/>
        <v>62366</v>
      </c>
      <c r="M13" s="24">
        <f t="shared" si="0"/>
        <v>24946</v>
      </c>
      <c r="N13" s="70">
        <f t="shared" si="0"/>
        <v>87312</v>
      </c>
      <c r="O13" s="70">
        <f t="shared" si="0"/>
        <v>13097</v>
      </c>
      <c r="P13" s="30">
        <f t="shared" si="0"/>
        <v>100409</v>
      </c>
      <c r="Q13" s="24">
        <f t="shared" si="0"/>
        <v>23687</v>
      </c>
      <c r="R13" s="31">
        <f t="shared" si="0"/>
        <v>124096</v>
      </c>
    </row>
    <row r="14" spans="1:18" s="2" customFormat="1" ht="15.75" thickTop="1">
      <c r="A14" s="71"/>
      <c r="B14" s="71"/>
      <c r="C14" s="71"/>
      <c r="D14" s="71"/>
      <c r="E14" s="71"/>
      <c r="F14" s="71"/>
      <c r="G14" s="72"/>
      <c r="H14" s="72"/>
      <c r="I14" s="72"/>
      <c r="J14" s="72"/>
      <c r="K14" s="73"/>
      <c r="L14" s="74"/>
      <c r="M14" s="74"/>
      <c r="N14" s="74"/>
      <c r="O14" s="74"/>
      <c r="P14" s="74"/>
      <c r="Q14" s="74"/>
      <c r="R14" s="74"/>
    </row>
    <row r="15" spans="1:18" s="2" customFormat="1" ht="15" customHeight="1">
      <c r="A15" s="94" t="s">
        <v>2</v>
      </c>
      <c r="B15" s="106" t="s">
        <v>159</v>
      </c>
      <c r="C15" s="143" t="s">
        <v>4</v>
      </c>
      <c r="D15" s="144"/>
      <c r="E15" s="144"/>
      <c r="F15" s="144"/>
      <c r="G15" s="155" t="s">
        <v>5</v>
      </c>
      <c r="H15" s="155"/>
      <c r="I15" s="155"/>
      <c r="J15" s="155"/>
      <c r="K15" s="156" t="s">
        <v>6</v>
      </c>
      <c r="L15" s="100" t="s">
        <v>7</v>
      </c>
      <c r="M15" s="101"/>
      <c r="N15" s="101"/>
      <c r="O15" s="101"/>
      <c r="P15" s="101"/>
      <c r="Q15" s="101"/>
      <c r="R15" s="102"/>
    </row>
    <row r="16" spans="1:18" s="2" customFormat="1" ht="15" customHeight="1">
      <c r="A16" s="95"/>
      <c r="B16" s="154"/>
      <c r="C16" s="121" t="s">
        <v>160</v>
      </c>
      <c r="D16" s="122"/>
      <c r="E16" s="122"/>
      <c r="F16" s="122"/>
      <c r="G16" s="157" t="s">
        <v>160</v>
      </c>
      <c r="H16" s="157"/>
      <c r="I16" s="157"/>
      <c r="J16" s="157"/>
      <c r="K16" s="156"/>
      <c r="L16" s="161" t="s">
        <v>174</v>
      </c>
      <c r="M16" s="162"/>
      <c r="N16" s="163"/>
      <c r="O16" s="167" t="s">
        <v>13</v>
      </c>
      <c r="P16" s="169" t="s">
        <v>14</v>
      </c>
      <c r="Q16" s="94" t="s">
        <v>161</v>
      </c>
      <c r="R16" s="103" t="s">
        <v>16</v>
      </c>
    </row>
    <row r="17" spans="1:18" s="2" customFormat="1" ht="15" customHeight="1">
      <c r="A17" s="95"/>
      <c r="B17" s="154"/>
      <c r="C17" s="132" t="s">
        <v>17</v>
      </c>
      <c r="D17" s="133"/>
      <c r="E17" s="133"/>
      <c r="F17" s="134"/>
      <c r="G17" s="170" t="s">
        <v>17</v>
      </c>
      <c r="H17" s="170"/>
      <c r="I17" s="170"/>
      <c r="J17" s="170"/>
      <c r="K17" s="156"/>
      <c r="L17" s="164"/>
      <c r="M17" s="165"/>
      <c r="N17" s="166"/>
      <c r="O17" s="167"/>
      <c r="P17" s="169"/>
      <c r="Q17" s="95"/>
      <c r="R17" s="104"/>
    </row>
    <row r="18" spans="1:18" s="2" customFormat="1" ht="78.75" customHeight="1">
      <c r="A18" s="95"/>
      <c r="B18" s="154"/>
      <c r="C18" s="60" t="s">
        <v>20</v>
      </c>
      <c r="D18" s="60" t="s">
        <v>21</v>
      </c>
      <c r="E18" s="60" t="s">
        <v>22</v>
      </c>
      <c r="F18" s="61" t="s">
        <v>23</v>
      </c>
      <c r="G18" s="60" t="s">
        <v>178</v>
      </c>
      <c r="H18" s="60" t="s">
        <v>179</v>
      </c>
      <c r="I18" s="60" t="s">
        <v>180</v>
      </c>
      <c r="J18" s="61" t="s">
        <v>23</v>
      </c>
      <c r="K18" s="156"/>
      <c r="L18" s="60" t="s">
        <v>162</v>
      </c>
      <c r="M18" s="60" t="s">
        <v>173</v>
      </c>
      <c r="N18" s="63" t="s">
        <v>163</v>
      </c>
      <c r="O18" s="168"/>
      <c r="P18" s="169"/>
      <c r="Q18" s="158"/>
      <c r="R18" s="159"/>
    </row>
    <row r="19" spans="1:18" s="2" customFormat="1" ht="18" customHeight="1">
      <c r="A19" s="18"/>
      <c r="B19" s="83" t="s">
        <v>164</v>
      </c>
      <c r="C19" s="7"/>
      <c r="D19" s="7"/>
      <c r="E19" s="7">
        <v>359</v>
      </c>
      <c r="F19" s="8">
        <f>+E19+D19+C19</f>
        <v>359</v>
      </c>
      <c r="G19" s="7">
        <f>+C19*0.75*0.75</f>
        <v>0</v>
      </c>
      <c r="H19" s="7">
        <f>+D19*1*0.75</f>
        <v>0</v>
      </c>
      <c r="I19" s="7">
        <f>+E19*1.25*0.75</f>
        <v>337</v>
      </c>
      <c r="J19" s="8">
        <f>+G19+H19+I19</f>
        <v>337</v>
      </c>
      <c r="K19" s="64">
        <f>J19/10.35</f>
        <v>32.56</v>
      </c>
      <c r="L19" s="65">
        <f>+K19*420</f>
        <v>13675</v>
      </c>
      <c r="M19" s="65">
        <f>+L19*40%</f>
        <v>5470</v>
      </c>
      <c r="N19" s="66">
        <f>+L19+M19</f>
        <v>19145</v>
      </c>
      <c r="O19" s="66">
        <f>+N19*15%</f>
        <v>2872</v>
      </c>
      <c r="P19" s="67">
        <f>+N19+O19</f>
        <v>22017</v>
      </c>
      <c r="Q19" s="65">
        <f>+P19*23.59%</f>
        <v>5194</v>
      </c>
      <c r="R19" s="68">
        <f>+P19+Q19</f>
        <v>27211</v>
      </c>
    </row>
    <row r="20" spans="1:18" s="2" customFormat="1" ht="30.75" customHeight="1">
      <c r="A20" s="18"/>
      <c r="B20" s="84" t="s">
        <v>165</v>
      </c>
      <c r="C20" s="7"/>
      <c r="D20" s="7">
        <v>2</v>
      </c>
      <c r="E20" s="7">
        <v>20</v>
      </c>
      <c r="F20" s="8">
        <f>+E20+D20+C20</f>
        <v>22</v>
      </c>
      <c r="G20" s="7">
        <f>+C20*0.75*0.75</f>
        <v>0</v>
      </c>
      <c r="H20" s="7">
        <f>+D20*1*0.75</f>
        <v>2</v>
      </c>
      <c r="I20" s="7">
        <f>+E20*1.25*0.75</f>
        <v>19</v>
      </c>
      <c r="J20" s="8">
        <f>+G20+H20+I20</f>
        <v>21</v>
      </c>
      <c r="K20" s="64">
        <f>J20/10.35</f>
        <v>2.029</v>
      </c>
      <c r="L20" s="65">
        <f>+K20*420</f>
        <v>852</v>
      </c>
      <c r="M20" s="65">
        <f>+L20*40%</f>
        <v>341</v>
      </c>
      <c r="N20" s="66">
        <f>+L20+M20</f>
        <v>1193</v>
      </c>
      <c r="O20" s="66">
        <f>+N20*15%</f>
        <v>179</v>
      </c>
      <c r="P20" s="67">
        <f>+N20+O20</f>
        <v>1372</v>
      </c>
      <c r="Q20" s="65">
        <f>+P20*23.59%</f>
        <v>324</v>
      </c>
      <c r="R20" s="68">
        <f>+P20+Q20</f>
        <v>1696</v>
      </c>
    </row>
    <row r="21" spans="1:18" s="2" customFormat="1" ht="33" customHeight="1">
      <c r="A21" s="18"/>
      <c r="B21" s="85" t="s">
        <v>166</v>
      </c>
      <c r="C21" s="7"/>
      <c r="D21" s="7">
        <v>16</v>
      </c>
      <c r="E21" s="7">
        <v>90</v>
      </c>
      <c r="F21" s="8">
        <f>+E21+D21+C21</f>
        <v>106</v>
      </c>
      <c r="G21" s="7">
        <f>+C21*0.75*0.75</f>
        <v>0</v>
      </c>
      <c r="H21" s="7">
        <f>+D21*1*0.75</f>
        <v>12</v>
      </c>
      <c r="I21" s="7">
        <f>+E21*1.25*0.75</f>
        <v>84</v>
      </c>
      <c r="J21" s="8">
        <f>+G21+H21+I21</f>
        <v>96</v>
      </c>
      <c r="K21" s="64">
        <f>J21/10.35</f>
        <v>9.275</v>
      </c>
      <c r="L21" s="65">
        <f>+K21*420</f>
        <v>3896</v>
      </c>
      <c r="M21" s="65">
        <f>+L21*40%</f>
        <v>1558</v>
      </c>
      <c r="N21" s="66">
        <f>+L21+M21</f>
        <v>5454</v>
      </c>
      <c r="O21" s="66">
        <f>+N21*15%</f>
        <v>818</v>
      </c>
      <c r="P21" s="67">
        <f>+N21+O21</f>
        <v>6272</v>
      </c>
      <c r="Q21" s="65">
        <f>+P21*23.59%</f>
        <v>1480</v>
      </c>
      <c r="R21" s="68">
        <f>+P21+Q21</f>
        <v>7752</v>
      </c>
    </row>
    <row r="22" spans="1:18" s="2" customFormat="1" ht="33.75" customHeight="1">
      <c r="A22" s="18"/>
      <c r="B22" s="86" t="s">
        <v>167</v>
      </c>
      <c r="C22" s="7"/>
      <c r="D22" s="7"/>
      <c r="E22" s="7">
        <v>89</v>
      </c>
      <c r="F22" s="8">
        <f>+E22+D22+C22</f>
        <v>89</v>
      </c>
      <c r="G22" s="7">
        <f>+C22*0.75*0.75</f>
        <v>0</v>
      </c>
      <c r="H22" s="7">
        <f>+D22*1*0.75</f>
        <v>0</v>
      </c>
      <c r="I22" s="7">
        <f>+E22*1.25*0.75</f>
        <v>83</v>
      </c>
      <c r="J22" s="8">
        <f>+G22+H22+I22</f>
        <v>83</v>
      </c>
      <c r="K22" s="64">
        <f>J22/8.12</f>
        <v>10.222</v>
      </c>
      <c r="L22" s="65">
        <f>+K22*420</f>
        <v>4293</v>
      </c>
      <c r="M22" s="65">
        <f>+L22*40%</f>
        <v>1717</v>
      </c>
      <c r="N22" s="66">
        <f>+L22+M22</f>
        <v>6010</v>
      </c>
      <c r="O22" s="66">
        <f>+N22*15%</f>
        <v>902</v>
      </c>
      <c r="P22" s="67">
        <f>+N22+O22</f>
        <v>6912</v>
      </c>
      <c r="Q22" s="65">
        <f>+P22*23.59%</f>
        <v>1631</v>
      </c>
      <c r="R22" s="68">
        <f>+P22+Q22</f>
        <v>8543</v>
      </c>
    </row>
    <row r="23" spans="1:18" s="2" customFormat="1" ht="30" customHeight="1" thickBot="1">
      <c r="A23" s="18"/>
      <c r="B23" s="87" t="s">
        <v>168</v>
      </c>
      <c r="C23" s="7"/>
      <c r="D23" s="7">
        <v>125</v>
      </c>
      <c r="E23" s="7">
        <v>637</v>
      </c>
      <c r="F23" s="8">
        <f>+E23+D23+C23</f>
        <v>762</v>
      </c>
      <c r="G23" s="7">
        <f>+C23*0.75*0.75</f>
        <v>0</v>
      </c>
      <c r="H23" s="7">
        <f>+D23*1*0.75</f>
        <v>94</v>
      </c>
      <c r="I23" s="7">
        <f>+E23*1.25*0.75</f>
        <v>597</v>
      </c>
      <c r="J23" s="8">
        <f>+G23+H23+I23</f>
        <v>691</v>
      </c>
      <c r="K23" s="64">
        <f>J23/8.12</f>
        <v>85.099</v>
      </c>
      <c r="L23" s="65">
        <f>+K23*420</f>
        <v>35742</v>
      </c>
      <c r="M23" s="65">
        <f>+L23*40%</f>
        <v>14297</v>
      </c>
      <c r="N23" s="66">
        <f>+L23+M23</f>
        <v>50039</v>
      </c>
      <c r="O23" s="66">
        <f>+N23*15%</f>
        <v>7506</v>
      </c>
      <c r="P23" s="67">
        <f>+N23+O23</f>
        <v>57545</v>
      </c>
      <c r="Q23" s="65">
        <f>+P23*23.59%</f>
        <v>13575</v>
      </c>
      <c r="R23" s="68">
        <f>+P23+Q23</f>
        <v>71120</v>
      </c>
    </row>
    <row r="24" spans="1:18" s="33" customFormat="1" ht="24" customHeight="1" thickBot="1" thickTop="1">
      <c r="A24" s="141" t="s">
        <v>26</v>
      </c>
      <c r="B24" s="142"/>
      <c r="C24" s="24">
        <f aca="true" t="shared" si="1" ref="C24:R24">SUM(C19:C23)</f>
        <v>0</v>
      </c>
      <c r="D24" s="24">
        <f t="shared" si="1"/>
        <v>143</v>
      </c>
      <c r="E24" s="24">
        <f t="shared" si="1"/>
        <v>1195</v>
      </c>
      <c r="F24" s="25">
        <f t="shared" si="1"/>
        <v>1338</v>
      </c>
      <c r="G24" s="24">
        <f t="shared" si="1"/>
        <v>0</v>
      </c>
      <c r="H24" s="24">
        <f t="shared" si="1"/>
        <v>108</v>
      </c>
      <c r="I24" s="24">
        <f t="shared" si="1"/>
        <v>1120</v>
      </c>
      <c r="J24" s="25">
        <f t="shared" si="1"/>
        <v>1228</v>
      </c>
      <c r="K24" s="69">
        <f t="shared" si="1"/>
        <v>139.185</v>
      </c>
      <c r="L24" s="24">
        <f t="shared" si="1"/>
        <v>58458</v>
      </c>
      <c r="M24" s="24">
        <f t="shared" si="1"/>
        <v>23383</v>
      </c>
      <c r="N24" s="70">
        <f t="shared" si="1"/>
        <v>81841</v>
      </c>
      <c r="O24" s="70">
        <f t="shared" si="1"/>
        <v>12277</v>
      </c>
      <c r="P24" s="30">
        <f t="shared" si="1"/>
        <v>94118</v>
      </c>
      <c r="Q24" s="24">
        <f t="shared" si="1"/>
        <v>22204</v>
      </c>
      <c r="R24" s="31">
        <f t="shared" si="1"/>
        <v>116322</v>
      </c>
    </row>
    <row r="25" spans="1:18" s="2" customFormat="1" ht="15.75" thickTop="1">
      <c r="A25" s="75"/>
      <c r="B25" s="75"/>
      <c r="C25" s="75"/>
      <c r="D25" s="75"/>
      <c r="E25" s="75"/>
      <c r="F25" s="75"/>
      <c r="G25" s="72"/>
      <c r="H25" s="72"/>
      <c r="I25" s="72"/>
      <c r="J25" s="72"/>
      <c r="K25" s="75"/>
      <c r="L25" s="75"/>
      <c r="M25" s="75"/>
      <c r="N25" s="77"/>
      <c r="O25" s="77"/>
      <c r="P25" s="77"/>
      <c r="Q25" s="77"/>
      <c r="R25" s="75"/>
    </row>
    <row r="26" spans="1:18" s="2" customFormat="1" ht="15">
      <c r="A26" s="75"/>
      <c r="B26" s="75"/>
      <c r="C26" s="77"/>
      <c r="D26" s="77"/>
      <c r="E26" s="77"/>
      <c r="F26" s="77"/>
      <c r="G26" s="72"/>
      <c r="H26" s="72"/>
      <c r="I26" s="72"/>
      <c r="J26" s="72"/>
      <c r="K26" s="75"/>
      <c r="L26" s="75"/>
      <c r="M26" s="75"/>
      <c r="N26" s="77"/>
      <c r="O26" s="77"/>
      <c r="P26" s="77"/>
      <c r="Q26" s="88" t="s">
        <v>181</v>
      </c>
      <c r="R26" s="76">
        <f>+R13-R24</f>
        <v>7774</v>
      </c>
    </row>
    <row r="27" spans="1:18" s="2" customFormat="1" ht="15">
      <c r="A27" s="75"/>
      <c r="B27" s="75"/>
      <c r="C27" s="75"/>
      <c r="D27" s="75"/>
      <c r="E27" s="75"/>
      <c r="F27" s="75"/>
      <c r="G27" s="72"/>
      <c r="H27" s="72"/>
      <c r="I27" s="72"/>
      <c r="J27" s="72"/>
      <c r="K27" s="75"/>
      <c r="L27" s="75"/>
      <c r="M27" s="75"/>
      <c r="N27" s="75"/>
      <c r="O27" s="75"/>
      <c r="P27" s="75"/>
      <c r="Q27" s="75"/>
      <c r="R27" s="75"/>
    </row>
    <row r="28" spans="1:18" s="2" customFormat="1" ht="15">
      <c r="A28" s="75"/>
      <c r="B28" s="75"/>
      <c r="C28" s="75"/>
      <c r="D28" s="75"/>
      <c r="E28" s="75"/>
      <c r="F28" s="75"/>
      <c r="G28" s="72"/>
      <c r="H28" s="72"/>
      <c r="I28" s="72"/>
      <c r="J28" s="72"/>
      <c r="K28" s="75"/>
      <c r="L28" s="75"/>
      <c r="M28" s="75"/>
      <c r="N28" s="75"/>
      <c r="O28" s="75"/>
      <c r="P28" s="75"/>
      <c r="Q28" s="75"/>
      <c r="R28" s="75"/>
    </row>
    <row r="29" spans="1:18" s="2" customFormat="1" ht="15">
      <c r="A29" s="75"/>
      <c r="B29" s="75"/>
      <c r="C29" s="75"/>
      <c r="D29" s="75"/>
      <c r="E29" s="75"/>
      <c r="F29" s="75"/>
      <c r="G29" s="72"/>
      <c r="H29" s="72"/>
      <c r="I29" s="72"/>
      <c r="J29" s="72"/>
      <c r="K29" s="75"/>
      <c r="L29" s="75"/>
      <c r="M29" s="75"/>
      <c r="N29" s="75"/>
      <c r="O29" s="75"/>
      <c r="P29" s="75"/>
      <c r="Q29" s="75"/>
      <c r="R29" s="75"/>
    </row>
    <row r="30" spans="1:18" s="2" customFormat="1" ht="15">
      <c r="A30" s="75"/>
      <c r="B30" s="75"/>
      <c r="C30" s="75"/>
      <c r="D30" s="75"/>
      <c r="E30" s="75"/>
      <c r="F30" s="75"/>
      <c r="G30" s="72"/>
      <c r="H30" s="72"/>
      <c r="I30" s="72"/>
      <c r="J30" s="72"/>
      <c r="K30" s="75"/>
      <c r="L30" s="75"/>
      <c r="M30" s="75"/>
      <c r="N30" s="75"/>
      <c r="O30" s="75"/>
      <c r="P30" s="75"/>
      <c r="Q30" s="75"/>
      <c r="R30" s="75"/>
    </row>
    <row r="31" spans="1:18" s="2" customFormat="1" ht="15">
      <c r="A31" s="75"/>
      <c r="B31" s="75"/>
      <c r="C31" s="75"/>
      <c r="D31" s="75"/>
      <c r="E31" s="75"/>
      <c r="F31" s="75"/>
      <c r="G31" s="72"/>
      <c r="H31" s="72"/>
      <c r="I31" s="72"/>
      <c r="J31" s="72"/>
      <c r="K31" s="75"/>
      <c r="L31" s="75"/>
      <c r="M31" s="75"/>
      <c r="N31" s="75"/>
      <c r="O31" s="75"/>
      <c r="P31" s="75"/>
      <c r="Q31" s="75"/>
      <c r="R31" s="75"/>
    </row>
    <row r="32" spans="1:18" s="2" customFormat="1" ht="15">
      <c r="A32" s="75"/>
      <c r="B32" s="75"/>
      <c r="C32" s="75"/>
      <c r="D32" s="75"/>
      <c r="E32" s="75"/>
      <c r="F32" s="75"/>
      <c r="G32" s="72"/>
      <c r="H32" s="72"/>
      <c r="I32" s="72"/>
      <c r="J32" s="72"/>
      <c r="K32" s="75"/>
      <c r="L32" s="75"/>
      <c r="M32" s="75"/>
      <c r="N32" s="75"/>
      <c r="O32" s="75"/>
      <c r="P32" s="75"/>
      <c r="Q32" s="75"/>
      <c r="R32" s="75"/>
    </row>
    <row r="33" spans="1:18" s="2" customFormat="1" ht="15">
      <c r="A33" s="75"/>
      <c r="B33" s="75"/>
      <c r="C33" s="75"/>
      <c r="D33" s="75"/>
      <c r="E33" s="75"/>
      <c r="F33" s="75"/>
      <c r="G33" s="72"/>
      <c r="H33" s="72"/>
      <c r="I33" s="72"/>
      <c r="J33" s="72"/>
      <c r="K33" s="75"/>
      <c r="L33" s="75"/>
      <c r="M33" s="75"/>
      <c r="N33" s="75"/>
      <c r="O33" s="75"/>
      <c r="P33" s="75"/>
      <c r="Q33" s="75"/>
      <c r="R33" s="75"/>
    </row>
    <row r="34" spans="1:18" s="2" customFormat="1" ht="15">
      <c r="A34" s="75"/>
      <c r="B34" s="75"/>
      <c r="C34" s="75"/>
      <c r="D34" s="75"/>
      <c r="E34" s="75"/>
      <c r="F34" s="75"/>
      <c r="G34" s="72"/>
      <c r="H34" s="72"/>
      <c r="I34" s="72"/>
      <c r="J34" s="72"/>
      <c r="K34" s="75"/>
      <c r="L34" s="75"/>
      <c r="M34" s="75"/>
      <c r="N34" s="75"/>
      <c r="O34" s="75"/>
      <c r="P34" s="75"/>
      <c r="Q34" s="75"/>
      <c r="R34" s="75"/>
    </row>
    <row r="35" spans="1:18" s="2" customFormat="1" ht="15">
      <c r="A35" s="75"/>
      <c r="B35" s="75"/>
      <c r="C35" s="75"/>
      <c r="D35" s="75"/>
      <c r="E35" s="75"/>
      <c r="F35" s="75"/>
      <c r="G35" s="72"/>
      <c r="H35" s="72"/>
      <c r="I35" s="72"/>
      <c r="J35" s="72"/>
      <c r="K35" s="75"/>
      <c r="L35" s="75"/>
      <c r="M35" s="75"/>
      <c r="N35" s="75"/>
      <c r="O35" s="75"/>
      <c r="P35" s="75"/>
      <c r="Q35" s="75"/>
      <c r="R35" s="75"/>
    </row>
    <row r="36" spans="1:18" s="2" customFormat="1" ht="15">
      <c r="A36" s="75"/>
      <c r="B36" s="75"/>
      <c r="C36" s="75"/>
      <c r="D36" s="75"/>
      <c r="E36" s="75"/>
      <c r="F36" s="75"/>
      <c r="G36" s="72"/>
      <c r="H36" s="72"/>
      <c r="I36" s="72"/>
      <c r="J36" s="72"/>
      <c r="K36" s="75"/>
      <c r="L36" s="75"/>
      <c r="M36" s="75"/>
      <c r="N36" s="75"/>
      <c r="O36" s="75"/>
      <c r="P36" s="75"/>
      <c r="Q36" s="75"/>
      <c r="R36" s="75"/>
    </row>
    <row r="37" spans="1:18" s="2" customFormat="1" ht="15">
      <c r="A37" s="75"/>
      <c r="B37" s="75"/>
      <c r="C37" s="75"/>
      <c r="D37" s="75"/>
      <c r="E37" s="75"/>
      <c r="F37" s="75"/>
      <c r="G37" s="72"/>
      <c r="H37" s="72"/>
      <c r="I37" s="72"/>
      <c r="J37" s="72"/>
      <c r="K37" s="75"/>
      <c r="L37" s="75"/>
      <c r="M37" s="75"/>
      <c r="N37" s="75"/>
      <c r="O37" s="75"/>
      <c r="P37" s="75"/>
      <c r="Q37" s="75"/>
      <c r="R37" s="75"/>
    </row>
    <row r="38" spans="1:18" s="2" customFormat="1" ht="15">
      <c r="A38" s="75"/>
      <c r="B38" s="75"/>
      <c r="C38" s="75"/>
      <c r="D38" s="75"/>
      <c r="E38" s="75"/>
      <c r="F38" s="75"/>
      <c r="G38" s="72"/>
      <c r="H38" s="72"/>
      <c r="I38" s="72"/>
      <c r="J38" s="72"/>
      <c r="K38" s="75"/>
      <c r="L38" s="75"/>
      <c r="M38" s="75"/>
      <c r="N38" s="75"/>
      <c r="O38" s="75"/>
      <c r="P38" s="75"/>
      <c r="Q38" s="75"/>
      <c r="R38" s="75"/>
    </row>
    <row r="39" spans="1:18" s="2" customFormat="1" ht="15">
      <c r="A39" s="75"/>
      <c r="B39" s="75"/>
      <c r="C39" s="75"/>
      <c r="D39" s="75"/>
      <c r="E39" s="75"/>
      <c r="F39" s="75"/>
      <c r="G39" s="72"/>
      <c r="H39" s="72"/>
      <c r="I39" s="72"/>
      <c r="J39" s="72"/>
      <c r="K39" s="75"/>
      <c r="L39" s="75"/>
      <c r="M39" s="75"/>
      <c r="N39" s="75"/>
      <c r="O39" s="75"/>
      <c r="P39" s="75"/>
      <c r="Q39" s="75"/>
      <c r="R39" s="75"/>
    </row>
    <row r="40" spans="1:18" s="2" customFormat="1" ht="15">
      <c r="A40" s="75"/>
      <c r="B40" s="75"/>
      <c r="C40" s="75"/>
      <c r="D40" s="75"/>
      <c r="E40" s="75"/>
      <c r="F40" s="75"/>
      <c r="G40" s="72"/>
      <c r="H40" s="72"/>
      <c r="I40" s="72"/>
      <c r="J40" s="72"/>
      <c r="K40" s="75"/>
      <c r="L40" s="75"/>
      <c r="M40" s="75"/>
      <c r="N40" s="75"/>
      <c r="O40" s="75"/>
      <c r="P40" s="75"/>
      <c r="Q40" s="75"/>
      <c r="R40" s="75"/>
    </row>
    <row r="41" spans="1:18" s="2" customFormat="1" ht="15">
      <c r="A41" s="75"/>
      <c r="B41" s="75"/>
      <c r="C41" s="75"/>
      <c r="D41" s="75"/>
      <c r="E41" s="75"/>
      <c r="F41" s="75"/>
      <c r="G41" s="72"/>
      <c r="H41" s="72"/>
      <c r="I41" s="72"/>
      <c r="J41" s="72"/>
      <c r="K41" s="75"/>
      <c r="L41" s="75"/>
      <c r="M41" s="75"/>
      <c r="N41" s="75"/>
      <c r="O41" s="75"/>
      <c r="P41" s="75"/>
      <c r="Q41" s="75"/>
      <c r="R41" s="75"/>
    </row>
    <row r="42" spans="1:18" s="2" customFormat="1" ht="15">
      <c r="A42" s="75"/>
      <c r="B42" s="75"/>
      <c r="C42" s="75"/>
      <c r="D42" s="75"/>
      <c r="E42" s="75"/>
      <c r="F42" s="75"/>
      <c r="G42" s="72"/>
      <c r="H42" s="72"/>
      <c r="I42" s="72"/>
      <c r="J42" s="72"/>
      <c r="K42" s="75"/>
      <c r="L42" s="75"/>
      <c r="M42" s="75"/>
      <c r="N42" s="75"/>
      <c r="O42" s="75"/>
      <c r="P42" s="75"/>
      <c r="Q42" s="75"/>
      <c r="R42" s="75"/>
    </row>
    <row r="43" spans="1:18" s="2" customFormat="1" ht="15">
      <c r="A43" s="75"/>
      <c r="B43" s="75"/>
      <c r="C43" s="75"/>
      <c r="D43" s="75"/>
      <c r="E43" s="75"/>
      <c r="F43" s="75"/>
      <c r="G43" s="72"/>
      <c r="H43" s="72"/>
      <c r="I43" s="72"/>
      <c r="J43" s="72"/>
      <c r="K43" s="75"/>
      <c r="L43" s="75"/>
      <c r="M43" s="75"/>
      <c r="N43" s="75"/>
      <c r="O43" s="75"/>
      <c r="P43" s="75"/>
      <c r="Q43" s="75"/>
      <c r="R43" s="75"/>
    </row>
    <row r="44" spans="1:18" s="2" customFormat="1" ht="15">
      <c r="A44" s="75"/>
      <c r="B44" s="75"/>
      <c r="C44" s="75"/>
      <c r="D44" s="75"/>
      <c r="E44" s="75"/>
      <c r="F44" s="75"/>
      <c r="G44" s="72"/>
      <c r="H44" s="72"/>
      <c r="I44" s="72"/>
      <c r="J44" s="72"/>
      <c r="K44" s="75"/>
      <c r="L44" s="75"/>
      <c r="M44" s="75"/>
      <c r="N44" s="75"/>
      <c r="O44" s="75"/>
      <c r="P44" s="75"/>
      <c r="Q44" s="75"/>
      <c r="R44" s="75"/>
    </row>
    <row r="45" spans="1:18" s="2" customFormat="1" ht="15">
      <c r="A45" s="75"/>
      <c r="B45" s="75"/>
      <c r="C45" s="75"/>
      <c r="D45" s="75"/>
      <c r="E45" s="75"/>
      <c r="F45" s="75"/>
      <c r="G45" s="72"/>
      <c r="H45" s="72"/>
      <c r="I45" s="72"/>
      <c r="J45" s="72"/>
      <c r="K45" s="75"/>
      <c r="L45" s="75"/>
      <c r="M45" s="75"/>
      <c r="N45" s="75"/>
      <c r="O45" s="75"/>
      <c r="P45" s="75"/>
      <c r="Q45" s="75"/>
      <c r="R45" s="75"/>
    </row>
    <row r="46" spans="1:18" s="2" customFormat="1" ht="15">
      <c r="A46" s="75"/>
      <c r="B46" s="75"/>
      <c r="C46" s="75"/>
      <c r="D46" s="75"/>
      <c r="E46" s="75"/>
      <c r="F46" s="75"/>
      <c r="G46" s="72"/>
      <c r="H46" s="72"/>
      <c r="I46" s="72"/>
      <c r="J46" s="72"/>
      <c r="K46" s="75"/>
      <c r="L46" s="75"/>
      <c r="M46" s="75"/>
      <c r="N46" s="75"/>
      <c r="O46" s="75"/>
      <c r="P46" s="75"/>
      <c r="Q46" s="75"/>
      <c r="R46" s="75"/>
    </row>
    <row r="47" spans="1:18" s="2" customFormat="1" ht="15">
      <c r="A47" s="75"/>
      <c r="B47" s="75"/>
      <c r="C47" s="75"/>
      <c r="D47" s="75"/>
      <c r="E47" s="75"/>
      <c r="F47" s="75"/>
      <c r="G47" s="72"/>
      <c r="H47" s="72"/>
      <c r="I47" s="72"/>
      <c r="J47" s="72"/>
      <c r="K47" s="75"/>
      <c r="L47" s="75"/>
      <c r="M47" s="75"/>
      <c r="N47" s="75"/>
      <c r="O47" s="75"/>
      <c r="P47" s="75"/>
      <c r="Q47" s="75"/>
      <c r="R47" s="75"/>
    </row>
    <row r="48" spans="1:18" s="2" customFormat="1" ht="15">
      <c r="A48" s="75"/>
      <c r="B48" s="75"/>
      <c r="C48" s="75"/>
      <c r="D48" s="75"/>
      <c r="E48" s="75"/>
      <c r="F48" s="75"/>
      <c r="G48" s="72"/>
      <c r="H48" s="72"/>
      <c r="I48" s="72"/>
      <c r="J48" s="72"/>
      <c r="K48" s="75"/>
      <c r="L48" s="75"/>
      <c r="M48" s="75"/>
      <c r="N48" s="75"/>
      <c r="O48" s="75"/>
      <c r="P48" s="75"/>
      <c r="Q48" s="75"/>
      <c r="R48" s="75"/>
    </row>
    <row r="49" spans="1:18" s="2" customFormat="1" ht="15">
      <c r="A49" s="75"/>
      <c r="B49" s="75"/>
      <c r="C49" s="75"/>
      <c r="D49" s="75"/>
      <c r="E49" s="75"/>
      <c r="F49" s="75"/>
      <c r="G49" s="72"/>
      <c r="H49" s="72"/>
      <c r="I49" s="72"/>
      <c r="J49" s="72"/>
      <c r="K49" s="75"/>
      <c r="L49" s="75"/>
      <c r="M49" s="75"/>
      <c r="N49" s="75"/>
      <c r="O49" s="75"/>
      <c r="P49" s="75"/>
      <c r="Q49" s="75"/>
      <c r="R49" s="75"/>
    </row>
    <row r="50" spans="1:18" s="2" customFormat="1" ht="15">
      <c r="A50" s="75"/>
      <c r="B50" s="75"/>
      <c r="C50" s="75"/>
      <c r="D50" s="75"/>
      <c r="E50" s="75"/>
      <c r="F50" s="75"/>
      <c r="G50" s="72"/>
      <c r="H50" s="72"/>
      <c r="I50" s="72"/>
      <c r="J50" s="72"/>
      <c r="K50" s="75"/>
      <c r="L50" s="75"/>
      <c r="M50" s="75"/>
      <c r="N50" s="75"/>
      <c r="O50" s="75"/>
      <c r="P50" s="75"/>
      <c r="Q50" s="75"/>
      <c r="R50" s="75"/>
    </row>
    <row r="51" spans="1:18" s="2" customFormat="1" ht="15">
      <c r="A51" s="75"/>
      <c r="B51" s="75"/>
      <c r="C51" s="75"/>
      <c r="D51" s="75"/>
      <c r="E51" s="75"/>
      <c r="F51" s="75"/>
      <c r="G51" s="72"/>
      <c r="H51" s="72"/>
      <c r="I51" s="72"/>
      <c r="J51" s="72"/>
      <c r="K51" s="75"/>
      <c r="L51" s="75"/>
      <c r="M51" s="75"/>
      <c r="N51" s="75"/>
      <c r="O51" s="75"/>
      <c r="P51" s="75"/>
      <c r="Q51" s="75"/>
      <c r="R51" s="75"/>
    </row>
    <row r="52" spans="1:18" s="2" customFormat="1" ht="15">
      <c r="A52" s="75"/>
      <c r="B52" s="75"/>
      <c r="C52" s="75"/>
      <c r="D52" s="75"/>
      <c r="E52" s="75"/>
      <c r="F52" s="75"/>
      <c r="G52" s="72"/>
      <c r="H52" s="72"/>
      <c r="I52" s="72"/>
      <c r="J52" s="72"/>
      <c r="K52" s="75"/>
      <c r="L52" s="75"/>
      <c r="M52" s="75"/>
      <c r="N52" s="75"/>
      <c r="O52" s="75"/>
      <c r="P52" s="75"/>
      <c r="Q52" s="75"/>
      <c r="R52" s="75"/>
    </row>
    <row r="53" spans="1:18" s="2" customFormat="1" ht="15">
      <c r="A53" s="75"/>
      <c r="B53" s="75"/>
      <c r="C53" s="75"/>
      <c r="D53" s="75"/>
      <c r="E53" s="75"/>
      <c r="F53" s="75"/>
      <c r="G53" s="72"/>
      <c r="H53" s="72"/>
      <c r="I53" s="72"/>
      <c r="J53" s="72"/>
      <c r="K53" s="75"/>
      <c r="L53" s="75"/>
      <c r="M53" s="75"/>
      <c r="N53" s="75"/>
      <c r="O53" s="75"/>
      <c r="P53" s="75"/>
      <c r="Q53" s="75"/>
      <c r="R53" s="75"/>
    </row>
    <row r="54" spans="1:18" s="2" customFormat="1" ht="15">
      <c r="A54" s="75"/>
      <c r="B54" s="75"/>
      <c r="C54" s="75"/>
      <c r="D54" s="75"/>
      <c r="E54" s="75"/>
      <c r="F54" s="75"/>
      <c r="G54" s="72"/>
      <c r="H54" s="72"/>
      <c r="I54" s="72"/>
      <c r="J54" s="72"/>
      <c r="K54" s="75"/>
      <c r="L54" s="75"/>
      <c r="M54" s="75"/>
      <c r="N54" s="75"/>
      <c r="O54" s="75"/>
      <c r="P54" s="75"/>
      <c r="Q54" s="75"/>
      <c r="R54" s="75"/>
    </row>
    <row r="55" spans="1:18" s="2" customFormat="1" ht="15">
      <c r="A55" s="75"/>
      <c r="B55" s="75"/>
      <c r="C55" s="75"/>
      <c r="D55" s="75"/>
      <c r="E55" s="75"/>
      <c r="F55" s="75"/>
      <c r="G55" s="72"/>
      <c r="H55" s="72"/>
      <c r="I55" s="72"/>
      <c r="J55" s="72"/>
      <c r="K55" s="75"/>
      <c r="L55" s="75"/>
      <c r="M55" s="75"/>
      <c r="N55" s="75"/>
      <c r="O55" s="75"/>
      <c r="P55" s="75"/>
      <c r="Q55" s="75"/>
      <c r="R55" s="75"/>
    </row>
    <row r="56" spans="1:18" s="2" customFormat="1" ht="15">
      <c r="A56" s="75"/>
      <c r="B56" s="75"/>
      <c r="C56" s="75"/>
      <c r="D56" s="75"/>
      <c r="E56" s="75"/>
      <c r="F56" s="75"/>
      <c r="G56" s="72"/>
      <c r="H56" s="72"/>
      <c r="I56" s="72"/>
      <c r="J56" s="72"/>
      <c r="K56" s="75"/>
      <c r="L56" s="75"/>
      <c r="M56" s="75"/>
      <c r="N56" s="75"/>
      <c r="O56" s="75"/>
      <c r="P56" s="75"/>
      <c r="Q56" s="75"/>
      <c r="R56" s="75"/>
    </row>
    <row r="57" spans="1:18" s="2" customFormat="1" ht="15">
      <c r="A57" s="75"/>
      <c r="B57" s="75"/>
      <c r="C57" s="75"/>
      <c r="D57" s="75"/>
      <c r="E57" s="75"/>
      <c r="F57" s="75"/>
      <c r="G57" s="72"/>
      <c r="H57" s="72"/>
      <c r="I57" s="72"/>
      <c r="J57" s="72"/>
      <c r="K57" s="75"/>
      <c r="L57" s="75"/>
      <c r="M57" s="75"/>
      <c r="N57" s="75"/>
      <c r="O57" s="75"/>
      <c r="P57" s="75"/>
      <c r="Q57" s="75"/>
      <c r="R57" s="75"/>
    </row>
    <row r="58" spans="1:18" s="2" customFormat="1" ht="15">
      <c r="A58" s="75"/>
      <c r="B58" s="75"/>
      <c r="C58" s="75"/>
      <c r="D58" s="75"/>
      <c r="E58" s="75"/>
      <c r="F58" s="75"/>
      <c r="G58" s="72"/>
      <c r="H58" s="72"/>
      <c r="I58" s="72"/>
      <c r="J58" s="72"/>
      <c r="K58" s="75"/>
      <c r="L58" s="75"/>
      <c r="M58" s="75"/>
      <c r="N58" s="75"/>
      <c r="O58" s="75"/>
      <c r="P58" s="75"/>
      <c r="Q58" s="75"/>
      <c r="R58" s="75"/>
    </row>
    <row r="59" spans="1:18" s="2" customFormat="1" ht="15">
      <c r="A59" s="75"/>
      <c r="B59" s="75"/>
      <c r="C59" s="75"/>
      <c r="D59" s="75"/>
      <c r="E59" s="75"/>
      <c r="F59" s="75"/>
      <c r="G59" s="72"/>
      <c r="H59" s="72"/>
      <c r="I59" s="72"/>
      <c r="J59" s="72"/>
      <c r="K59" s="75"/>
      <c r="L59" s="75"/>
      <c r="M59" s="75"/>
      <c r="N59" s="75"/>
      <c r="O59" s="75"/>
      <c r="P59" s="75"/>
      <c r="Q59" s="75"/>
      <c r="R59" s="75"/>
    </row>
    <row r="60" spans="1:18" s="2" customFormat="1" ht="15">
      <c r="A60" s="75"/>
      <c r="B60" s="75"/>
      <c r="C60" s="75"/>
      <c r="D60" s="75"/>
      <c r="E60" s="75"/>
      <c r="F60" s="75"/>
      <c r="G60" s="72"/>
      <c r="H60" s="72"/>
      <c r="I60" s="72"/>
      <c r="J60" s="72"/>
      <c r="K60" s="75"/>
      <c r="L60" s="75"/>
      <c r="M60" s="75"/>
      <c r="N60" s="75"/>
      <c r="O60" s="75"/>
      <c r="P60" s="75"/>
      <c r="Q60" s="75"/>
      <c r="R60" s="75"/>
    </row>
    <row r="61" spans="1:18" s="2" customFormat="1" ht="15">
      <c r="A61" s="75"/>
      <c r="B61" s="75"/>
      <c r="C61" s="75"/>
      <c r="D61" s="75"/>
      <c r="E61" s="75"/>
      <c r="F61" s="75"/>
      <c r="G61" s="72"/>
      <c r="H61" s="72"/>
      <c r="I61" s="72"/>
      <c r="J61" s="72"/>
      <c r="K61" s="75"/>
      <c r="L61" s="75"/>
      <c r="M61" s="75"/>
      <c r="N61" s="75"/>
      <c r="O61" s="75"/>
      <c r="P61" s="75"/>
      <c r="Q61" s="75"/>
      <c r="R61" s="75"/>
    </row>
    <row r="62" spans="1:18" s="2" customFormat="1" ht="15">
      <c r="A62" s="75"/>
      <c r="B62" s="75"/>
      <c r="C62" s="75"/>
      <c r="D62" s="75"/>
      <c r="E62" s="75"/>
      <c r="F62" s="75"/>
      <c r="G62" s="72"/>
      <c r="H62" s="72"/>
      <c r="I62" s="72"/>
      <c r="J62" s="72"/>
      <c r="K62" s="75"/>
      <c r="L62" s="75"/>
      <c r="M62" s="75"/>
      <c r="N62" s="75"/>
      <c r="O62" s="75"/>
      <c r="P62" s="75"/>
      <c r="Q62" s="75"/>
      <c r="R62" s="75"/>
    </row>
    <row r="63" spans="1:18" s="2" customFormat="1" ht="15">
      <c r="A63" s="75"/>
      <c r="B63" s="75"/>
      <c r="C63" s="75"/>
      <c r="D63" s="75"/>
      <c r="E63" s="75"/>
      <c r="F63" s="75"/>
      <c r="G63" s="72"/>
      <c r="H63" s="72"/>
      <c r="I63" s="72"/>
      <c r="J63" s="72"/>
      <c r="K63" s="75"/>
      <c r="L63" s="75"/>
      <c r="M63" s="75"/>
      <c r="N63" s="75"/>
      <c r="O63" s="75"/>
      <c r="P63" s="75"/>
      <c r="Q63" s="75"/>
      <c r="R63" s="75"/>
    </row>
    <row r="64" spans="1:18" s="2" customFormat="1" ht="15">
      <c r="A64" s="75"/>
      <c r="B64" s="75"/>
      <c r="C64" s="75"/>
      <c r="D64" s="75"/>
      <c r="E64" s="75"/>
      <c r="F64" s="75"/>
      <c r="G64" s="72"/>
      <c r="H64" s="72"/>
      <c r="I64" s="72"/>
      <c r="J64" s="72"/>
      <c r="K64" s="75"/>
      <c r="L64" s="75"/>
      <c r="M64" s="75"/>
      <c r="N64" s="75"/>
      <c r="O64" s="75"/>
      <c r="P64" s="75"/>
      <c r="Q64" s="75"/>
      <c r="R64" s="75"/>
    </row>
    <row r="65" spans="1:18" s="2" customFormat="1" ht="15">
      <c r="A65" s="75"/>
      <c r="B65" s="75"/>
      <c r="C65" s="75"/>
      <c r="D65" s="75"/>
      <c r="E65" s="75"/>
      <c r="F65" s="75"/>
      <c r="G65" s="72"/>
      <c r="H65" s="72"/>
      <c r="I65" s="72"/>
      <c r="J65" s="72"/>
      <c r="K65" s="75"/>
      <c r="L65" s="75"/>
      <c r="M65" s="75"/>
      <c r="N65" s="75"/>
      <c r="O65" s="75"/>
      <c r="P65" s="75"/>
      <c r="Q65" s="75"/>
      <c r="R65" s="75"/>
    </row>
    <row r="66" spans="1:18" s="2" customFormat="1" ht="15">
      <c r="A66" s="75"/>
      <c r="B66" s="75"/>
      <c r="C66" s="75"/>
      <c r="D66" s="75"/>
      <c r="E66" s="75"/>
      <c r="F66" s="75"/>
      <c r="G66" s="72"/>
      <c r="H66" s="72"/>
      <c r="I66" s="72"/>
      <c r="J66" s="72"/>
      <c r="K66" s="75"/>
      <c r="L66" s="75"/>
      <c r="M66" s="75"/>
      <c r="N66" s="75"/>
      <c r="O66" s="75"/>
      <c r="P66" s="75"/>
      <c r="Q66" s="75"/>
      <c r="R66" s="75"/>
    </row>
    <row r="67" spans="1:18" s="2" customFormat="1" ht="15">
      <c r="A67" s="75"/>
      <c r="B67" s="75"/>
      <c r="C67" s="75"/>
      <c r="D67" s="75"/>
      <c r="E67" s="75"/>
      <c r="F67" s="75"/>
      <c r="G67" s="72"/>
      <c r="H67" s="72"/>
      <c r="I67" s="72"/>
      <c r="J67" s="72"/>
      <c r="K67" s="75"/>
      <c r="L67" s="75"/>
      <c r="M67" s="75"/>
      <c r="N67" s="75"/>
      <c r="O67" s="75"/>
      <c r="P67" s="75"/>
      <c r="Q67" s="75"/>
      <c r="R67" s="75"/>
    </row>
    <row r="68" spans="1:18" s="2" customFormat="1" ht="15">
      <c r="A68" s="75"/>
      <c r="B68" s="75"/>
      <c r="C68" s="75"/>
      <c r="D68" s="75"/>
      <c r="E68" s="75"/>
      <c r="F68" s="75"/>
      <c r="G68" s="72"/>
      <c r="H68" s="72"/>
      <c r="I68" s="72"/>
      <c r="J68" s="72"/>
      <c r="K68" s="75"/>
      <c r="L68" s="75"/>
      <c r="M68" s="75"/>
      <c r="N68" s="75"/>
      <c r="O68" s="75"/>
      <c r="P68" s="75"/>
      <c r="Q68" s="75"/>
      <c r="R68" s="75"/>
    </row>
    <row r="69" spans="1:18" s="2" customFormat="1" ht="15">
      <c r="A69" s="75"/>
      <c r="B69" s="75"/>
      <c r="C69" s="75"/>
      <c r="D69" s="75"/>
      <c r="E69" s="75"/>
      <c r="F69" s="75"/>
      <c r="G69" s="72"/>
      <c r="H69" s="72"/>
      <c r="I69" s="72"/>
      <c r="J69" s="72"/>
      <c r="K69" s="75"/>
      <c r="L69" s="75"/>
      <c r="M69" s="75"/>
      <c r="N69" s="75"/>
      <c r="O69" s="75"/>
      <c r="P69" s="75"/>
      <c r="Q69" s="75"/>
      <c r="R69" s="75"/>
    </row>
    <row r="70" spans="1:18" s="2" customFormat="1" ht="15">
      <c r="A70" s="75"/>
      <c r="B70" s="75"/>
      <c r="C70" s="75"/>
      <c r="D70" s="75"/>
      <c r="E70" s="75"/>
      <c r="F70" s="75"/>
      <c r="G70" s="72"/>
      <c r="H70" s="72"/>
      <c r="I70" s="72"/>
      <c r="J70" s="72"/>
      <c r="K70" s="75"/>
      <c r="L70" s="75"/>
      <c r="M70" s="75"/>
      <c r="N70" s="75"/>
      <c r="O70" s="75"/>
      <c r="P70" s="75"/>
      <c r="Q70" s="75"/>
      <c r="R70" s="75"/>
    </row>
    <row r="71" spans="1:18" s="2" customFormat="1" ht="15">
      <c r="A71" s="75"/>
      <c r="B71" s="75"/>
      <c r="C71" s="75"/>
      <c r="D71" s="75"/>
      <c r="E71" s="75"/>
      <c r="F71" s="75"/>
      <c r="G71" s="72"/>
      <c r="H71" s="72"/>
      <c r="I71" s="72"/>
      <c r="J71" s="72"/>
      <c r="K71" s="75"/>
      <c r="L71" s="75"/>
      <c r="M71" s="75"/>
      <c r="N71" s="75"/>
      <c r="O71" s="75"/>
      <c r="P71" s="75"/>
      <c r="Q71" s="75"/>
      <c r="R71" s="75"/>
    </row>
    <row r="72" spans="1:18" s="2" customFormat="1" ht="15">
      <c r="A72" s="75"/>
      <c r="B72" s="75"/>
      <c r="C72" s="75"/>
      <c r="D72" s="75"/>
      <c r="E72" s="75"/>
      <c r="F72" s="75"/>
      <c r="G72" s="72"/>
      <c r="H72" s="72"/>
      <c r="I72" s="72"/>
      <c r="J72" s="72"/>
      <c r="K72" s="75"/>
      <c r="L72" s="75"/>
      <c r="M72" s="75"/>
      <c r="N72" s="75"/>
      <c r="O72" s="75"/>
      <c r="P72" s="75"/>
      <c r="Q72" s="75"/>
      <c r="R72" s="75"/>
    </row>
    <row r="73" spans="1:18" s="2" customFormat="1" ht="15">
      <c r="A73" s="75"/>
      <c r="B73" s="75"/>
      <c r="C73" s="75"/>
      <c r="D73" s="75"/>
      <c r="E73" s="75"/>
      <c r="F73" s="75"/>
      <c r="G73" s="72"/>
      <c r="H73" s="72"/>
      <c r="I73" s="72"/>
      <c r="J73" s="72"/>
      <c r="K73" s="75"/>
      <c r="L73" s="75"/>
      <c r="M73" s="75"/>
      <c r="N73" s="75"/>
      <c r="O73" s="75"/>
      <c r="P73" s="75"/>
      <c r="Q73" s="75"/>
      <c r="R73" s="75"/>
    </row>
    <row r="74" spans="1:18" s="2" customFormat="1" ht="15">
      <c r="A74" s="75"/>
      <c r="B74" s="75"/>
      <c r="C74" s="75"/>
      <c r="D74" s="75"/>
      <c r="E74" s="75"/>
      <c r="F74" s="75"/>
      <c r="G74" s="72"/>
      <c r="H74" s="72"/>
      <c r="I74" s="72"/>
      <c r="J74" s="72"/>
      <c r="K74" s="75"/>
      <c r="L74" s="75"/>
      <c r="M74" s="75"/>
      <c r="N74" s="75"/>
      <c r="O74" s="75"/>
      <c r="P74" s="75"/>
      <c r="Q74" s="75"/>
      <c r="R74" s="75"/>
    </row>
    <row r="75" spans="1:18" s="2" customFormat="1" ht="15">
      <c r="A75" s="75"/>
      <c r="B75" s="75"/>
      <c r="C75" s="75"/>
      <c r="D75" s="75"/>
      <c r="E75" s="75"/>
      <c r="F75" s="75"/>
      <c r="G75" s="72"/>
      <c r="H75" s="72"/>
      <c r="I75" s="72"/>
      <c r="J75" s="72"/>
      <c r="K75" s="75"/>
      <c r="L75" s="75"/>
      <c r="M75" s="75"/>
      <c r="N75" s="75"/>
      <c r="O75" s="75"/>
      <c r="P75" s="75"/>
      <c r="Q75" s="75"/>
      <c r="R75" s="75"/>
    </row>
    <row r="76" spans="1:18" s="2" customFormat="1" ht="15">
      <c r="A76" s="75"/>
      <c r="B76" s="75"/>
      <c r="C76" s="75"/>
      <c r="D76" s="75"/>
      <c r="E76" s="75"/>
      <c r="F76" s="75"/>
      <c r="G76" s="72"/>
      <c r="H76" s="72"/>
      <c r="I76" s="72"/>
      <c r="J76" s="72"/>
      <c r="K76" s="75"/>
      <c r="L76" s="75"/>
      <c r="M76" s="75"/>
      <c r="N76" s="75"/>
      <c r="O76" s="75"/>
      <c r="P76" s="75"/>
      <c r="Q76" s="75"/>
      <c r="R76" s="75"/>
    </row>
    <row r="77" spans="1:18" s="2" customFormat="1" ht="15">
      <c r="A77" s="75"/>
      <c r="B77" s="75"/>
      <c r="C77" s="75"/>
      <c r="D77" s="75"/>
      <c r="E77" s="75"/>
      <c r="F77" s="75"/>
      <c r="G77" s="72"/>
      <c r="H77" s="72"/>
      <c r="I77" s="72"/>
      <c r="J77" s="72"/>
      <c r="K77" s="75"/>
      <c r="L77" s="75"/>
      <c r="M77" s="75"/>
      <c r="N77" s="75"/>
      <c r="O77" s="75"/>
      <c r="P77" s="75"/>
      <c r="Q77" s="75"/>
      <c r="R77" s="75"/>
    </row>
    <row r="78" spans="1:18" s="2" customFormat="1" ht="15">
      <c r="A78" s="75"/>
      <c r="B78" s="75"/>
      <c r="C78" s="75"/>
      <c r="D78" s="75"/>
      <c r="E78" s="75"/>
      <c r="F78" s="75"/>
      <c r="G78" s="72"/>
      <c r="H78" s="72"/>
      <c r="I78" s="72"/>
      <c r="J78" s="72"/>
      <c r="K78" s="75"/>
      <c r="L78" s="75"/>
      <c r="M78" s="75"/>
      <c r="N78" s="75"/>
      <c r="O78" s="75"/>
      <c r="P78" s="75"/>
      <c r="Q78" s="75"/>
      <c r="R78" s="75"/>
    </row>
    <row r="79" spans="1:18" s="2" customFormat="1" ht="15">
      <c r="A79" s="75"/>
      <c r="B79" s="75"/>
      <c r="C79" s="75"/>
      <c r="D79" s="75"/>
      <c r="E79" s="75"/>
      <c r="F79" s="75"/>
      <c r="G79" s="72"/>
      <c r="H79" s="72"/>
      <c r="I79" s="72"/>
      <c r="J79" s="72"/>
      <c r="K79" s="75"/>
      <c r="L79" s="75"/>
      <c r="M79" s="75"/>
      <c r="N79" s="75"/>
      <c r="O79" s="75"/>
      <c r="P79" s="75"/>
      <c r="Q79" s="75"/>
      <c r="R79" s="75"/>
    </row>
    <row r="80" spans="1:18" s="2" customFormat="1" ht="15">
      <c r="A80" s="75"/>
      <c r="B80" s="75"/>
      <c r="C80" s="75"/>
      <c r="D80" s="75"/>
      <c r="E80" s="75"/>
      <c r="F80" s="75"/>
      <c r="G80" s="72"/>
      <c r="H80" s="72"/>
      <c r="I80" s="72"/>
      <c r="J80" s="72"/>
      <c r="K80" s="75"/>
      <c r="L80" s="75"/>
      <c r="M80" s="75"/>
      <c r="N80" s="75"/>
      <c r="O80" s="75"/>
      <c r="P80" s="75"/>
      <c r="Q80" s="75"/>
      <c r="R80" s="75"/>
    </row>
    <row r="81" spans="1:18" s="2" customFormat="1" ht="15">
      <c r="A81" s="75"/>
      <c r="B81" s="75"/>
      <c r="C81" s="75"/>
      <c r="D81" s="75"/>
      <c r="E81" s="75"/>
      <c r="F81" s="75"/>
      <c r="G81" s="72"/>
      <c r="H81" s="72"/>
      <c r="I81" s="72"/>
      <c r="J81" s="72"/>
      <c r="K81" s="75"/>
      <c r="L81" s="75"/>
      <c r="M81" s="75"/>
      <c r="N81" s="75"/>
      <c r="O81" s="75"/>
      <c r="P81" s="75"/>
      <c r="Q81" s="75"/>
      <c r="R81" s="75"/>
    </row>
    <row r="82" spans="1:18" s="2" customFormat="1" ht="15">
      <c r="A82" s="75"/>
      <c r="B82" s="75"/>
      <c r="C82" s="75"/>
      <c r="D82" s="75"/>
      <c r="E82" s="75"/>
      <c r="F82" s="75"/>
      <c r="G82" s="72"/>
      <c r="H82" s="72"/>
      <c r="I82" s="72"/>
      <c r="J82" s="72"/>
      <c r="K82" s="75"/>
      <c r="L82" s="75"/>
      <c r="M82" s="75"/>
      <c r="N82" s="75"/>
      <c r="O82" s="75"/>
      <c r="P82" s="75"/>
      <c r="Q82" s="75"/>
      <c r="R82" s="75"/>
    </row>
    <row r="83" spans="1:18" s="2" customFormat="1" ht="15">
      <c r="A83" s="75"/>
      <c r="B83" s="75"/>
      <c r="C83" s="75"/>
      <c r="D83" s="75"/>
      <c r="E83" s="75"/>
      <c r="F83" s="75"/>
      <c r="G83" s="72"/>
      <c r="H83" s="72"/>
      <c r="I83" s="72"/>
      <c r="J83" s="72"/>
      <c r="K83" s="75"/>
      <c r="L83" s="75"/>
      <c r="M83" s="75"/>
      <c r="N83" s="75"/>
      <c r="O83" s="75"/>
      <c r="P83" s="75"/>
      <c r="Q83" s="75"/>
      <c r="R83" s="75"/>
    </row>
    <row r="84" spans="1:18" s="2" customFormat="1" ht="15">
      <c r="A84" s="75"/>
      <c r="B84" s="75"/>
      <c r="C84" s="75"/>
      <c r="D84" s="75"/>
      <c r="E84" s="75"/>
      <c r="F84" s="75"/>
      <c r="G84" s="72"/>
      <c r="H84" s="72"/>
      <c r="I84" s="72"/>
      <c r="J84" s="72"/>
      <c r="K84" s="75"/>
      <c r="L84" s="75"/>
      <c r="M84" s="75"/>
      <c r="N84" s="75"/>
      <c r="O84" s="75"/>
      <c r="P84" s="75"/>
      <c r="Q84" s="75"/>
      <c r="R84" s="75"/>
    </row>
    <row r="85" spans="1:18" s="2" customFormat="1" ht="15">
      <c r="A85" s="75"/>
      <c r="B85" s="75"/>
      <c r="C85" s="75"/>
      <c r="D85" s="75"/>
      <c r="E85" s="75"/>
      <c r="F85" s="75"/>
      <c r="G85" s="72"/>
      <c r="H85" s="72"/>
      <c r="I85" s="72"/>
      <c r="J85" s="72"/>
      <c r="K85" s="75"/>
      <c r="L85" s="75"/>
      <c r="M85" s="75"/>
      <c r="N85" s="75"/>
      <c r="O85" s="75"/>
      <c r="P85" s="75"/>
      <c r="Q85" s="75"/>
      <c r="R85" s="75"/>
    </row>
    <row r="86" spans="1:18" s="2" customFormat="1" ht="15">
      <c r="A86" s="75"/>
      <c r="B86" s="75"/>
      <c r="C86" s="75"/>
      <c r="D86" s="75"/>
      <c r="E86" s="75"/>
      <c r="F86" s="75"/>
      <c r="G86" s="72"/>
      <c r="H86" s="72"/>
      <c r="I86" s="72"/>
      <c r="J86" s="72"/>
      <c r="K86" s="75"/>
      <c r="L86" s="75"/>
      <c r="M86" s="75"/>
      <c r="N86" s="75"/>
      <c r="O86" s="75"/>
      <c r="P86" s="75"/>
      <c r="Q86" s="75"/>
      <c r="R86" s="75"/>
    </row>
    <row r="87" spans="1:18" s="2" customFormat="1" ht="15">
      <c r="A87" s="75"/>
      <c r="B87" s="75"/>
      <c r="C87" s="75"/>
      <c r="D87" s="75"/>
      <c r="E87" s="75"/>
      <c r="F87" s="75"/>
      <c r="G87" s="72"/>
      <c r="H87" s="72"/>
      <c r="I87" s="72"/>
      <c r="J87" s="72"/>
      <c r="K87" s="75"/>
      <c r="L87" s="75"/>
      <c r="M87" s="75"/>
      <c r="N87" s="75"/>
      <c r="O87" s="75"/>
      <c r="P87" s="75"/>
      <c r="Q87" s="75"/>
      <c r="R87" s="75"/>
    </row>
    <row r="88" spans="1:18" s="2" customFormat="1" ht="15">
      <c r="A88" s="75"/>
      <c r="B88" s="75"/>
      <c r="C88" s="75"/>
      <c r="D88" s="75"/>
      <c r="E88" s="75"/>
      <c r="F88" s="75"/>
      <c r="G88" s="72"/>
      <c r="H88" s="72"/>
      <c r="I88" s="72"/>
      <c r="J88" s="72"/>
      <c r="K88" s="75"/>
      <c r="L88" s="75"/>
      <c r="M88" s="75"/>
      <c r="N88" s="75"/>
      <c r="O88" s="75"/>
      <c r="P88" s="75"/>
      <c r="Q88" s="75"/>
      <c r="R88" s="75"/>
    </row>
    <row r="89" spans="1:18" s="2" customFormat="1" ht="15">
      <c r="A89" s="75"/>
      <c r="B89" s="75"/>
      <c r="C89" s="75"/>
      <c r="D89" s="75"/>
      <c r="E89" s="75"/>
      <c r="F89" s="75"/>
      <c r="G89" s="72"/>
      <c r="H89" s="72"/>
      <c r="I89" s="72"/>
      <c r="J89" s="72"/>
      <c r="K89" s="75"/>
      <c r="L89" s="75"/>
      <c r="M89" s="75"/>
      <c r="N89" s="75"/>
      <c r="O89" s="75"/>
      <c r="P89" s="75"/>
      <c r="Q89" s="75"/>
      <c r="R89" s="75"/>
    </row>
    <row r="90" spans="1:18" s="2" customFormat="1" ht="15">
      <c r="A90" s="75"/>
      <c r="B90" s="75"/>
      <c r="C90" s="75"/>
      <c r="D90" s="75"/>
      <c r="E90" s="75"/>
      <c r="F90" s="75"/>
      <c r="G90" s="72"/>
      <c r="H90" s="72"/>
      <c r="I90" s="72"/>
      <c r="J90" s="72"/>
      <c r="K90" s="75"/>
      <c r="L90" s="75"/>
      <c r="M90" s="75"/>
      <c r="N90" s="75"/>
      <c r="O90" s="75"/>
      <c r="P90" s="75"/>
      <c r="Q90" s="75"/>
      <c r="R90" s="75"/>
    </row>
    <row r="91" spans="1:18" s="2" customFormat="1" ht="15">
      <c r="A91" s="75"/>
      <c r="B91" s="75"/>
      <c r="C91" s="75"/>
      <c r="D91" s="75"/>
      <c r="E91" s="75"/>
      <c r="F91" s="75"/>
      <c r="G91" s="72"/>
      <c r="H91" s="72"/>
      <c r="I91" s="72"/>
      <c r="J91" s="72"/>
      <c r="K91" s="75"/>
      <c r="L91" s="75"/>
      <c r="M91" s="75"/>
      <c r="N91" s="75"/>
      <c r="O91" s="75"/>
      <c r="P91" s="75"/>
      <c r="Q91" s="75"/>
      <c r="R91" s="75"/>
    </row>
    <row r="92" spans="1:18" s="2" customFormat="1" ht="15">
      <c r="A92" s="75"/>
      <c r="B92" s="75"/>
      <c r="C92" s="75"/>
      <c r="D92" s="75"/>
      <c r="E92" s="75"/>
      <c r="F92" s="75"/>
      <c r="G92" s="72"/>
      <c r="H92" s="72"/>
      <c r="I92" s="72"/>
      <c r="J92" s="72"/>
      <c r="K92" s="75"/>
      <c r="L92" s="75"/>
      <c r="M92" s="75"/>
      <c r="N92" s="75"/>
      <c r="O92" s="75"/>
      <c r="P92" s="75"/>
      <c r="Q92" s="75"/>
      <c r="R92" s="75"/>
    </row>
    <row r="93" spans="1:18" s="2" customFormat="1" ht="15">
      <c r="A93" s="75"/>
      <c r="B93" s="75"/>
      <c r="C93" s="75"/>
      <c r="D93" s="75"/>
      <c r="E93" s="75"/>
      <c r="F93" s="75"/>
      <c r="G93" s="72"/>
      <c r="H93" s="72"/>
      <c r="I93" s="72"/>
      <c r="J93" s="72"/>
      <c r="K93" s="75"/>
      <c r="L93" s="75"/>
      <c r="M93" s="75"/>
      <c r="N93" s="75"/>
      <c r="O93" s="75"/>
      <c r="P93" s="75"/>
      <c r="Q93" s="75"/>
      <c r="R93" s="75"/>
    </row>
    <row r="94" spans="1:18" s="2" customFormat="1" ht="15">
      <c r="A94" s="75"/>
      <c r="B94" s="75"/>
      <c r="C94" s="75"/>
      <c r="D94" s="75"/>
      <c r="E94" s="75"/>
      <c r="F94" s="75"/>
      <c r="G94" s="72"/>
      <c r="H94" s="72"/>
      <c r="I94" s="72"/>
      <c r="J94" s="72"/>
      <c r="K94" s="75"/>
      <c r="L94" s="75"/>
      <c r="M94" s="75"/>
      <c r="N94" s="75"/>
      <c r="O94" s="75"/>
      <c r="P94" s="75"/>
      <c r="Q94" s="75"/>
      <c r="R94" s="75"/>
    </row>
    <row r="95" spans="1:18" s="2" customFormat="1" ht="15">
      <c r="A95" s="75"/>
      <c r="B95" s="75"/>
      <c r="C95" s="75"/>
      <c r="D95" s="75"/>
      <c r="E95" s="75"/>
      <c r="F95" s="75"/>
      <c r="G95" s="72"/>
      <c r="H95" s="72"/>
      <c r="I95" s="72"/>
      <c r="J95" s="72"/>
      <c r="K95" s="75"/>
      <c r="L95" s="75"/>
      <c r="M95" s="75"/>
      <c r="N95" s="75"/>
      <c r="O95" s="75"/>
      <c r="P95" s="75"/>
      <c r="Q95" s="75"/>
      <c r="R95" s="75"/>
    </row>
    <row r="96" spans="1:18" s="2" customFormat="1" ht="15">
      <c r="A96" s="75"/>
      <c r="B96" s="75"/>
      <c r="C96" s="75"/>
      <c r="D96" s="75"/>
      <c r="E96" s="75"/>
      <c r="F96" s="75"/>
      <c r="G96" s="72"/>
      <c r="H96" s="72"/>
      <c r="I96" s="72"/>
      <c r="J96" s="72"/>
      <c r="K96" s="75"/>
      <c r="L96" s="75"/>
      <c r="M96" s="75"/>
      <c r="N96" s="75"/>
      <c r="O96" s="75"/>
      <c r="P96" s="75"/>
      <c r="Q96" s="75"/>
      <c r="R96" s="75"/>
    </row>
    <row r="97" spans="1:18" s="2" customFormat="1" ht="15">
      <c r="A97" s="75"/>
      <c r="B97" s="75"/>
      <c r="C97" s="75"/>
      <c r="D97" s="75"/>
      <c r="E97" s="75"/>
      <c r="F97" s="75"/>
      <c r="G97" s="72"/>
      <c r="H97" s="72"/>
      <c r="I97" s="72"/>
      <c r="J97" s="72"/>
      <c r="K97" s="75"/>
      <c r="L97" s="75"/>
      <c r="M97" s="75"/>
      <c r="N97" s="75"/>
      <c r="O97" s="75"/>
      <c r="P97" s="75"/>
      <c r="Q97" s="75"/>
      <c r="R97" s="75"/>
    </row>
    <row r="98" spans="1:18" s="2" customFormat="1" ht="15">
      <c r="A98" s="75"/>
      <c r="B98" s="75"/>
      <c r="C98" s="75"/>
      <c r="D98" s="75"/>
      <c r="E98" s="75"/>
      <c r="F98" s="75"/>
      <c r="G98" s="72"/>
      <c r="H98" s="72"/>
      <c r="I98" s="72"/>
      <c r="J98" s="72"/>
      <c r="K98" s="75"/>
      <c r="L98" s="75"/>
      <c r="M98" s="75"/>
      <c r="N98" s="75"/>
      <c r="O98" s="75"/>
      <c r="P98" s="75"/>
      <c r="Q98" s="75"/>
      <c r="R98" s="75"/>
    </row>
    <row r="99" spans="1:18" s="2" customFormat="1" ht="15">
      <c r="A99" s="75"/>
      <c r="B99" s="75"/>
      <c r="C99" s="75"/>
      <c r="D99" s="75"/>
      <c r="E99" s="75"/>
      <c r="F99" s="75"/>
      <c r="G99" s="72"/>
      <c r="H99" s="72"/>
      <c r="I99" s="72"/>
      <c r="J99" s="72"/>
      <c r="K99" s="75"/>
      <c r="L99" s="75"/>
      <c r="M99" s="75"/>
      <c r="N99" s="75"/>
      <c r="O99" s="75"/>
      <c r="P99" s="75"/>
      <c r="Q99" s="75"/>
      <c r="R99" s="75"/>
    </row>
    <row r="100" spans="1:18" s="2" customFormat="1" ht="15">
      <c r="A100" s="75"/>
      <c r="B100" s="75"/>
      <c r="C100" s="75"/>
      <c r="D100" s="75"/>
      <c r="E100" s="75"/>
      <c r="F100" s="75"/>
      <c r="G100" s="72"/>
      <c r="H100" s="72"/>
      <c r="I100" s="72"/>
      <c r="J100" s="72"/>
      <c r="K100" s="75"/>
      <c r="L100" s="75"/>
      <c r="M100" s="75"/>
      <c r="N100" s="75"/>
      <c r="O100" s="75"/>
      <c r="P100" s="75"/>
      <c r="Q100" s="75"/>
      <c r="R100" s="75"/>
    </row>
    <row r="101" spans="1:18" s="2" customFormat="1" ht="15">
      <c r="A101" s="75"/>
      <c r="B101" s="75"/>
      <c r="C101" s="75"/>
      <c r="D101" s="75"/>
      <c r="E101" s="75"/>
      <c r="F101" s="75"/>
      <c r="G101" s="72"/>
      <c r="H101" s="72"/>
      <c r="I101" s="72"/>
      <c r="J101" s="72"/>
      <c r="K101" s="75"/>
      <c r="L101" s="75"/>
      <c r="M101" s="75"/>
      <c r="N101" s="75"/>
      <c r="O101" s="75"/>
      <c r="P101" s="75"/>
      <c r="Q101" s="75"/>
      <c r="R101" s="75"/>
    </row>
    <row r="102" spans="1:18" s="2" customFormat="1" ht="15">
      <c r="A102" s="75"/>
      <c r="B102" s="75"/>
      <c r="C102" s="75"/>
      <c r="D102" s="75"/>
      <c r="E102" s="75"/>
      <c r="F102" s="75"/>
      <c r="G102" s="72"/>
      <c r="H102" s="72"/>
      <c r="I102" s="72"/>
      <c r="J102" s="72"/>
      <c r="K102" s="75"/>
      <c r="L102" s="75"/>
      <c r="M102" s="75"/>
      <c r="N102" s="75"/>
      <c r="O102" s="75"/>
      <c r="P102" s="75"/>
      <c r="Q102" s="75"/>
      <c r="R102" s="75"/>
    </row>
    <row r="103" spans="1:18" s="2" customFormat="1" ht="15">
      <c r="A103" s="75"/>
      <c r="B103" s="75"/>
      <c r="C103" s="75"/>
      <c r="D103" s="75"/>
      <c r="E103" s="75"/>
      <c r="F103" s="75"/>
      <c r="G103" s="72"/>
      <c r="H103" s="72"/>
      <c r="I103" s="72"/>
      <c r="J103" s="72"/>
      <c r="K103" s="75"/>
      <c r="L103" s="75"/>
      <c r="M103" s="75"/>
      <c r="N103" s="75"/>
      <c r="O103" s="75"/>
      <c r="P103" s="75"/>
      <c r="Q103" s="75"/>
      <c r="R103" s="75"/>
    </row>
    <row r="104" spans="1:18" s="2" customFormat="1" ht="15">
      <c r="A104" s="75"/>
      <c r="B104" s="75"/>
      <c r="C104" s="75"/>
      <c r="D104" s="75"/>
      <c r="E104" s="75"/>
      <c r="F104" s="75"/>
      <c r="G104" s="72"/>
      <c r="H104" s="72"/>
      <c r="I104" s="72"/>
      <c r="J104" s="72"/>
      <c r="K104" s="75"/>
      <c r="L104" s="75"/>
      <c r="M104" s="75"/>
      <c r="N104" s="75"/>
      <c r="O104" s="75"/>
      <c r="P104" s="75"/>
      <c r="Q104" s="75"/>
      <c r="R104" s="75"/>
    </row>
    <row r="105" spans="1:18" s="2" customFormat="1" ht="15">
      <c r="A105" s="75"/>
      <c r="B105" s="75"/>
      <c r="C105" s="75"/>
      <c r="D105" s="75"/>
      <c r="E105" s="75"/>
      <c r="F105" s="75"/>
      <c r="G105" s="72"/>
      <c r="H105" s="72"/>
      <c r="I105" s="72"/>
      <c r="J105" s="72"/>
      <c r="K105" s="75"/>
      <c r="L105" s="75"/>
      <c r="M105" s="75"/>
      <c r="N105" s="75"/>
      <c r="O105" s="75"/>
      <c r="P105" s="75"/>
      <c r="Q105" s="75"/>
      <c r="R105" s="75"/>
    </row>
    <row r="106" spans="1:18" s="2" customFormat="1" ht="15">
      <c r="A106" s="75"/>
      <c r="B106" s="75"/>
      <c r="C106" s="75"/>
      <c r="D106" s="75"/>
      <c r="E106" s="75"/>
      <c r="F106" s="75"/>
      <c r="G106" s="72"/>
      <c r="H106" s="72"/>
      <c r="I106" s="72"/>
      <c r="J106" s="72"/>
      <c r="K106" s="75"/>
      <c r="L106" s="75"/>
      <c r="M106" s="75"/>
      <c r="N106" s="75"/>
      <c r="O106" s="75"/>
      <c r="P106" s="75"/>
      <c r="Q106" s="75"/>
      <c r="R106" s="75"/>
    </row>
    <row r="107" spans="1:18" s="2" customFormat="1" ht="15">
      <c r="A107" s="75"/>
      <c r="B107" s="75"/>
      <c r="C107" s="75"/>
      <c r="D107" s="75"/>
      <c r="E107" s="75"/>
      <c r="F107" s="75"/>
      <c r="G107" s="72"/>
      <c r="H107" s="72"/>
      <c r="I107" s="72"/>
      <c r="J107" s="72"/>
      <c r="K107" s="75"/>
      <c r="L107" s="75"/>
      <c r="M107" s="75"/>
      <c r="N107" s="75"/>
      <c r="O107" s="75"/>
      <c r="P107" s="75"/>
      <c r="Q107" s="75"/>
      <c r="R107" s="75"/>
    </row>
    <row r="108" spans="1:18" s="2" customFormat="1" ht="15">
      <c r="A108" s="75"/>
      <c r="B108" s="75"/>
      <c r="C108" s="75"/>
      <c r="D108" s="75"/>
      <c r="E108" s="75"/>
      <c r="F108" s="75"/>
      <c r="G108" s="72"/>
      <c r="H108" s="72"/>
      <c r="I108" s="72"/>
      <c r="J108" s="72"/>
      <c r="K108" s="75"/>
      <c r="L108" s="75"/>
      <c r="M108" s="75"/>
      <c r="N108" s="75"/>
      <c r="O108" s="75"/>
      <c r="P108" s="75"/>
      <c r="Q108" s="75"/>
      <c r="R108" s="75"/>
    </row>
    <row r="109" spans="1:18" s="2" customFormat="1" ht="15">
      <c r="A109" s="75"/>
      <c r="B109" s="75"/>
      <c r="C109" s="75"/>
      <c r="D109" s="75"/>
      <c r="E109" s="75"/>
      <c r="F109" s="75"/>
      <c r="G109" s="72"/>
      <c r="H109" s="72"/>
      <c r="I109" s="72"/>
      <c r="J109" s="72"/>
      <c r="K109" s="75"/>
      <c r="L109" s="75"/>
      <c r="M109" s="75"/>
      <c r="N109" s="75"/>
      <c r="O109" s="75"/>
      <c r="P109" s="75"/>
      <c r="Q109" s="75"/>
      <c r="R109" s="75"/>
    </row>
    <row r="110" spans="1:18" s="2" customFormat="1" ht="15">
      <c r="A110" s="75"/>
      <c r="B110" s="75"/>
      <c r="C110" s="75"/>
      <c r="D110" s="75"/>
      <c r="E110" s="75"/>
      <c r="F110" s="75"/>
      <c r="G110" s="72"/>
      <c r="H110" s="72"/>
      <c r="I110" s="72"/>
      <c r="J110" s="72"/>
      <c r="K110" s="75"/>
      <c r="L110" s="75"/>
      <c r="M110" s="75"/>
      <c r="N110" s="75"/>
      <c r="O110" s="75"/>
      <c r="P110" s="75"/>
      <c r="Q110" s="75"/>
      <c r="R110" s="75"/>
    </row>
    <row r="111" spans="1:18" s="2" customFormat="1" ht="15">
      <c r="A111" s="75"/>
      <c r="B111" s="75"/>
      <c r="C111" s="75"/>
      <c r="D111" s="75"/>
      <c r="E111" s="75"/>
      <c r="F111" s="75"/>
      <c r="G111" s="72"/>
      <c r="H111" s="72"/>
      <c r="I111" s="72"/>
      <c r="J111" s="72"/>
      <c r="K111" s="75"/>
      <c r="L111" s="75"/>
      <c r="M111" s="75"/>
      <c r="N111" s="75"/>
      <c r="O111" s="75"/>
      <c r="P111" s="75"/>
      <c r="Q111" s="75"/>
      <c r="R111" s="75"/>
    </row>
    <row r="112" spans="1:18" s="2" customFormat="1" ht="15">
      <c r="A112" s="75"/>
      <c r="B112" s="75"/>
      <c r="C112" s="75"/>
      <c r="D112" s="75"/>
      <c r="E112" s="75"/>
      <c r="F112" s="75"/>
      <c r="G112" s="72"/>
      <c r="H112" s="72"/>
      <c r="I112" s="72"/>
      <c r="J112" s="72"/>
      <c r="K112" s="75"/>
      <c r="L112" s="75"/>
      <c r="M112" s="75"/>
      <c r="N112" s="75"/>
      <c r="O112" s="75"/>
      <c r="P112" s="75"/>
      <c r="Q112" s="75"/>
      <c r="R112" s="75"/>
    </row>
    <row r="113" spans="1:18" s="2" customFormat="1" ht="15">
      <c r="A113" s="75"/>
      <c r="B113" s="75"/>
      <c r="C113" s="75"/>
      <c r="D113" s="75"/>
      <c r="E113" s="75"/>
      <c r="F113" s="75"/>
      <c r="G113" s="72"/>
      <c r="H113" s="72"/>
      <c r="I113" s="72"/>
      <c r="J113" s="72"/>
      <c r="K113" s="75"/>
      <c r="L113" s="75"/>
      <c r="M113" s="75"/>
      <c r="N113" s="75"/>
      <c r="O113" s="75"/>
      <c r="P113" s="75"/>
      <c r="Q113" s="75"/>
      <c r="R113" s="75"/>
    </row>
    <row r="114" spans="1:18" s="2" customFormat="1" ht="15">
      <c r="A114" s="75"/>
      <c r="B114" s="75"/>
      <c r="C114" s="75"/>
      <c r="D114" s="75"/>
      <c r="E114" s="75"/>
      <c r="F114" s="75"/>
      <c r="G114" s="72"/>
      <c r="H114" s="72"/>
      <c r="I114" s="72"/>
      <c r="J114" s="72"/>
      <c r="K114" s="75"/>
      <c r="L114" s="75"/>
      <c r="M114" s="75"/>
      <c r="N114" s="75"/>
      <c r="O114" s="75"/>
      <c r="P114" s="75"/>
      <c r="Q114" s="75"/>
      <c r="R114" s="75"/>
    </row>
    <row r="115" spans="1:18" s="2" customFormat="1" ht="15">
      <c r="A115" s="75"/>
      <c r="B115" s="75"/>
      <c r="C115" s="75"/>
      <c r="D115" s="75"/>
      <c r="E115" s="75"/>
      <c r="F115" s="75"/>
      <c r="G115" s="72"/>
      <c r="H115" s="72"/>
      <c r="I115" s="72"/>
      <c r="J115" s="72"/>
      <c r="K115" s="75"/>
      <c r="L115" s="75"/>
      <c r="M115" s="75"/>
      <c r="N115" s="75"/>
      <c r="O115" s="75"/>
      <c r="P115" s="75"/>
      <c r="Q115" s="75"/>
      <c r="R115" s="75"/>
    </row>
    <row r="116" spans="1:18" s="2" customFormat="1" ht="15">
      <c r="A116" s="75"/>
      <c r="B116" s="75"/>
      <c r="C116" s="75"/>
      <c r="D116" s="75"/>
      <c r="E116" s="75"/>
      <c r="F116" s="75"/>
      <c r="G116" s="72"/>
      <c r="H116" s="72"/>
      <c r="I116" s="72"/>
      <c r="J116" s="72"/>
      <c r="K116" s="75"/>
      <c r="L116" s="75"/>
      <c r="M116" s="75"/>
      <c r="N116" s="75"/>
      <c r="O116" s="75"/>
      <c r="P116" s="75"/>
      <c r="Q116" s="75"/>
      <c r="R116" s="75"/>
    </row>
    <row r="117" spans="1:18" s="2" customFormat="1" ht="15">
      <c r="A117" s="75"/>
      <c r="B117" s="75"/>
      <c r="C117" s="75"/>
      <c r="D117" s="75"/>
      <c r="E117" s="75"/>
      <c r="F117" s="75"/>
      <c r="G117" s="72"/>
      <c r="H117" s="72"/>
      <c r="I117" s="72"/>
      <c r="J117" s="72"/>
      <c r="K117" s="75"/>
      <c r="L117" s="75"/>
      <c r="M117" s="75"/>
      <c r="N117" s="75"/>
      <c r="O117" s="75"/>
      <c r="P117" s="75"/>
      <c r="Q117" s="75"/>
      <c r="R117" s="75"/>
    </row>
    <row r="118" spans="1:18" s="2" customFormat="1" ht="15">
      <c r="A118" s="75"/>
      <c r="B118" s="75"/>
      <c r="C118" s="75"/>
      <c r="D118" s="75"/>
      <c r="E118" s="75"/>
      <c r="F118" s="75"/>
      <c r="G118" s="72"/>
      <c r="H118" s="72"/>
      <c r="I118" s="72"/>
      <c r="J118" s="72"/>
      <c r="K118" s="75"/>
      <c r="L118" s="75"/>
      <c r="M118" s="75"/>
      <c r="N118" s="75"/>
      <c r="O118" s="75"/>
      <c r="P118" s="75"/>
      <c r="Q118" s="75"/>
      <c r="R118" s="75"/>
    </row>
    <row r="119" spans="1:18" s="2" customFormat="1" ht="15">
      <c r="A119" s="75"/>
      <c r="B119" s="75"/>
      <c r="C119" s="75"/>
      <c r="D119" s="75"/>
      <c r="E119" s="75"/>
      <c r="F119" s="75"/>
      <c r="G119" s="72"/>
      <c r="H119" s="72"/>
      <c r="I119" s="72"/>
      <c r="J119" s="72"/>
      <c r="K119" s="75"/>
      <c r="L119" s="75"/>
      <c r="M119" s="75"/>
      <c r="N119" s="75"/>
      <c r="O119" s="75"/>
      <c r="P119" s="75"/>
      <c r="Q119" s="75"/>
      <c r="R119" s="75"/>
    </row>
    <row r="120" spans="1:18" s="2" customFormat="1" ht="15">
      <c r="A120" s="75"/>
      <c r="B120" s="75"/>
      <c r="C120" s="75"/>
      <c r="D120" s="75"/>
      <c r="E120" s="75"/>
      <c r="F120" s="75"/>
      <c r="G120" s="72"/>
      <c r="H120" s="72"/>
      <c r="I120" s="72"/>
      <c r="J120" s="72"/>
      <c r="K120" s="75"/>
      <c r="L120" s="75"/>
      <c r="M120" s="75"/>
      <c r="N120" s="75"/>
      <c r="O120" s="75"/>
      <c r="P120" s="75"/>
      <c r="Q120" s="75"/>
      <c r="R120" s="75"/>
    </row>
    <row r="121" spans="1:18" s="2" customFormat="1" ht="15">
      <c r="A121" s="75"/>
      <c r="B121" s="75"/>
      <c r="C121" s="75"/>
      <c r="D121" s="75"/>
      <c r="E121" s="75"/>
      <c r="F121" s="75"/>
      <c r="G121" s="72"/>
      <c r="H121" s="72"/>
      <c r="I121" s="72"/>
      <c r="J121" s="72"/>
      <c r="K121" s="75"/>
      <c r="L121" s="75"/>
      <c r="M121" s="75"/>
      <c r="N121" s="75"/>
      <c r="O121" s="75"/>
      <c r="P121" s="75"/>
      <c r="Q121" s="75"/>
      <c r="R121" s="75"/>
    </row>
    <row r="122" spans="1:18" s="2" customFormat="1" ht="15">
      <c r="A122" s="75"/>
      <c r="B122" s="75"/>
      <c r="C122" s="75"/>
      <c r="D122" s="75"/>
      <c r="E122" s="75"/>
      <c r="F122" s="75"/>
      <c r="G122" s="72"/>
      <c r="H122" s="72"/>
      <c r="I122" s="72"/>
      <c r="J122" s="72"/>
      <c r="K122" s="75"/>
      <c r="L122" s="75"/>
      <c r="M122" s="75"/>
      <c r="N122" s="75"/>
      <c r="O122" s="75"/>
      <c r="P122" s="75"/>
      <c r="Q122" s="75"/>
      <c r="R122" s="75"/>
    </row>
    <row r="123" spans="1:18" s="2" customFormat="1" ht="15">
      <c r="A123" s="75"/>
      <c r="B123" s="75"/>
      <c r="C123" s="75"/>
      <c r="D123" s="75"/>
      <c r="E123" s="75"/>
      <c r="F123" s="75"/>
      <c r="G123" s="72"/>
      <c r="H123" s="72"/>
      <c r="I123" s="72"/>
      <c r="J123" s="72"/>
      <c r="K123" s="75"/>
      <c r="L123" s="75"/>
      <c r="M123" s="75"/>
      <c r="N123" s="75"/>
      <c r="O123" s="75"/>
      <c r="P123" s="75"/>
      <c r="Q123" s="75"/>
      <c r="R123" s="75"/>
    </row>
    <row r="124" spans="1:18" s="2" customFormat="1" ht="15">
      <c r="A124" s="75"/>
      <c r="B124" s="75"/>
      <c r="C124" s="75"/>
      <c r="D124" s="75"/>
      <c r="E124" s="75"/>
      <c r="F124" s="75"/>
      <c r="G124" s="72"/>
      <c r="H124" s="72"/>
      <c r="I124" s="72"/>
      <c r="J124" s="72"/>
      <c r="K124" s="75"/>
      <c r="L124" s="75"/>
      <c r="M124" s="75"/>
      <c r="N124" s="75"/>
      <c r="O124" s="75"/>
      <c r="P124" s="75"/>
      <c r="Q124" s="75"/>
      <c r="R124" s="75"/>
    </row>
    <row r="125" spans="1:18" s="2" customFormat="1" ht="15">
      <c r="A125" s="75"/>
      <c r="B125" s="75"/>
      <c r="C125" s="75"/>
      <c r="D125" s="75"/>
      <c r="E125" s="75"/>
      <c r="F125" s="75"/>
      <c r="G125" s="72"/>
      <c r="H125" s="72"/>
      <c r="I125" s="72"/>
      <c r="J125" s="72"/>
      <c r="K125" s="75"/>
      <c r="L125" s="75"/>
      <c r="M125" s="75"/>
      <c r="N125" s="75"/>
      <c r="O125" s="75"/>
      <c r="P125" s="75"/>
      <c r="Q125" s="75"/>
      <c r="R125" s="75"/>
    </row>
    <row r="126" spans="1:18" s="2" customFormat="1" ht="15">
      <c r="A126" s="75"/>
      <c r="B126" s="75"/>
      <c r="C126" s="75"/>
      <c r="D126" s="75"/>
      <c r="E126" s="75"/>
      <c r="F126" s="75"/>
      <c r="G126" s="72"/>
      <c r="H126" s="72"/>
      <c r="I126" s="72"/>
      <c r="J126" s="72"/>
      <c r="K126" s="75"/>
      <c r="L126" s="75"/>
      <c r="M126" s="75"/>
      <c r="N126" s="75"/>
      <c r="O126" s="75"/>
      <c r="P126" s="75"/>
      <c r="Q126" s="75"/>
      <c r="R126" s="75"/>
    </row>
    <row r="127" spans="1:18" s="2" customFormat="1" ht="15">
      <c r="A127" s="75"/>
      <c r="B127" s="75"/>
      <c r="C127" s="75"/>
      <c r="D127" s="75"/>
      <c r="E127" s="75"/>
      <c r="F127" s="75"/>
      <c r="G127" s="72"/>
      <c r="H127" s="72"/>
      <c r="I127" s="72"/>
      <c r="J127" s="72"/>
      <c r="K127" s="75"/>
      <c r="L127" s="75"/>
      <c r="M127" s="75"/>
      <c r="N127" s="75"/>
      <c r="O127" s="75"/>
      <c r="P127" s="75"/>
      <c r="Q127" s="75"/>
      <c r="R127" s="75"/>
    </row>
    <row r="128" spans="1:18" s="2" customFormat="1" ht="15">
      <c r="A128" s="75"/>
      <c r="B128" s="75"/>
      <c r="C128" s="75"/>
      <c r="D128" s="75"/>
      <c r="E128" s="75"/>
      <c r="F128" s="75"/>
      <c r="G128" s="72"/>
      <c r="H128" s="72"/>
      <c r="I128" s="72"/>
      <c r="J128" s="72"/>
      <c r="K128" s="75"/>
      <c r="L128" s="75"/>
      <c r="M128" s="75"/>
      <c r="N128" s="75"/>
      <c r="O128" s="75"/>
      <c r="P128" s="75"/>
      <c r="Q128" s="75"/>
      <c r="R128" s="75"/>
    </row>
    <row r="129" spans="1:18" s="2" customFormat="1" ht="15">
      <c r="A129" s="75"/>
      <c r="B129" s="75"/>
      <c r="C129" s="75"/>
      <c r="D129" s="75"/>
      <c r="E129" s="75"/>
      <c r="F129" s="75"/>
      <c r="G129" s="72"/>
      <c r="H129" s="72"/>
      <c r="I129" s="72"/>
      <c r="J129" s="72"/>
      <c r="K129" s="75"/>
      <c r="L129" s="75"/>
      <c r="M129" s="75"/>
      <c r="N129" s="75"/>
      <c r="O129" s="75"/>
      <c r="P129" s="75"/>
      <c r="Q129" s="75"/>
      <c r="R129" s="75"/>
    </row>
    <row r="130" spans="1:18" s="2" customFormat="1" ht="15">
      <c r="A130" s="75"/>
      <c r="B130" s="75"/>
      <c r="C130" s="75"/>
      <c r="D130" s="75"/>
      <c r="E130" s="75"/>
      <c r="F130" s="75"/>
      <c r="G130" s="72"/>
      <c r="H130" s="72"/>
      <c r="I130" s="72"/>
      <c r="J130" s="72"/>
      <c r="K130" s="75"/>
      <c r="L130" s="75"/>
      <c r="M130" s="75"/>
      <c r="N130" s="75"/>
      <c r="O130" s="75"/>
      <c r="P130" s="75"/>
      <c r="Q130" s="75"/>
      <c r="R130" s="75"/>
    </row>
    <row r="131" spans="1:18" s="2" customFormat="1" ht="15">
      <c r="A131" s="75"/>
      <c r="B131" s="75"/>
      <c r="C131" s="75"/>
      <c r="D131" s="75"/>
      <c r="E131" s="75"/>
      <c r="F131" s="75"/>
      <c r="G131" s="72"/>
      <c r="H131" s="72"/>
      <c r="I131" s="72"/>
      <c r="J131" s="72"/>
      <c r="K131" s="75"/>
      <c r="L131" s="75"/>
      <c r="M131" s="75"/>
      <c r="N131" s="75"/>
      <c r="O131" s="75"/>
      <c r="P131" s="75"/>
      <c r="Q131" s="75"/>
      <c r="R131" s="75"/>
    </row>
    <row r="132" spans="1:18" s="2" customFormat="1" ht="15">
      <c r="A132" s="75"/>
      <c r="B132" s="75"/>
      <c r="C132" s="75"/>
      <c r="D132" s="75"/>
      <c r="E132" s="75"/>
      <c r="F132" s="75"/>
      <c r="G132" s="72"/>
      <c r="H132" s="72"/>
      <c r="I132" s="72"/>
      <c r="J132" s="72"/>
      <c r="K132" s="75"/>
      <c r="L132" s="75"/>
      <c r="M132" s="75"/>
      <c r="N132" s="75"/>
      <c r="O132" s="75"/>
      <c r="P132" s="75"/>
      <c r="Q132" s="75"/>
      <c r="R132" s="75"/>
    </row>
    <row r="133" spans="1:18" s="2" customFormat="1" ht="15">
      <c r="A133" s="75"/>
      <c r="B133" s="75"/>
      <c r="C133" s="75"/>
      <c r="D133" s="75"/>
      <c r="E133" s="75"/>
      <c r="F133" s="75"/>
      <c r="G133" s="72"/>
      <c r="H133" s="72"/>
      <c r="I133" s="72"/>
      <c r="J133" s="72"/>
      <c r="K133" s="75"/>
      <c r="L133" s="75"/>
      <c r="M133" s="75"/>
      <c r="N133" s="75"/>
      <c r="O133" s="75"/>
      <c r="P133" s="75"/>
      <c r="Q133" s="75"/>
      <c r="R133" s="75"/>
    </row>
    <row r="134" spans="1:18" s="2" customFormat="1" ht="15">
      <c r="A134" s="75"/>
      <c r="B134" s="75"/>
      <c r="C134" s="75"/>
      <c r="D134" s="75"/>
      <c r="E134" s="75"/>
      <c r="F134" s="75"/>
      <c r="G134" s="72"/>
      <c r="H134" s="72"/>
      <c r="I134" s="72"/>
      <c r="J134" s="72"/>
      <c r="K134" s="75"/>
      <c r="L134" s="75"/>
      <c r="M134" s="75"/>
      <c r="N134" s="75"/>
      <c r="O134" s="75"/>
      <c r="P134" s="75"/>
      <c r="Q134" s="75"/>
      <c r="R134" s="75"/>
    </row>
    <row r="135" spans="1:18" s="2" customFormat="1" ht="15">
      <c r="A135" s="75"/>
      <c r="B135" s="75"/>
      <c r="C135" s="75"/>
      <c r="D135" s="75"/>
      <c r="E135" s="75"/>
      <c r="F135" s="75"/>
      <c r="G135" s="72"/>
      <c r="H135" s="72"/>
      <c r="I135" s="72"/>
      <c r="J135" s="72"/>
      <c r="K135" s="75"/>
      <c r="L135" s="75"/>
      <c r="M135" s="75"/>
      <c r="N135" s="75"/>
      <c r="O135" s="75"/>
      <c r="P135" s="75"/>
      <c r="Q135" s="75"/>
      <c r="R135" s="75"/>
    </row>
    <row r="136" spans="1:18" s="2" customFormat="1" ht="15">
      <c r="A136" s="75"/>
      <c r="B136" s="75"/>
      <c r="C136" s="75"/>
      <c r="D136" s="75"/>
      <c r="E136" s="75"/>
      <c r="F136" s="75"/>
      <c r="G136" s="72"/>
      <c r="H136" s="72"/>
      <c r="I136" s="72"/>
      <c r="J136" s="72"/>
      <c r="K136" s="75"/>
      <c r="L136" s="75"/>
      <c r="M136" s="75"/>
      <c r="N136" s="75"/>
      <c r="O136" s="75"/>
      <c r="P136" s="75"/>
      <c r="Q136" s="75"/>
      <c r="R136" s="75"/>
    </row>
    <row r="137" spans="1:18" s="2" customFormat="1" ht="15">
      <c r="A137" s="75"/>
      <c r="B137" s="75"/>
      <c r="C137" s="75"/>
      <c r="D137" s="75"/>
      <c r="E137" s="75"/>
      <c r="F137" s="75"/>
      <c r="G137" s="72"/>
      <c r="H137" s="72"/>
      <c r="I137" s="72"/>
      <c r="J137" s="72"/>
      <c r="K137" s="75"/>
      <c r="L137" s="75"/>
      <c r="M137" s="75"/>
      <c r="N137" s="75"/>
      <c r="O137" s="75"/>
      <c r="P137" s="75"/>
      <c r="Q137" s="75"/>
      <c r="R137" s="75"/>
    </row>
    <row r="138" spans="1:18" s="2" customFormat="1" ht="15">
      <c r="A138" s="75"/>
      <c r="B138" s="75"/>
      <c r="C138" s="75"/>
      <c r="D138" s="75"/>
      <c r="E138" s="75"/>
      <c r="F138" s="75"/>
      <c r="G138" s="72"/>
      <c r="H138" s="72"/>
      <c r="I138" s="72"/>
      <c r="J138" s="72"/>
      <c r="K138" s="75"/>
      <c r="L138" s="75"/>
      <c r="M138" s="75"/>
      <c r="N138" s="75"/>
      <c r="O138" s="75"/>
      <c r="P138" s="75"/>
      <c r="Q138" s="75"/>
      <c r="R138" s="75"/>
    </row>
    <row r="139" spans="1:18" s="2" customFormat="1" ht="15">
      <c r="A139" s="75"/>
      <c r="B139" s="75"/>
      <c r="C139" s="75"/>
      <c r="D139" s="75"/>
      <c r="E139" s="75"/>
      <c r="F139" s="75"/>
      <c r="G139" s="72"/>
      <c r="H139" s="72"/>
      <c r="I139" s="72"/>
      <c r="J139" s="72"/>
      <c r="K139" s="75"/>
      <c r="L139" s="75"/>
      <c r="M139" s="75"/>
      <c r="N139" s="75"/>
      <c r="O139" s="75"/>
      <c r="P139" s="75"/>
      <c r="Q139" s="75"/>
      <c r="R139" s="75"/>
    </row>
    <row r="140" spans="1:18" s="2" customFormat="1" ht="15">
      <c r="A140" s="75"/>
      <c r="B140" s="75"/>
      <c r="C140" s="75"/>
      <c r="D140" s="75"/>
      <c r="E140" s="75"/>
      <c r="F140" s="75"/>
      <c r="G140" s="72"/>
      <c r="H140" s="72"/>
      <c r="I140" s="72"/>
      <c r="J140" s="72"/>
      <c r="K140" s="75"/>
      <c r="L140" s="75"/>
      <c r="M140" s="75"/>
      <c r="N140" s="75"/>
      <c r="O140" s="75"/>
      <c r="P140" s="75"/>
      <c r="Q140" s="75"/>
      <c r="R140" s="75"/>
    </row>
    <row r="141" spans="1:18" s="2" customFormat="1" ht="15">
      <c r="A141" s="75"/>
      <c r="B141" s="75"/>
      <c r="C141" s="75"/>
      <c r="D141" s="75"/>
      <c r="E141" s="75"/>
      <c r="F141" s="75"/>
      <c r="G141" s="72"/>
      <c r="H141" s="72"/>
      <c r="I141" s="72"/>
      <c r="J141" s="72"/>
      <c r="K141" s="75"/>
      <c r="L141" s="75"/>
      <c r="M141" s="75"/>
      <c r="N141" s="75"/>
      <c r="O141" s="75"/>
      <c r="P141" s="75"/>
      <c r="Q141" s="75"/>
      <c r="R141" s="75"/>
    </row>
    <row r="142" spans="1:18" s="2" customFormat="1" ht="15">
      <c r="A142" s="75"/>
      <c r="B142" s="75"/>
      <c r="C142" s="75"/>
      <c r="D142" s="75"/>
      <c r="E142" s="75"/>
      <c r="F142" s="75"/>
      <c r="G142" s="72"/>
      <c r="H142" s="72"/>
      <c r="I142" s="72"/>
      <c r="J142" s="72"/>
      <c r="K142" s="75"/>
      <c r="L142" s="75"/>
      <c r="M142" s="75"/>
      <c r="N142" s="75"/>
      <c r="O142" s="75"/>
      <c r="P142" s="75"/>
      <c r="Q142" s="75"/>
      <c r="R142" s="75"/>
    </row>
    <row r="143" spans="1:18" s="2" customFormat="1" ht="15">
      <c r="A143" s="75"/>
      <c r="B143" s="75"/>
      <c r="C143" s="75"/>
      <c r="D143" s="75"/>
      <c r="E143" s="75"/>
      <c r="F143" s="75"/>
      <c r="G143" s="72"/>
      <c r="H143" s="72"/>
      <c r="I143" s="72"/>
      <c r="J143" s="72"/>
      <c r="K143" s="75"/>
      <c r="L143" s="75"/>
      <c r="M143" s="75"/>
      <c r="N143" s="75"/>
      <c r="O143" s="75"/>
      <c r="P143" s="75"/>
      <c r="Q143" s="75"/>
      <c r="R143" s="75"/>
    </row>
    <row r="144" spans="1:18" s="2" customFormat="1" ht="15">
      <c r="A144" s="75"/>
      <c r="B144" s="75"/>
      <c r="C144" s="75"/>
      <c r="D144" s="75"/>
      <c r="E144" s="75"/>
      <c r="F144" s="75"/>
      <c r="G144" s="72"/>
      <c r="H144" s="72"/>
      <c r="I144" s="72"/>
      <c r="J144" s="72"/>
      <c r="K144" s="75"/>
      <c r="L144" s="75"/>
      <c r="M144" s="75"/>
      <c r="N144" s="75"/>
      <c r="O144" s="75"/>
      <c r="P144" s="75"/>
      <c r="Q144" s="75"/>
      <c r="R144" s="75"/>
    </row>
    <row r="145" spans="1:18" s="2" customFormat="1" ht="15">
      <c r="A145" s="75"/>
      <c r="B145" s="75"/>
      <c r="C145" s="75"/>
      <c r="D145" s="75"/>
      <c r="E145" s="75"/>
      <c r="F145" s="75"/>
      <c r="G145" s="72"/>
      <c r="H145" s="72"/>
      <c r="I145" s="72"/>
      <c r="J145" s="72"/>
      <c r="K145" s="75"/>
      <c r="L145" s="75"/>
      <c r="M145" s="75"/>
      <c r="N145" s="75"/>
      <c r="O145" s="75"/>
      <c r="P145" s="75"/>
      <c r="Q145" s="75"/>
      <c r="R145" s="75"/>
    </row>
    <row r="146" spans="1:18" s="2" customFormat="1" ht="15">
      <c r="A146" s="75"/>
      <c r="B146" s="75"/>
      <c r="C146" s="75"/>
      <c r="D146" s="75"/>
      <c r="E146" s="75"/>
      <c r="F146" s="75"/>
      <c r="G146" s="72"/>
      <c r="H146" s="72"/>
      <c r="I146" s="72"/>
      <c r="J146" s="72"/>
      <c r="K146" s="75"/>
      <c r="L146" s="75"/>
      <c r="M146" s="75"/>
      <c r="N146" s="75"/>
      <c r="O146" s="75"/>
      <c r="P146" s="75"/>
      <c r="Q146" s="75"/>
      <c r="R146" s="75"/>
    </row>
    <row r="147" spans="1:18" s="2" customFormat="1" ht="15">
      <c r="A147" s="75"/>
      <c r="B147" s="75"/>
      <c r="C147" s="75"/>
      <c r="D147" s="75"/>
      <c r="E147" s="75"/>
      <c r="F147" s="75"/>
      <c r="G147" s="72"/>
      <c r="H147" s="72"/>
      <c r="I147" s="72"/>
      <c r="J147" s="72"/>
      <c r="K147" s="75"/>
      <c r="L147" s="75"/>
      <c r="M147" s="75"/>
      <c r="N147" s="75"/>
      <c r="O147" s="75"/>
      <c r="P147" s="75"/>
      <c r="Q147" s="75"/>
      <c r="R147" s="75"/>
    </row>
    <row r="148" spans="1:18" s="2" customFormat="1" ht="15">
      <c r="A148" s="75"/>
      <c r="B148" s="75"/>
      <c r="C148" s="75"/>
      <c r="D148" s="75"/>
      <c r="E148" s="75"/>
      <c r="F148" s="75"/>
      <c r="G148" s="72"/>
      <c r="H148" s="72"/>
      <c r="I148" s="72"/>
      <c r="J148" s="72"/>
      <c r="K148" s="75"/>
      <c r="L148" s="75"/>
      <c r="M148" s="75"/>
      <c r="N148" s="75"/>
      <c r="O148" s="75"/>
      <c r="P148" s="75"/>
      <c r="Q148" s="75"/>
      <c r="R148" s="75"/>
    </row>
    <row r="149" spans="1:18" s="2" customFormat="1" ht="15">
      <c r="A149" s="75"/>
      <c r="B149" s="75"/>
      <c r="C149" s="75"/>
      <c r="D149" s="75"/>
      <c r="E149" s="75"/>
      <c r="F149" s="75"/>
      <c r="G149" s="72"/>
      <c r="H149" s="72"/>
      <c r="I149" s="72"/>
      <c r="J149" s="72"/>
      <c r="K149" s="75"/>
      <c r="L149" s="75"/>
      <c r="M149" s="75"/>
      <c r="N149" s="75"/>
      <c r="O149" s="75"/>
      <c r="P149" s="75"/>
      <c r="Q149" s="75"/>
      <c r="R149" s="75"/>
    </row>
  </sheetData>
  <sheetProtection/>
  <mergeCells count="35">
    <mergeCell ref="A13:B13"/>
    <mergeCell ref="C6:F6"/>
    <mergeCell ref="G6:J6"/>
    <mergeCell ref="Q16:Q18"/>
    <mergeCell ref="R16:R18"/>
    <mergeCell ref="C5:F5"/>
    <mergeCell ref="G5:J5"/>
    <mergeCell ref="L5:N6"/>
    <mergeCell ref="O5:O7"/>
    <mergeCell ref="P5:P7"/>
    <mergeCell ref="L16:N17"/>
    <mergeCell ref="O16:O18"/>
    <mergeCell ref="P16:P18"/>
    <mergeCell ref="C17:F17"/>
    <mergeCell ref="G17:J17"/>
    <mergeCell ref="Q5:Q7"/>
    <mergeCell ref="R5:R7"/>
    <mergeCell ref="A1:R1"/>
    <mergeCell ref="A2:R2"/>
    <mergeCell ref="A3:R3"/>
    <mergeCell ref="A4:A7"/>
    <mergeCell ref="B4:B7"/>
    <mergeCell ref="C4:F4"/>
    <mergeCell ref="G4:J4"/>
    <mergeCell ref="K4:K7"/>
    <mergeCell ref="L4:R4"/>
    <mergeCell ref="A24:B24"/>
    <mergeCell ref="A15:A18"/>
    <mergeCell ref="B15:B18"/>
    <mergeCell ref="C15:F15"/>
    <mergeCell ref="G15:J15"/>
    <mergeCell ref="K15:K18"/>
    <mergeCell ref="L15:R15"/>
    <mergeCell ref="C16:F16"/>
    <mergeCell ref="G16:J16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ipavlovica</dc:creator>
  <cp:keywords/>
  <dc:description/>
  <cp:lastModifiedBy>Initra Pavloviča</cp:lastModifiedBy>
  <cp:lastPrinted>2014-04-15T14:17:31Z</cp:lastPrinted>
  <dcterms:created xsi:type="dcterms:W3CDTF">2014-02-12T14:34:22Z</dcterms:created>
  <dcterms:modified xsi:type="dcterms:W3CDTF">2014-04-24T06:16:33Z</dcterms:modified>
  <cp:category/>
  <cp:version/>
  <cp:contentType/>
  <cp:contentStatus/>
</cp:coreProperties>
</file>