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Šī_darbgrāmata" defaultThemeVersion="124226"/>
  <bookViews>
    <workbookView xWindow="600" yWindow="210" windowWidth="11100" windowHeight="6345" tabRatio="601"/>
  </bookViews>
  <sheets>
    <sheet name="Pielikums" sheetId="104" r:id="rId1"/>
  </sheets>
  <externalReferences>
    <externalReference r:id="rId2"/>
  </externalReferences>
  <definedNames>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s>
  <calcPr calcId="125725"/>
</workbook>
</file>

<file path=xl/calcChain.xml><?xml version="1.0" encoding="utf-8"?>
<calcChain xmlns="http://schemas.openxmlformats.org/spreadsheetml/2006/main">
  <c r="AI21" i="104"/>
  <c r="AH21"/>
  <c r="AH20"/>
  <c r="AH19"/>
  <c r="AG24"/>
  <c r="AI8"/>
  <c r="AI20" l="1"/>
  <c r="AG20"/>
  <c r="AI19"/>
  <c r="AG19"/>
  <c r="AF21"/>
  <c r="AE21"/>
  <c r="AD21"/>
  <c r="AE19"/>
  <c r="AF19" s="1"/>
  <c r="AE20"/>
  <c r="AF20" s="1"/>
  <c r="AG23"/>
  <c r="AG10"/>
  <c r="AD8"/>
  <c r="AE7"/>
  <c r="AH7" s="1"/>
  <c r="AF6"/>
  <c r="AI6" s="1"/>
  <c r="AE6"/>
  <c r="AH6" s="1"/>
  <c r="AG7"/>
  <c r="AG6"/>
  <c r="AG11"/>
  <c r="AF7" l="1"/>
  <c r="AE8"/>
  <c r="AA24"/>
  <c r="U24"/>
  <c r="R24"/>
  <c r="O24"/>
  <c r="L24"/>
  <c r="I24"/>
  <c r="F24"/>
  <c r="C24"/>
  <c r="AA23"/>
  <c r="U23"/>
  <c r="R23"/>
  <c r="O23"/>
  <c r="L23"/>
  <c r="I23"/>
  <c r="F23"/>
  <c r="C23"/>
  <c r="F11"/>
  <c r="I11"/>
  <c r="L11"/>
  <c r="O11"/>
  <c r="R11"/>
  <c r="U11"/>
  <c r="X11"/>
  <c r="AA10"/>
  <c r="I10"/>
  <c r="L10"/>
  <c r="O10"/>
  <c r="R10"/>
  <c r="U10"/>
  <c r="F10"/>
  <c r="C11"/>
  <c r="C10"/>
  <c r="AI7" l="1"/>
  <c r="AF8"/>
  <c r="D6"/>
  <c r="D7"/>
  <c r="C8"/>
  <c r="D19"/>
  <c r="D20"/>
  <c r="C21"/>
  <c r="AG25" l="1"/>
  <c r="AG26" s="1"/>
  <c r="E19"/>
  <c r="E21" s="1"/>
  <c r="E20"/>
  <c r="E7"/>
  <c r="E6"/>
  <c r="D21"/>
  <c r="D8"/>
  <c r="E8" l="1"/>
  <c r="M19" l="1"/>
  <c r="AA21"/>
  <c r="X21"/>
  <c r="U21"/>
  <c r="R21"/>
  <c r="O21"/>
  <c r="L21"/>
  <c r="I21"/>
  <c r="F21"/>
  <c r="AB20"/>
  <c r="AC20" s="1"/>
  <c r="Y20"/>
  <c r="Z20" s="1"/>
  <c r="V20"/>
  <c r="W20" s="1"/>
  <c r="S20"/>
  <c r="T20" s="1"/>
  <c r="P20"/>
  <c r="Q20" s="1"/>
  <c r="M20"/>
  <c r="N20" s="1"/>
  <c r="J20"/>
  <c r="K20" s="1"/>
  <c r="G20"/>
  <c r="AB19"/>
  <c r="AC19" s="1"/>
  <c r="Y19"/>
  <c r="V19"/>
  <c r="W19" s="1"/>
  <c r="S19"/>
  <c r="P19"/>
  <c r="J19"/>
  <c r="K19" s="1"/>
  <c r="G19"/>
  <c r="M6"/>
  <c r="H20" l="1"/>
  <c r="S21"/>
  <c r="W21"/>
  <c r="V21"/>
  <c r="J21"/>
  <c r="AB21"/>
  <c r="Y21"/>
  <c r="Z19"/>
  <c r="Z21" s="1"/>
  <c r="P21"/>
  <c r="Q19"/>
  <c r="Q21" s="1"/>
  <c r="M21"/>
  <c r="N19"/>
  <c r="N21" s="1"/>
  <c r="AG21"/>
  <c r="AC21"/>
  <c r="K21"/>
  <c r="H19"/>
  <c r="T19"/>
  <c r="T21" s="1"/>
  <c r="G21"/>
  <c r="AB7"/>
  <c r="AC7" s="1"/>
  <c r="AB6"/>
  <c r="Y7"/>
  <c r="Z7" s="1"/>
  <c r="Y6"/>
  <c r="V7"/>
  <c r="V6"/>
  <c r="W6" s="1"/>
  <c r="S7"/>
  <c r="T7" s="1"/>
  <c r="S6"/>
  <c r="T6" s="1"/>
  <c r="P7"/>
  <c r="Q7" s="1"/>
  <c r="P6"/>
  <c r="Q6" s="1"/>
  <c r="M7"/>
  <c r="N7" s="1"/>
  <c r="J7"/>
  <c r="K7" s="1"/>
  <c r="J6"/>
  <c r="K6" s="1"/>
  <c r="G7"/>
  <c r="G6"/>
  <c r="AA8"/>
  <c r="X8"/>
  <c r="U8"/>
  <c r="R8"/>
  <c r="O8"/>
  <c r="L8"/>
  <c r="I8"/>
  <c r="F8"/>
  <c r="H21" l="1"/>
  <c r="H7"/>
  <c r="H6"/>
  <c r="P8"/>
  <c r="Y8"/>
  <c r="T8"/>
  <c r="Q8"/>
  <c r="AB8"/>
  <c r="M8"/>
  <c r="AC6"/>
  <c r="AC8" s="1"/>
  <c r="J8"/>
  <c r="V8"/>
  <c r="AG8"/>
  <c r="N6"/>
  <c r="N8" s="1"/>
  <c r="Z6"/>
  <c r="Z8" s="1"/>
  <c r="W7"/>
  <c r="W8" s="1"/>
  <c r="K8"/>
  <c r="G8"/>
  <c r="S8"/>
  <c r="H8" l="1"/>
  <c r="AH8"/>
  <c r="AG12" l="1"/>
</calcChain>
</file>

<file path=xl/sharedStrings.xml><?xml version="1.0" encoding="utf-8"?>
<sst xmlns="http://schemas.openxmlformats.org/spreadsheetml/2006/main" count="116" uniqueCount="34">
  <si>
    <t>Marts</t>
  </si>
  <si>
    <t>Aprīlis</t>
  </si>
  <si>
    <t>Maijs</t>
  </si>
  <si>
    <t>Jūnijs</t>
  </si>
  <si>
    <t>Jūlijs</t>
  </si>
  <si>
    <t>Augusts</t>
  </si>
  <si>
    <t>Septembris</t>
  </si>
  <si>
    <t>Oktobris</t>
  </si>
  <si>
    <t>Novembris</t>
  </si>
  <si>
    <t xml:space="preserve">2014.gadā kopā </t>
  </si>
  <si>
    <t>Amats</t>
  </si>
  <si>
    <t>Veselības ministre</t>
  </si>
  <si>
    <t>Elīna Praudiņa</t>
  </si>
  <si>
    <t>tālr. 67876045</t>
  </si>
  <si>
    <t>elina.praudina@vm.gov.lv</t>
  </si>
  <si>
    <t>Kopā, EUR</t>
  </si>
  <si>
    <t>Plānotā darba devēja soc. apdr. iemaksa, EUR</t>
  </si>
  <si>
    <t>Kopējā izmaksai plānotā summa, EUR</t>
  </si>
  <si>
    <t>Noteiktā likme, EUR stundā</t>
  </si>
  <si>
    <t>8,25</t>
  </si>
  <si>
    <t>Plānotais atalgojums, t.sk. IIN un darba ņēmēja nodoklis, EUR**</t>
  </si>
  <si>
    <t>Plānotais atalgojums, t.sk. IIN un darba ņēmēja nodoklis, EUR</t>
  </si>
  <si>
    <t>PV</t>
  </si>
  <si>
    <t>VE</t>
  </si>
  <si>
    <t>Stundas</t>
  </si>
  <si>
    <t>Projekta vadītājs (32 amata saime, IIIA līmenis, 11 mēnešalgu grupa, 3.kategorija) - tiek nodarbināts uz pilnu slodzi;
Projekta vecākais eksperts (32 amata saime, IIIA līmenis, 11 mēnešalgu grupa, 3.kategorija) - tiek nodarbināts uz 0,2 slodzi.</t>
  </si>
  <si>
    <t>Decembris</t>
  </si>
  <si>
    <t>Projekta  vadītājs  (PV)</t>
  </si>
  <si>
    <t>Vecākais eksperts (VE)</t>
  </si>
  <si>
    <t>Projekta  vadītājs (PV)</t>
  </si>
  <si>
    <t>Pielikums Informatīvajam ziņojumam par Eiropas Savienības stratēģijas Baltijas jūras reģionam projektu izstrādāšanas instrumenta (Seed Money Facility) projektiem "Integrēta veselības aprūpe gados veciem cilvēkiem Baltijas jūras reģionā (INTEGBALT)" un "Dzīvesveida izmaiņu vadība mazturīgās ģimenēs, kurās dzīvo jaunieši, pielietojot personalizētās IT konsultācijas (MyLifeChange)"</t>
  </si>
  <si>
    <t xml:space="preserve">Nepieciešamā ikmēneša atlīdzība 2014.gadā Seed Money Facility projektā INTEGBALT iesaistītajiem darbiniekiem </t>
  </si>
  <si>
    <t xml:space="preserve">Nepieciešamā ikmēneša atlīdzība 2014.gadā Seed Money Facility projektā MyLifeChangeiesaistītajiem darbiniekiem </t>
  </si>
  <si>
    <t>13.06.2014.   10:28</t>
  </si>
</sst>
</file>

<file path=xl/styles.xml><?xml version="1.0" encoding="utf-8"?>
<styleSheet xmlns="http://schemas.openxmlformats.org/spreadsheetml/2006/main">
  <numFmts count="3">
    <numFmt numFmtId="164" formatCode="#,###,##0"/>
    <numFmt numFmtId="165" formatCode="0.0"/>
    <numFmt numFmtId="166" formatCode="0.000"/>
  </numFmts>
  <fonts count="39">
    <font>
      <sz val="10"/>
      <name val="Arial"/>
      <charset val="186"/>
    </font>
    <font>
      <sz val="10"/>
      <name val="Arial"/>
      <family val="2"/>
    </font>
    <font>
      <sz val="10"/>
      <name val="Times New Roman"/>
      <family val="1"/>
      <charset val="186"/>
    </font>
    <font>
      <b/>
      <sz val="10"/>
      <name val="Times New Roman"/>
      <family val="1"/>
      <charset val="186"/>
    </font>
    <font>
      <sz val="10"/>
      <name val="Helv"/>
    </font>
    <font>
      <sz val="10"/>
      <name val="BaltHelvetica"/>
    </font>
    <font>
      <sz val="8"/>
      <name val="Arial"/>
      <family val="2"/>
    </font>
    <font>
      <sz val="10"/>
      <name val="BaltGaramond"/>
      <family val="2"/>
    </font>
    <font>
      <sz val="10"/>
      <name val="BaltGaramond"/>
      <family val="2"/>
      <charset val="186"/>
    </font>
    <font>
      <sz val="10"/>
      <name val="Arial"/>
      <family val="2"/>
      <charset val="186"/>
    </font>
    <font>
      <b/>
      <i/>
      <sz val="12"/>
      <name val="Times New Roman"/>
      <family val="1"/>
      <charset val="186"/>
    </font>
    <font>
      <sz val="12"/>
      <name val="Times New Roman"/>
      <family val="1"/>
      <charset val="186"/>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b/>
      <sz val="10"/>
      <color indexed="8"/>
      <name val="Times New Roman"/>
      <family val="1"/>
      <charset val="186"/>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0"/>
      <color indexed="8"/>
      <name val="Times New Roman"/>
      <family val="1"/>
      <charset val="186"/>
    </font>
    <font>
      <sz val="19"/>
      <color indexed="48"/>
      <name val="Arial"/>
      <family val="2"/>
      <charset val="186"/>
    </font>
    <font>
      <sz val="10"/>
      <color indexed="10"/>
      <name val="Arial"/>
      <family val="2"/>
    </font>
    <font>
      <b/>
      <sz val="18"/>
      <color indexed="62"/>
      <name val="Cambria"/>
      <family val="2"/>
    </font>
    <font>
      <sz val="8"/>
      <name val="Times New Roman"/>
      <family val="1"/>
      <charset val="186"/>
    </font>
    <font>
      <b/>
      <sz val="9"/>
      <name val="Times New Roman"/>
      <family val="1"/>
      <charset val="186"/>
    </font>
    <font>
      <sz val="9"/>
      <name val="Times New Roman"/>
      <family val="1"/>
      <charset val="186"/>
    </font>
    <font>
      <b/>
      <i/>
      <sz val="9"/>
      <name val="Times New Roman"/>
      <family val="1"/>
      <charset val="186"/>
    </font>
    <font>
      <b/>
      <sz val="7"/>
      <name val="Times New Roman"/>
      <family val="1"/>
      <charset val="186"/>
    </font>
    <font>
      <sz val="10"/>
      <color theme="1"/>
      <name val="Arial"/>
      <family val="2"/>
      <charset val="186"/>
    </font>
    <font>
      <sz val="8"/>
      <color theme="1"/>
      <name val="Times New Roman"/>
      <family val="1"/>
      <charset val="186"/>
    </font>
    <font>
      <sz val="14"/>
      <name val="Times New Roman"/>
      <family val="1"/>
      <charset val="186"/>
    </font>
    <font>
      <b/>
      <sz val="13"/>
      <name val="Times New Roman"/>
      <family val="1"/>
      <charset val="186"/>
    </font>
    <font>
      <sz val="14"/>
      <color indexed="8"/>
      <name val="Times New Roman"/>
      <family val="1"/>
      <charset val="186"/>
    </font>
    <font>
      <u/>
      <sz val="11"/>
      <color theme="10"/>
      <name val="Calibri"/>
      <family val="2"/>
      <charset val="186"/>
    </font>
    <font>
      <u/>
      <sz val="14"/>
      <color theme="10"/>
      <name val="Calibri"/>
      <family val="2"/>
      <charset val="186"/>
    </font>
    <font>
      <b/>
      <sz val="8"/>
      <name val="Times New Roman"/>
      <family val="1"/>
      <charset val="186"/>
    </font>
  </fonts>
  <fills count="42">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indexed="2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3">
    <border>
      <left/>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1"/>
      </left>
      <right style="thin">
        <color indexed="48"/>
      </right>
      <top style="medium">
        <color indexed="41"/>
      </top>
      <bottom style="thin">
        <color indexed="48"/>
      </bottom>
      <diagonal/>
    </border>
    <border>
      <left style="thick">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85">
    <xf numFmtId="0" fontId="0" fillId="0" borderId="0"/>
    <xf numFmtId="0" fontId="4" fillId="0" borderId="0"/>
    <xf numFmtId="0" fontId="12"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165" fontId="7" fillId="0" borderId="0" applyBorder="0" applyAlignment="0" applyProtection="0"/>
    <xf numFmtId="166" fontId="7" fillId="24"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5" fillId="0" borderId="0"/>
    <xf numFmtId="0" fontId="1" fillId="0" borderId="0"/>
    <xf numFmtId="9" fontId="9" fillId="0" borderId="0" applyFont="0" applyFill="0" applyBorder="0" applyAlignment="0" applyProtection="0"/>
    <xf numFmtId="165" fontId="7" fillId="26" borderId="0" applyBorder="0" applyProtection="0"/>
    <xf numFmtId="4" fontId="15" fillId="25" borderId="1" applyNumberFormat="0" applyProtection="0">
      <alignment vertical="center"/>
    </xf>
    <xf numFmtId="4" fontId="16" fillId="27" borderId="1" applyNumberFormat="0" applyProtection="0">
      <alignment vertical="center"/>
    </xf>
    <xf numFmtId="4" fontId="15" fillId="27" borderId="1" applyNumberFormat="0" applyProtection="0">
      <alignment horizontal="left" vertical="center" indent="1"/>
    </xf>
    <xf numFmtId="0" fontId="15" fillId="27" borderId="1" applyNumberFormat="0" applyProtection="0">
      <alignment horizontal="left" vertical="top" indent="1"/>
    </xf>
    <xf numFmtId="4" fontId="17" fillId="0" borderId="2" applyNumberFormat="0" applyProtection="0">
      <alignment horizontal="left" vertical="center" indent="1"/>
    </xf>
    <xf numFmtId="4" fontId="18" fillId="2" borderId="1" applyNumberFormat="0" applyProtection="0">
      <alignment horizontal="right" vertical="center"/>
    </xf>
    <xf numFmtId="4" fontId="18" fillId="3" borderId="1" applyNumberFormat="0" applyProtection="0">
      <alignment horizontal="right" vertical="center"/>
    </xf>
    <xf numFmtId="4" fontId="18" fillId="10" borderId="1" applyNumberFormat="0" applyProtection="0">
      <alignment horizontal="right" vertical="center"/>
    </xf>
    <xf numFmtId="4" fontId="18" fillId="5" borderId="1" applyNumberFormat="0" applyProtection="0">
      <alignment horizontal="right" vertical="center"/>
    </xf>
    <xf numFmtId="4" fontId="18" fillId="6" borderId="1" applyNumberFormat="0" applyProtection="0">
      <alignment horizontal="right" vertical="center"/>
    </xf>
    <xf numFmtId="4" fontId="18" fillId="18" borderId="1" applyNumberFormat="0" applyProtection="0">
      <alignment horizontal="right" vertical="center"/>
    </xf>
    <xf numFmtId="4" fontId="18" fillId="14" borderId="1" applyNumberFormat="0" applyProtection="0">
      <alignment horizontal="right" vertical="center"/>
    </xf>
    <xf numFmtId="4" fontId="18" fillId="28" borderId="1" applyNumberFormat="0" applyProtection="0">
      <alignment horizontal="right" vertical="center"/>
    </xf>
    <xf numFmtId="4" fontId="18" fillId="4" borderId="1" applyNumberFormat="0" applyProtection="0">
      <alignment horizontal="right" vertical="center"/>
    </xf>
    <xf numFmtId="4" fontId="15" fillId="29" borderId="3"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32" borderId="1" applyNumberFormat="0" applyProtection="0">
      <alignment horizontal="right" vertical="center"/>
    </xf>
    <xf numFmtId="4" fontId="20" fillId="30" borderId="0" applyNumberFormat="0" applyProtection="0">
      <alignment horizontal="left" vertical="center" indent="1"/>
    </xf>
    <xf numFmtId="4" fontId="20" fillId="33" borderId="0" applyNumberFormat="0" applyProtection="0">
      <alignment horizontal="left" vertical="center" indent="1"/>
    </xf>
    <xf numFmtId="0" fontId="2" fillId="0" borderId="0" applyNumberFormat="0" applyProtection="0">
      <alignment horizontal="left" vertical="center" wrapText="1" indent="1" shrinkToFit="1"/>
    </xf>
    <xf numFmtId="0" fontId="9" fillId="31" borderId="1" applyNumberFormat="0" applyProtection="0">
      <alignment horizontal="left" vertical="top" indent="1"/>
    </xf>
    <xf numFmtId="0" fontId="2" fillId="0" borderId="0" applyNumberFormat="0" applyProtection="0">
      <alignment horizontal="left" vertical="center" wrapText="1" indent="1" shrinkToFit="1"/>
    </xf>
    <xf numFmtId="0" fontId="9" fillId="33" borderId="1" applyNumberFormat="0" applyProtection="0">
      <alignment horizontal="left" vertical="top" indent="1"/>
    </xf>
    <xf numFmtId="0" fontId="2" fillId="0" borderId="0" applyNumberFormat="0" applyProtection="0">
      <alignment horizontal="left" vertical="center" wrapText="1" indent="1" shrinkToFit="1"/>
    </xf>
    <xf numFmtId="0" fontId="9" fillId="34" borderId="1" applyNumberFormat="0" applyProtection="0">
      <alignment horizontal="left" vertical="top" indent="1"/>
    </xf>
    <xf numFmtId="0" fontId="2" fillId="0" borderId="0" applyNumberFormat="0" applyProtection="0">
      <alignment horizontal="left" wrapText="1" indent="1" shrinkToFit="1"/>
    </xf>
    <xf numFmtId="0" fontId="2" fillId="0" borderId="2" applyNumberFormat="0" applyProtection="0">
      <alignment horizontal="left" vertical="center" indent="1"/>
    </xf>
    <xf numFmtId="0" fontId="9" fillId="35" borderId="1" applyNumberFormat="0" applyProtection="0">
      <alignment horizontal="left" vertical="top" indent="1"/>
    </xf>
    <xf numFmtId="0" fontId="9" fillId="36" borderId="2" applyNumberFormat="0">
      <protection locked="0"/>
    </xf>
    <xf numFmtId="4" fontId="18" fillId="24" borderId="1" applyNumberFormat="0" applyProtection="0">
      <alignment vertical="center"/>
    </xf>
    <xf numFmtId="4" fontId="21" fillId="24" borderId="1" applyNumberFormat="0" applyProtection="0">
      <alignment vertical="center"/>
    </xf>
    <xf numFmtId="4" fontId="18" fillId="24" borderId="1" applyNumberFormat="0" applyProtection="0">
      <alignment horizontal="left" vertical="center" indent="1"/>
    </xf>
    <xf numFmtId="0" fontId="18" fillId="24" borderId="1" applyNumberFormat="0" applyProtection="0">
      <alignment horizontal="left" vertical="top" indent="1"/>
    </xf>
    <xf numFmtId="4" fontId="22" fillId="0" borderId="0" applyNumberFormat="0" applyProtection="0">
      <alignment horizontal="right"/>
    </xf>
    <xf numFmtId="4" fontId="22" fillId="0" borderId="0" applyNumberFormat="0" applyProtection="0">
      <alignment horizontal="right" wrapText="1" shrinkToFit="1"/>
    </xf>
    <xf numFmtId="4" fontId="22" fillId="0" borderId="2" applyNumberFormat="0" applyProtection="0">
      <alignment horizontal="right" vertical="center"/>
    </xf>
    <xf numFmtId="4" fontId="21" fillId="30" borderId="1" applyNumberFormat="0" applyProtection="0">
      <alignment horizontal="right" vertical="center"/>
    </xf>
    <xf numFmtId="4" fontId="22" fillId="0" borderId="0" applyNumberFormat="0" applyProtection="0">
      <alignment horizontal="left" wrapText="1" indent="1" shrinkToFit="1"/>
    </xf>
    <xf numFmtId="4" fontId="22" fillId="0" borderId="2" applyNumberFormat="0" applyProtection="0">
      <alignment horizontal="left" wrapText="1" indent="1"/>
    </xf>
    <xf numFmtId="0" fontId="18" fillId="33" borderId="1" applyNumberFormat="0" applyProtection="0">
      <alignment horizontal="left" vertical="top" indent="1"/>
    </xf>
    <xf numFmtId="4" fontId="23" fillId="37" borderId="0" applyNumberFormat="0" applyProtection="0">
      <alignment horizontal="left" vertical="center" indent="1"/>
    </xf>
    <xf numFmtId="4" fontId="24" fillId="30" borderId="1" applyNumberFormat="0" applyProtection="0">
      <alignment horizontal="right" vertical="center"/>
    </xf>
    <xf numFmtId="0" fontId="25" fillId="0" borderId="0" applyNumberFormat="0" applyFill="0" applyBorder="0" applyAlignment="0" applyProtection="0"/>
    <xf numFmtId="0" fontId="4" fillId="0" borderId="0"/>
    <xf numFmtId="0" fontId="4" fillId="0" borderId="0"/>
    <xf numFmtId="165" fontId="8" fillId="38" borderId="0" applyBorder="0" applyProtection="0"/>
    <xf numFmtId="0" fontId="36" fillId="0" borderId="0" applyNumberFormat="0" applyFill="0" applyBorder="0" applyAlignment="0" applyProtection="0">
      <alignment vertical="top"/>
      <protection locked="0"/>
    </xf>
  </cellStyleXfs>
  <cellXfs count="72">
    <xf numFmtId="0" fontId="0" fillId="0" borderId="0" xfId="0"/>
    <xf numFmtId="0" fontId="2" fillId="0" borderId="0" xfId="0" applyFont="1"/>
    <xf numFmtId="164" fontId="11" fillId="0" borderId="0" xfId="0" applyNumberFormat="1" applyFont="1" applyAlignment="1">
      <alignment wrapText="1"/>
    </xf>
    <xf numFmtId="164" fontId="2" fillId="0" borderId="0" xfId="0" applyNumberFormat="1" applyFont="1"/>
    <xf numFmtId="4" fontId="27" fillId="0" borderId="0" xfId="0" applyNumberFormat="1" applyFont="1" applyFill="1" applyBorder="1" applyAlignment="1">
      <alignment vertical="center"/>
    </xf>
    <xf numFmtId="0" fontId="2" fillId="0" borderId="0" xfId="0" applyFont="1" applyFill="1"/>
    <xf numFmtId="0" fontId="30" fillId="0" borderId="2" xfId="0" applyFont="1" applyFill="1" applyBorder="1" applyAlignment="1">
      <alignment horizontal="left" vertical="center" wrapText="1"/>
    </xf>
    <xf numFmtId="2" fontId="27" fillId="0" borderId="2" xfId="0" applyNumberFormat="1" applyFont="1" applyFill="1" applyBorder="1" applyAlignment="1">
      <alignment horizontal="right" vertical="center" wrapText="1"/>
    </xf>
    <xf numFmtId="4" fontId="27" fillId="0" borderId="2" xfId="0" applyNumberFormat="1" applyFont="1" applyFill="1" applyBorder="1" applyAlignment="1">
      <alignment vertical="center"/>
    </xf>
    <xf numFmtId="4" fontId="27" fillId="40" borderId="2" xfId="0" applyNumberFormat="1" applyFont="1" applyFill="1" applyBorder="1" applyAlignment="1">
      <alignment vertical="center"/>
    </xf>
    <xf numFmtId="0" fontId="27" fillId="0" borderId="4" xfId="0" applyFont="1" applyFill="1" applyBorder="1" applyAlignment="1">
      <alignment horizontal="right" vertical="center" wrapText="1"/>
    </xf>
    <xf numFmtId="0" fontId="27" fillId="0" borderId="0" xfId="0" applyFont="1" applyFill="1" applyBorder="1" applyAlignment="1">
      <alignment horizontal="right" vertical="center" wrapText="1"/>
    </xf>
    <xf numFmtId="164" fontId="26" fillId="0" borderId="6" xfId="34" applyNumberFormat="1" applyFont="1" applyFill="1" applyBorder="1" applyAlignment="1">
      <alignment horizontal="center" vertical="center" textRotation="90" wrapText="1"/>
    </xf>
    <xf numFmtId="164" fontId="32" fillId="0" borderId="6" xfId="34" applyNumberFormat="1" applyFont="1" applyFill="1" applyBorder="1" applyAlignment="1">
      <alignment horizontal="center" vertical="center" textRotation="90" wrapText="1"/>
    </xf>
    <xf numFmtId="0" fontId="30" fillId="40" borderId="10" xfId="0" applyFont="1" applyFill="1" applyBorder="1" applyAlignment="1">
      <alignment horizontal="left" vertical="center" wrapText="1"/>
    </xf>
    <xf numFmtId="2" fontId="27" fillId="40" borderId="10" xfId="0" applyNumberFormat="1" applyFont="1" applyFill="1" applyBorder="1" applyAlignment="1">
      <alignment horizontal="right" vertical="center" wrapText="1"/>
    </xf>
    <xf numFmtId="4" fontId="27" fillId="40" borderId="10" xfId="0" applyNumberFormat="1" applyFont="1" applyFill="1" applyBorder="1" applyAlignment="1">
      <alignment vertical="center"/>
    </xf>
    <xf numFmtId="0" fontId="35" fillId="0" borderId="0" xfId="0" applyFont="1" applyAlignment="1">
      <alignment horizontal="left"/>
    </xf>
    <xf numFmtId="0" fontId="37" fillId="0" borderId="0" xfId="84" applyFont="1" applyAlignment="1" applyProtection="1">
      <alignment horizontal="left"/>
    </xf>
    <xf numFmtId="4" fontId="27" fillId="0" borderId="10" xfId="0" applyNumberFormat="1" applyFont="1" applyFill="1" applyBorder="1" applyAlignment="1">
      <alignment vertical="center"/>
    </xf>
    <xf numFmtId="0" fontId="27" fillId="40" borderId="8" xfId="0" applyFont="1" applyFill="1" applyBorder="1" applyAlignment="1">
      <alignment horizontal="right" vertical="center" wrapText="1"/>
    </xf>
    <xf numFmtId="0" fontId="27" fillId="40" borderId="0" xfId="0" applyFont="1" applyFill="1" applyBorder="1" applyAlignment="1">
      <alignment horizontal="right" vertical="center" wrapText="1"/>
    </xf>
    <xf numFmtId="4" fontId="27" fillId="40" borderId="0" xfId="0" applyNumberFormat="1" applyFont="1" applyFill="1" applyBorder="1" applyAlignment="1">
      <alignment vertical="center"/>
    </xf>
    <xf numFmtId="0" fontId="27" fillId="41" borderId="2" xfId="0" applyFont="1" applyFill="1" applyBorder="1" applyAlignment="1">
      <alignment horizontal="right" vertical="center" wrapText="1"/>
    </xf>
    <xf numFmtId="0" fontId="27" fillId="0" borderId="8" xfId="0" applyFont="1" applyFill="1" applyBorder="1" applyAlignment="1">
      <alignment horizontal="center" vertical="center" wrapText="1"/>
    </xf>
    <xf numFmtId="4" fontId="27" fillId="0" borderId="0" xfId="0" applyNumberFormat="1" applyFont="1" applyFill="1" applyBorder="1" applyAlignment="1">
      <alignment horizontal="center" vertical="center"/>
    </xf>
    <xf numFmtId="4" fontId="27" fillId="0" borderId="0" xfId="0" applyNumberFormat="1" applyFont="1" applyFill="1" applyBorder="1" applyAlignment="1">
      <alignment horizontal="center" vertical="center"/>
    </xf>
    <xf numFmtId="3"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0" fontId="35" fillId="0" borderId="0" xfId="0" applyFont="1" applyFill="1" applyAlignment="1">
      <alignment horizontal="left"/>
    </xf>
    <xf numFmtId="164" fontId="2" fillId="0" borderId="0" xfId="0" applyNumberFormat="1" applyFont="1" applyFill="1"/>
    <xf numFmtId="0" fontId="35" fillId="0" borderId="0" xfId="0" applyFont="1" applyFill="1"/>
    <xf numFmtId="0" fontId="2" fillId="0" borderId="0" xfId="0" applyFont="1" applyFill="1" applyBorder="1"/>
    <xf numFmtId="3" fontId="27" fillId="40" borderId="10" xfId="0" applyNumberFormat="1" applyFont="1" applyFill="1" applyBorder="1" applyAlignment="1">
      <alignment vertical="center"/>
    </xf>
    <xf numFmtId="3" fontId="27" fillId="40" borderId="12" xfId="0" applyNumberFormat="1" applyFont="1" applyFill="1" applyBorder="1" applyAlignment="1">
      <alignment vertical="center"/>
    </xf>
    <xf numFmtId="3" fontId="27" fillId="40" borderId="2" xfId="0" applyNumberFormat="1" applyFont="1" applyFill="1" applyBorder="1" applyAlignment="1">
      <alignment vertical="center"/>
    </xf>
    <xf numFmtId="3" fontId="27" fillId="0" borderId="10" xfId="0" applyNumberFormat="1" applyFont="1" applyFill="1" applyBorder="1" applyAlignment="1">
      <alignment vertical="center"/>
    </xf>
    <xf numFmtId="3" fontId="27" fillId="0" borderId="12" xfId="0" applyNumberFormat="1" applyFont="1" applyFill="1" applyBorder="1" applyAlignment="1">
      <alignment vertical="center"/>
    </xf>
    <xf numFmtId="3" fontId="27" fillId="0" borderId="2" xfId="0" applyNumberFormat="1" applyFont="1" applyFill="1" applyBorder="1" applyAlignment="1">
      <alignment vertical="center"/>
    </xf>
    <xf numFmtId="3" fontId="27" fillId="40" borderId="5" xfId="0" applyNumberFormat="1" applyFont="1" applyFill="1" applyBorder="1" applyAlignment="1">
      <alignment vertical="center"/>
    </xf>
    <xf numFmtId="0" fontId="34" fillId="0" borderId="8" xfId="33" applyFont="1" applyFill="1" applyBorder="1" applyAlignment="1">
      <alignment horizontal="left" vertical="center" wrapText="1"/>
    </xf>
    <xf numFmtId="0" fontId="34" fillId="0" borderId="0" xfId="33" applyFont="1" applyFill="1" applyBorder="1" applyAlignment="1">
      <alignment horizontal="left" vertical="center" wrapText="1"/>
    </xf>
    <xf numFmtId="164" fontId="33" fillId="0" borderId="0" xfId="0" applyNumberFormat="1" applyFont="1" applyBorder="1" applyAlignment="1">
      <alignment horizontal="left" vertical="top" wrapText="1" indent="35"/>
    </xf>
    <xf numFmtId="0" fontId="2" fillId="0" borderId="5" xfId="25" applyFont="1" applyFill="1" applyBorder="1" applyAlignment="1">
      <alignment horizontal="center" vertical="center" wrapText="1"/>
    </xf>
    <xf numFmtId="0" fontId="2" fillId="0" borderId="7" xfId="25" applyFont="1" applyFill="1" applyBorder="1" applyAlignment="1">
      <alignment horizontal="center" vertical="center" wrapText="1"/>
    </xf>
    <xf numFmtId="0" fontId="2" fillId="0" borderId="11" xfId="25" applyFont="1" applyFill="1" applyBorder="1" applyAlignment="1">
      <alignment horizontal="center" vertical="center" wrapText="1"/>
    </xf>
    <xf numFmtId="0" fontId="26" fillId="0" borderId="5" xfId="25" applyFont="1" applyFill="1" applyBorder="1" applyAlignment="1">
      <alignment horizontal="center" vertical="center" wrapText="1"/>
    </xf>
    <xf numFmtId="0" fontId="26" fillId="0" borderId="7" xfId="25" applyFont="1" applyFill="1" applyBorder="1" applyAlignment="1">
      <alignment horizontal="center" vertical="center" wrapText="1"/>
    </xf>
    <xf numFmtId="0" fontId="26" fillId="0" borderId="11" xfId="25" applyFont="1" applyFill="1" applyBorder="1" applyAlignment="1">
      <alignment horizontal="center" vertical="center" wrapText="1"/>
    </xf>
    <xf numFmtId="3" fontId="27" fillId="41" borderId="5" xfId="0" applyNumberFormat="1" applyFont="1" applyFill="1" applyBorder="1" applyAlignment="1">
      <alignment horizontal="center" vertical="center"/>
    </xf>
    <xf numFmtId="3" fontId="27" fillId="41" borderId="7" xfId="0" applyNumberFormat="1" applyFont="1" applyFill="1" applyBorder="1" applyAlignment="1">
      <alignment horizontal="center" vertical="center"/>
    </xf>
    <xf numFmtId="3" fontId="27" fillId="41" borderId="11" xfId="0" applyNumberFormat="1" applyFont="1" applyFill="1" applyBorder="1" applyAlignment="1">
      <alignment horizontal="center" vertical="center"/>
    </xf>
    <xf numFmtId="0" fontId="27" fillId="41" borderId="2" xfId="0" applyFont="1" applyFill="1" applyBorder="1" applyAlignment="1">
      <alignment horizontal="center" vertical="center" wrapText="1"/>
    </xf>
    <xf numFmtId="0" fontId="38" fillId="0" borderId="5" xfId="25" applyFont="1" applyFill="1" applyBorder="1" applyAlignment="1">
      <alignment horizontal="center" vertical="center" wrapText="1"/>
    </xf>
    <xf numFmtId="0" fontId="38" fillId="0" borderId="7" xfId="25" applyFont="1" applyFill="1" applyBorder="1" applyAlignment="1">
      <alignment horizontal="center" vertical="center" wrapText="1"/>
    </xf>
    <xf numFmtId="0" fontId="28" fillId="0" borderId="2" xfId="25" applyFont="1" applyFill="1" applyBorder="1" applyAlignment="1">
      <alignment horizontal="center" vertical="center" textRotation="90" wrapText="1"/>
    </xf>
    <xf numFmtId="0" fontId="28" fillId="0" borderId="6" xfId="25" applyFont="1" applyFill="1" applyBorder="1" applyAlignment="1">
      <alignment horizontal="center" vertical="center" textRotation="90" wrapText="1"/>
    </xf>
    <xf numFmtId="0" fontId="2" fillId="0" borderId="2" xfId="25" applyFont="1" applyFill="1" applyBorder="1" applyAlignment="1">
      <alignment horizontal="center" vertical="center" wrapText="1"/>
    </xf>
    <xf numFmtId="0" fontId="27" fillId="40" borderId="2" xfId="0" applyFont="1" applyFill="1" applyBorder="1" applyAlignment="1">
      <alignment horizontal="right" vertical="center" wrapText="1"/>
    </xf>
    <xf numFmtId="164" fontId="10" fillId="39" borderId="5" xfId="34" applyNumberFormat="1" applyFont="1" applyFill="1" applyBorder="1" applyAlignment="1">
      <alignment horizontal="center" vertical="center" wrapText="1"/>
    </xf>
    <xf numFmtId="164" fontId="10" fillId="39" borderId="7" xfId="34" applyNumberFormat="1" applyFont="1" applyFill="1" applyBorder="1" applyAlignment="1">
      <alignment horizontal="center" vertical="center" wrapText="1"/>
    </xf>
    <xf numFmtId="164" fontId="10" fillId="39" borderId="9" xfId="34" applyNumberFormat="1" applyFont="1" applyFill="1" applyBorder="1" applyAlignment="1">
      <alignment horizontal="center" vertical="center" wrapText="1"/>
    </xf>
    <xf numFmtId="0" fontId="3" fillId="0" borderId="5" xfId="25" applyFont="1" applyFill="1" applyBorder="1" applyAlignment="1">
      <alignment horizontal="center" vertical="center" wrapText="1"/>
    </xf>
    <xf numFmtId="0" fontId="3" fillId="0" borderId="7" xfId="25" applyFont="1" applyFill="1" applyBorder="1" applyAlignment="1">
      <alignment horizontal="center" vertical="center" wrapText="1"/>
    </xf>
    <xf numFmtId="0" fontId="29" fillId="0" borderId="2" xfId="25" applyFont="1" applyFill="1" applyBorder="1" applyAlignment="1">
      <alignment horizontal="center" vertical="center" wrapText="1"/>
    </xf>
    <xf numFmtId="0" fontId="29" fillId="0" borderId="6" xfId="25" applyFont="1" applyFill="1" applyBorder="1" applyAlignment="1">
      <alignment horizontal="center" vertical="center" wrapText="1"/>
    </xf>
    <xf numFmtId="0" fontId="26" fillId="0" borderId="2" xfId="25" applyFont="1" applyFill="1" applyBorder="1" applyAlignment="1">
      <alignment horizontal="center" vertical="center" wrapText="1"/>
    </xf>
    <xf numFmtId="3" fontId="27" fillId="0" borderId="2" xfId="0" applyNumberFormat="1" applyFont="1" applyFill="1" applyBorder="1" applyAlignment="1">
      <alignment horizontal="center" vertical="center"/>
    </xf>
    <xf numFmtId="3" fontId="27" fillId="40" borderId="2" xfId="0" applyNumberFormat="1" applyFont="1" applyFill="1" applyBorder="1" applyAlignment="1">
      <alignment horizontal="center" vertical="center"/>
    </xf>
    <xf numFmtId="0" fontId="28" fillId="0" borderId="0" xfId="0" applyFont="1" applyFill="1" applyBorder="1" applyAlignment="1">
      <alignment horizontal="left" vertical="top" wrapText="1"/>
    </xf>
    <xf numFmtId="4" fontId="27" fillId="0" borderId="0" xfId="0" applyNumberFormat="1" applyFont="1" applyFill="1" applyBorder="1" applyAlignment="1">
      <alignment horizontal="center" vertical="center"/>
    </xf>
    <xf numFmtId="3" fontId="27" fillId="41" borderId="2" xfId="0" applyNumberFormat="1" applyFont="1" applyFill="1" applyBorder="1" applyAlignment="1">
      <alignment horizontal="center" vertical="center"/>
    </xf>
  </cellXfs>
  <cellStyles count="85">
    <cellStyle name=" 1" xfId="1"/>
    <cellStyle name="Accent1 - 20%" xfId="2"/>
    <cellStyle name="Accent1 - 40%" xfId="3"/>
    <cellStyle name="Accent1 - 60%" xfId="4"/>
    <cellStyle name="Accent2 - 20%" xfId="5"/>
    <cellStyle name="Accent2 - 40%" xfId="6"/>
    <cellStyle name="Accent2 - 60%" xfId="7"/>
    <cellStyle name="Accent3 - 20%" xfId="8"/>
    <cellStyle name="Accent3 - 40%" xfId="9"/>
    <cellStyle name="Accent3 - 60%" xfId="10"/>
    <cellStyle name="Accent4 - 20%" xfId="11"/>
    <cellStyle name="Accent4 - 40%" xfId="12"/>
    <cellStyle name="Accent4 - 60%" xfId="13"/>
    <cellStyle name="Accent5 - 20%" xfId="14"/>
    <cellStyle name="Accent5 - 40%" xfId="15"/>
    <cellStyle name="Accent5 - 60%" xfId="16"/>
    <cellStyle name="Accent6 - 20%" xfId="17"/>
    <cellStyle name="Accent6 - 40%" xfId="18"/>
    <cellStyle name="Accent6 - 60%" xfId="19"/>
    <cellStyle name="Emphasis 1" xfId="20"/>
    <cellStyle name="Emphasis 2" xfId="21"/>
    <cellStyle name="Emphasis 3" xfId="22"/>
    <cellStyle name="exo" xfId="23"/>
    <cellStyle name="Hyperlink" xfId="84" builtinId="8"/>
    <cellStyle name="Koefic." xfId="24"/>
    <cellStyle name="Normal" xfId="0" builtinId="0"/>
    <cellStyle name="Normal 2" xfId="25"/>
    <cellStyle name="Normal 3" xfId="26"/>
    <cellStyle name="Normal 4" xfId="27"/>
    <cellStyle name="Normal 5" xfId="28"/>
    <cellStyle name="Normal 6" xfId="29"/>
    <cellStyle name="Normal 7" xfId="30"/>
    <cellStyle name="Parastais 13" xfId="31"/>
    <cellStyle name="Parastais 2" xfId="32"/>
    <cellStyle name="Parastais_FMLikp01_p05_221205_pap_afp_makp" xfId="33"/>
    <cellStyle name="Parastais_TM_2007groz 2 lasijums (1)" xfId="34"/>
    <cellStyle name="Percent 2" xfId="35"/>
    <cellStyle name="Pie??m." xfId="36"/>
    <cellStyle name="SAPBEXaggData" xfId="37"/>
    <cellStyle name="SAPBEXaggDataEmph" xfId="38"/>
    <cellStyle name="SAPBEXaggItem" xfId="39"/>
    <cellStyle name="SAPBEXaggItemX" xfId="40"/>
    <cellStyle name="SAPBEXchaText" xfId="41"/>
    <cellStyle name="SAPBEXexcBad7" xfId="42"/>
    <cellStyle name="SAPBEXexcBad8" xfId="43"/>
    <cellStyle name="SAPBEXexcBad9" xfId="44"/>
    <cellStyle name="SAPBEXexcCritical4" xfId="45"/>
    <cellStyle name="SAPBEXexcCritical5" xfId="46"/>
    <cellStyle name="SAPBEXexcCritical6" xfId="47"/>
    <cellStyle name="SAPBEXexcGood1" xfId="48"/>
    <cellStyle name="SAPBEXexcGood2" xfId="49"/>
    <cellStyle name="SAPBEXexcGood3" xfId="50"/>
    <cellStyle name="SAPBEXfilterDrill" xfId="51"/>
    <cellStyle name="SAPBEXfilterItem" xfId="52"/>
    <cellStyle name="SAPBEXfilterText" xfId="53"/>
    <cellStyle name="SAPBEXformats" xfId="54"/>
    <cellStyle name="SAPBEXheaderItem" xfId="55"/>
    <cellStyle name="SAPBEXheaderText" xfId="56"/>
    <cellStyle name="SAPBEXHLevel0" xfId="57"/>
    <cellStyle name="SAPBEXHLevel0X" xfId="58"/>
    <cellStyle name="SAPBEXHLevel1" xfId="59"/>
    <cellStyle name="SAPBEXHLevel1X" xfId="60"/>
    <cellStyle name="SAPBEXHLevel2" xfId="61"/>
    <cellStyle name="SAPBEXHLevel2X" xfId="62"/>
    <cellStyle name="SAPBEXHLevel3" xfId="63"/>
    <cellStyle name="SAPBEXHLevel3 2" xfId="64"/>
    <cellStyle name="SAPBEXHLevel3X" xfId="65"/>
    <cellStyle name="SAPBEXinputData" xfId="66"/>
    <cellStyle name="SAPBEXresData" xfId="67"/>
    <cellStyle name="SAPBEXresDataEmph" xfId="68"/>
    <cellStyle name="SAPBEXresItem" xfId="69"/>
    <cellStyle name="SAPBEXresItemX" xfId="70"/>
    <cellStyle name="SAPBEXstdData" xfId="71"/>
    <cellStyle name="SAPBEXstdData 2" xfId="72"/>
    <cellStyle name="SAPBEXstdData 2 2" xfId="73"/>
    <cellStyle name="SAPBEXstdDataEmph" xfId="74"/>
    <cellStyle name="SAPBEXstdItem" xfId="75"/>
    <cellStyle name="SAPBEXstdItem 2" xfId="76"/>
    <cellStyle name="SAPBEXstdItemX" xfId="77"/>
    <cellStyle name="SAPBEXtitle" xfId="78"/>
    <cellStyle name="SAPBEXundefined" xfId="79"/>
    <cellStyle name="Sheet Title" xfId="80"/>
    <cellStyle name="Stils 1" xfId="81"/>
    <cellStyle name="Style 1" xfId="82"/>
    <cellStyle name="V?s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_redirect$\Documents%20and%20Settings\bd-adija\Local%20Settings\Temporary%20Internet%20Files\Content.Outlook\U63RD855\MK_izdev_samaz_2las_2009_31%2010%2008_arES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ina.praudina@vm.gov.lv" TargetMode="External"/></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AJ33"/>
  <sheetViews>
    <sheetView tabSelected="1" view="pageBreakPreview" topLeftCell="A16" zoomScaleNormal="80" zoomScaleSheetLayoutView="100" workbookViewId="0">
      <selection activeCell="A26" sqref="A26:AB26"/>
    </sheetView>
  </sheetViews>
  <sheetFormatPr defaultRowHeight="15.75"/>
  <cols>
    <col min="1" max="1" width="13.85546875" style="2" customWidth="1"/>
    <col min="2" max="2" width="6.28515625" style="2" customWidth="1"/>
    <col min="3" max="3" width="5.85546875" style="3" bestFit="1" customWidth="1"/>
    <col min="4" max="4" width="5.42578125" style="3" customWidth="1"/>
    <col min="5" max="6" width="5.85546875" style="3" bestFit="1" customWidth="1"/>
    <col min="7" max="7" width="5.5703125" style="3" customWidth="1"/>
    <col min="8" max="9" width="5.85546875" style="3" bestFit="1" customWidth="1"/>
    <col min="10" max="10" width="5.85546875" style="3" customWidth="1"/>
    <col min="11" max="11" width="5.85546875" style="3" bestFit="1" customWidth="1"/>
    <col min="12" max="12" width="7.140625" style="3" bestFit="1" customWidth="1"/>
    <col min="13" max="13" width="5.85546875" style="3" bestFit="1" customWidth="1"/>
    <col min="14" max="14" width="8.140625" style="3" customWidth="1"/>
    <col min="15" max="15" width="5.85546875" style="1" bestFit="1" customWidth="1"/>
    <col min="16" max="16" width="6.28515625" style="1" customWidth="1"/>
    <col min="17" max="22" width="5.85546875" style="1" bestFit="1" customWidth="1"/>
    <col min="23" max="23" width="6.85546875" style="1" customWidth="1"/>
    <col min="24" max="24" width="7.140625" style="1" customWidth="1"/>
    <col min="25" max="25" width="5.7109375" style="1" customWidth="1"/>
    <col min="26" max="26" width="6.7109375" style="1" customWidth="1"/>
    <col min="27" max="27" width="5.85546875" style="1" bestFit="1" customWidth="1"/>
    <col min="28" max="28" width="6" style="1" customWidth="1"/>
    <col min="29" max="32" width="6.85546875" style="1" customWidth="1"/>
    <col min="33" max="33" width="7" style="1" bestFit="1" customWidth="1"/>
    <col min="34" max="34" width="7.7109375" style="1" customWidth="1"/>
    <col min="35" max="35" width="7" style="1" bestFit="1" customWidth="1"/>
    <col min="36" max="16384" width="9.140625" style="1"/>
  </cols>
  <sheetData>
    <row r="1" spans="1:35" ht="78" customHeight="1">
      <c r="A1" s="42" t="s">
        <v>30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row>
    <row r="2" spans="1:35" ht="16.5" customHeight="1">
      <c r="A2" s="40" t="s">
        <v>31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row>
    <row r="3" spans="1:35" ht="13.5" customHeight="1">
      <c r="A3" s="64" t="s">
        <v>10</v>
      </c>
      <c r="B3" s="55" t="s">
        <v>18</v>
      </c>
      <c r="C3" s="43" t="s">
        <v>0</v>
      </c>
      <c r="D3" s="44"/>
      <c r="E3" s="44"/>
      <c r="F3" s="57" t="s">
        <v>1</v>
      </c>
      <c r="G3" s="57"/>
      <c r="H3" s="57"/>
      <c r="I3" s="57" t="s">
        <v>2</v>
      </c>
      <c r="J3" s="57"/>
      <c r="K3" s="57"/>
      <c r="L3" s="57" t="s">
        <v>3</v>
      </c>
      <c r="M3" s="57"/>
      <c r="N3" s="57"/>
      <c r="O3" s="57" t="s">
        <v>4</v>
      </c>
      <c r="P3" s="57"/>
      <c r="Q3" s="57"/>
      <c r="R3" s="57" t="s">
        <v>5</v>
      </c>
      <c r="S3" s="57"/>
      <c r="T3" s="57"/>
      <c r="U3" s="57" t="s">
        <v>6</v>
      </c>
      <c r="V3" s="57"/>
      <c r="W3" s="57"/>
      <c r="X3" s="57" t="s">
        <v>7</v>
      </c>
      <c r="Y3" s="57"/>
      <c r="Z3" s="57"/>
      <c r="AA3" s="57" t="s">
        <v>8</v>
      </c>
      <c r="AB3" s="57"/>
      <c r="AC3" s="57"/>
      <c r="AD3" s="43" t="s">
        <v>26</v>
      </c>
      <c r="AE3" s="44"/>
      <c r="AF3" s="45"/>
      <c r="AG3" s="62" t="s">
        <v>9</v>
      </c>
      <c r="AH3" s="63"/>
      <c r="AI3" s="63"/>
    </row>
    <row r="4" spans="1:35" ht="223.5" customHeight="1">
      <c r="A4" s="65"/>
      <c r="B4" s="56"/>
      <c r="C4" s="12" t="s">
        <v>21</v>
      </c>
      <c r="D4" s="13" t="s">
        <v>16</v>
      </c>
      <c r="E4" s="13" t="s">
        <v>17</v>
      </c>
      <c r="F4" s="12" t="s">
        <v>21</v>
      </c>
      <c r="G4" s="13" t="s">
        <v>16</v>
      </c>
      <c r="H4" s="13" t="s">
        <v>17</v>
      </c>
      <c r="I4" s="12" t="s">
        <v>21</v>
      </c>
      <c r="J4" s="13" t="s">
        <v>16</v>
      </c>
      <c r="K4" s="13" t="s">
        <v>17</v>
      </c>
      <c r="L4" s="12" t="s">
        <v>21</v>
      </c>
      <c r="M4" s="13" t="s">
        <v>16</v>
      </c>
      <c r="N4" s="13" t="s">
        <v>17</v>
      </c>
      <c r="O4" s="12" t="s">
        <v>21</v>
      </c>
      <c r="P4" s="13" t="s">
        <v>16</v>
      </c>
      <c r="Q4" s="13" t="s">
        <v>17</v>
      </c>
      <c r="R4" s="12" t="s">
        <v>21</v>
      </c>
      <c r="S4" s="13" t="s">
        <v>16</v>
      </c>
      <c r="T4" s="13" t="s">
        <v>17</v>
      </c>
      <c r="U4" s="12" t="s">
        <v>21</v>
      </c>
      <c r="V4" s="13" t="s">
        <v>16</v>
      </c>
      <c r="W4" s="13" t="s">
        <v>17</v>
      </c>
      <c r="X4" s="12" t="s">
        <v>21</v>
      </c>
      <c r="Y4" s="13" t="s">
        <v>16</v>
      </c>
      <c r="Z4" s="13" t="s">
        <v>17</v>
      </c>
      <c r="AA4" s="12" t="s">
        <v>21</v>
      </c>
      <c r="AB4" s="13" t="s">
        <v>16</v>
      </c>
      <c r="AC4" s="13" t="s">
        <v>17</v>
      </c>
      <c r="AD4" s="12" t="s">
        <v>21</v>
      </c>
      <c r="AE4" s="13" t="s">
        <v>16</v>
      </c>
      <c r="AF4" s="13" t="s">
        <v>17</v>
      </c>
      <c r="AG4" s="12" t="s">
        <v>20</v>
      </c>
      <c r="AH4" s="13" t="s">
        <v>16</v>
      </c>
      <c r="AI4" s="13" t="s">
        <v>17</v>
      </c>
    </row>
    <row r="5" spans="1:35">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1"/>
    </row>
    <row r="6" spans="1:35" ht="21">
      <c r="A6" s="14" t="s">
        <v>27</v>
      </c>
      <c r="B6" s="15" t="s">
        <v>19</v>
      </c>
      <c r="C6" s="16">
        <v>198</v>
      </c>
      <c r="D6" s="16">
        <f>C6*0.2359</f>
        <v>46.708199999999998</v>
      </c>
      <c r="E6" s="16">
        <f>C6+D6</f>
        <v>244.70820000000001</v>
      </c>
      <c r="F6" s="16">
        <v>462</v>
      </c>
      <c r="G6" s="16">
        <f>ROUND(F6*0.2359,2)</f>
        <v>108.99</v>
      </c>
      <c r="H6" s="16">
        <f>F6+G6</f>
        <v>570.99</v>
      </c>
      <c r="I6" s="16">
        <v>594</v>
      </c>
      <c r="J6" s="16">
        <f>ROUND(I6*0.2359,2)</f>
        <v>140.12</v>
      </c>
      <c r="K6" s="16">
        <f>I6+J6</f>
        <v>734.12</v>
      </c>
      <c r="L6" s="16">
        <v>660</v>
      </c>
      <c r="M6" s="16">
        <f>L6*0.2359</f>
        <v>155.69399999999999</v>
      </c>
      <c r="N6" s="16">
        <f>L6+M6</f>
        <v>815.69399999999996</v>
      </c>
      <c r="O6" s="16">
        <v>330</v>
      </c>
      <c r="P6" s="16">
        <f>ROUND(O6*0.2359,2)</f>
        <v>77.849999999999994</v>
      </c>
      <c r="Q6" s="16">
        <f>O6+P6</f>
        <v>407.85</v>
      </c>
      <c r="R6" s="16">
        <v>330</v>
      </c>
      <c r="S6" s="16">
        <f>ROUND(R6*0.2359,2)</f>
        <v>77.849999999999994</v>
      </c>
      <c r="T6" s="16">
        <f>R6+S6</f>
        <v>407.85</v>
      </c>
      <c r="U6" s="16">
        <v>792</v>
      </c>
      <c r="V6" s="16">
        <f>ROUND(U6*0.2359,2)</f>
        <v>186.83</v>
      </c>
      <c r="W6" s="16">
        <f>U6+V6</f>
        <v>978.83</v>
      </c>
      <c r="X6" s="16">
        <v>792</v>
      </c>
      <c r="Y6" s="16">
        <f>ROUND(X6*0.2359,2)</f>
        <v>186.83</v>
      </c>
      <c r="Z6" s="16">
        <f>X6+Y6</f>
        <v>978.83</v>
      </c>
      <c r="AA6" s="16">
        <v>594</v>
      </c>
      <c r="AB6" s="16">
        <f>ROUND(AA6*0.2359,2)</f>
        <v>140.12</v>
      </c>
      <c r="AC6" s="16">
        <f>AA6+AB6</f>
        <v>734.12</v>
      </c>
      <c r="AD6" s="16">
        <v>132</v>
      </c>
      <c r="AE6" s="16">
        <f>ROUND(AD6*0.2359,2)</f>
        <v>31.14</v>
      </c>
      <c r="AF6" s="16">
        <f>AD6+AE6</f>
        <v>163.13999999999999</v>
      </c>
      <c r="AG6" s="33">
        <f t="shared" ref="AG6:AI7" si="0">SUM(C6+F6+I6+L6+O6+R6+U6+X6+AA6+AD6)</f>
        <v>4884</v>
      </c>
      <c r="AH6" s="34">
        <f t="shared" si="0"/>
        <v>1152.1322000000002</v>
      </c>
      <c r="AI6" s="35">
        <f t="shared" si="0"/>
        <v>6036.1322</v>
      </c>
    </row>
    <row r="7" spans="1:35" ht="21">
      <c r="A7" s="6" t="s">
        <v>28</v>
      </c>
      <c r="B7" s="7">
        <v>8.25</v>
      </c>
      <c r="C7" s="8">
        <v>0</v>
      </c>
      <c r="D7" s="19">
        <f t="shared" ref="D7" si="1">ROUND(C7*0.2359,2)</f>
        <v>0</v>
      </c>
      <c r="E7" s="8">
        <f>C7+D7</f>
        <v>0</v>
      </c>
      <c r="F7" s="8">
        <v>66</v>
      </c>
      <c r="G7" s="19">
        <f t="shared" ref="G7" si="2">ROUND(F7*0.2359,2)</f>
        <v>15.57</v>
      </c>
      <c r="H7" s="8">
        <f>F7+G7</f>
        <v>81.569999999999993</v>
      </c>
      <c r="I7" s="8">
        <v>132</v>
      </c>
      <c r="J7" s="19">
        <f t="shared" ref="J7" si="3">ROUND(I7*0.2359,2)</f>
        <v>31.14</v>
      </c>
      <c r="K7" s="8">
        <f>I7+J7</f>
        <v>163.13999999999999</v>
      </c>
      <c r="L7" s="8">
        <v>132</v>
      </c>
      <c r="M7" s="19">
        <f t="shared" ref="M7" si="4">ROUND(L7*0.2359,2)</f>
        <v>31.14</v>
      </c>
      <c r="N7" s="8">
        <f>L7+M7</f>
        <v>163.13999999999999</v>
      </c>
      <c r="O7" s="8">
        <v>66</v>
      </c>
      <c r="P7" s="19">
        <f t="shared" ref="P7" si="5">ROUND(O7*0.2359,2)</f>
        <v>15.57</v>
      </c>
      <c r="Q7" s="8">
        <f>O7+P7</f>
        <v>81.569999999999993</v>
      </c>
      <c r="R7" s="8">
        <v>66</v>
      </c>
      <c r="S7" s="19">
        <f t="shared" ref="S7" si="6">ROUND(R7*0.2359,2)</f>
        <v>15.57</v>
      </c>
      <c r="T7" s="8">
        <f>R7+S7</f>
        <v>81.569999999999993</v>
      </c>
      <c r="U7" s="8">
        <v>132</v>
      </c>
      <c r="V7" s="19">
        <f t="shared" ref="V7" si="7">ROUND(U7*0.2359,2)</f>
        <v>31.14</v>
      </c>
      <c r="W7" s="8">
        <f>U7+V7</f>
        <v>163.13999999999999</v>
      </c>
      <c r="X7" s="8">
        <v>132</v>
      </c>
      <c r="Y7" s="19">
        <f t="shared" ref="Y7" si="8">ROUND(X7*0.2359,2)</f>
        <v>31.14</v>
      </c>
      <c r="Z7" s="8">
        <f>X7+Y7</f>
        <v>163.13999999999999</v>
      </c>
      <c r="AA7" s="8">
        <v>181.5</v>
      </c>
      <c r="AB7" s="19">
        <f t="shared" ref="AB7" si="9">ROUND(AA7*0.2359,2)</f>
        <v>42.82</v>
      </c>
      <c r="AC7" s="8">
        <f>AA7+AB7</f>
        <v>224.32</v>
      </c>
      <c r="AD7" s="19">
        <v>66</v>
      </c>
      <c r="AE7" s="19">
        <f t="shared" ref="AE7" si="10">ROUND(AD7*0.2359,2)</f>
        <v>15.57</v>
      </c>
      <c r="AF7" s="8">
        <f>AD7+AE7</f>
        <v>81.569999999999993</v>
      </c>
      <c r="AG7" s="36">
        <f t="shared" si="0"/>
        <v>973.5</v>
      </c>
      <c r="AH7" s="37">
        <f t="shared" si="0"/>
        <v>229.65999999999997</v>
      </c>
      <c r="AI7" s="38">
        <f t="shared" si="0"/>
        <v>1203.1599999999999</v>
      </c>
    </row>
    <row r="8" spans="1:35" ht="12.75">
      <c r="A8" s="58" t="s">
        <v>15</v>
      </c>
      <c r="B8" s="58"/>
      <c r="C8" s="9">
        <f t="shared" ref="C8:AH8" si="11">SUM(C6:C7)</f>
        <v>198</v>
      </c>
      <c r="D8" s="9">
        <f t="shared" si="11"/>
        <v>46.708199999999998</v>
      </c>
      <c r="E8" s="9">
        <f t="shared" si="11"/>
        <v>244.70820000000001</v>
      </c>
      <c r="F8" s="9">
        <f t="shared" si="11"/>
        <v>528</v>
      </c>
      <c r="G8" s="9">
        <f t="shared" si="11"/>
        <v>124.56</v>
      </c>
      <c r="H8" s="9">
        <f t="shared" si="11"/>
        <v>652.55999999999995</v>
      </c>
      <c r="I8" s="9">
        <f t="shared" si="11"/>
        <v>726</v>
      </c>
      <c r="J8" s="9">
        <f t="shared" si="11"/>
        <v>171.26</v>
      </c>
      <c r="K8" s="9">
        <f t="shared" si="11"/>
        <v>897.26</v>
      </c>
      <c r="L8" s="9">
        <f t="shared" si="11"/>
        <v>792</v>
      </c>
      <c r="M8" s="9">
        <f t="shared" si="11"/>
        <v>186.834</v>
      </c>
      <c r="N8" s="9">
        <f t="shared" si="11"/>
        <v>978.83399999999995</v>
      </c>
      <c r="O8" s="9">
        <f t="shared" si="11"/>
        <v>396</v>
      </c>
      <c r="P8" s="9">
        <f t="shared" si="11"/>
        <v>93.419999999999987</v>
      </c>
      <c r="Q8" s="9">
        <f t="shared" si="11"/>
        <v>489.42</v>
      </c>
      <c r="R8" s="9">
        <f t="shared" si="11"/>
        <v>396</v>
      </c>
      <c r="S8" s="9">
        <f t="shared" si="11"/>
        <v>93.419999999999987</v>
      </c>
      <c r="T8" s="9">
        <f t="shared" si="11"/>
        <v>489.42</v>
      </c>
      <c r="U8" s="9">
        <f t="shared" si="11"/>
        <v>924</v>
      </c>
      <c r="V8" s="9">
        <f t="shared" si="11"/>
        <v>217.97000000000003</v>
      </c>
      <c r="W8" s="9">
        <f t="shared" si="11"/>
        <v>1141.97</v>
      </c>
      <c r="X8" s="9">
        <f t="shared" si="11"/>
        <v>924</v>
      </c>
      <c r="Y8" s="9">
        <f t="shared" si="11"/>
        <v>217.97000000000003</v>
      </c>
      <c r="Z8" s="9">
        <f t="shared" si="11"/>
        <v>1141.97</v>
      </c>
      <c r="AA8" s="9">
        <f t="shared" si="11"/>
        <v>775.5</v>
      </c>
      <c r="AB8" s="9">
        <f t="shared" si="11"/>
        <v>182.94</v>
      </c>
      <c r="AC8" s="9">
        <f t="shared" si="11"/>
        <v>958.44</v>
      </c>
      <c r="AD8" s="9">
        <f t="shared" si="11"/>
        <v>198</v>
      </c>
      <c r="AE8" s="9">
        <f t="shared" si="11"/>
        <v>46.71</v>
      </c>
      <c r="AF8" s="9">
        <f t="shared" si="11"/>
        <v>244.70999999999998</v>
      </c>
      <c r="AG8" s="35">
        <f t="shared" si="11"/>
        <v>5857.5</v>
      </c>
      <c r="AH8" s="39">
        <f t="shared" si="11"/>
        <v>1381.7922000000003</v>
      </c>
      <c r="AI8" s="35">
        <f>SUM(AI6:AI7)+1</f>
        <v>7240.2921999999999</v>
      </c>
    </row>
    <row r="9" spans="1:35" ht="12.75">
      <c r="A9" s="20"/>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35" ht="12.75">
      <c r="A10" s="52" t="s">
        <v>24</v>
      </c>
      <c r="B10" s="23" t="s">
        <v>22</v>
      </c>
      <c r="C10" s="49">
        <f>C6/8.25</f>
        <v>24</v>
      </c>
      <c r="D10" s="50"/>
      <c r="E10" s="51"/>
      <c r="F10" s="49">
        <f>F6/8.25</f>
        <v>56</v>
      </c>
      <c r="G10" s="50"/>
      <c r="H10" s="51"/>
      <c r="I10" s="49">
        <f t="shared" ref="I10" si="12">I6/8.25</f>
        <v>72</v>
      </c>
      <c r="J10" s="50"/>
      <c r="K10" s="51"/>
      <c r="L10" s="49">
        <f t="shared" ref="L10" si="13">L6/8.25</f>
        <v>80</v>
      </c>
      <c r="M10" s="50"/>
      <c r="N10" s="51"/>
      <c r="O10" s="49">
        <f t="shared" ref="O10" si="14">O6/8.25</f>
        <v>40</v>
      </c>
      <c r="P10" s="50"/>
      <c r="Q10" s="51"/>
      <c r="R10" s="49">
        <f t="shared" ref="R10" si="15">R6/8.25</f>
        <v>40</v>
      </c>
      <c r="S10" s="50"/>
      <c r="T10" s="51"/>
      <c r="U10" s="49">
        <f t="shared" ref="U10:AA10" si="16">U6/8.25</f>
        <v>96</v>
      </c>
      <c r="V10" s="50"/>
      <c r="W10" s="51"/>
      <c r="X10" s="49">
        <v>96</v>
      </c>
      <c r="Y10" s="50"/>
      <c r="Z10" s="51"/>
      <c r="AA10" s="49">
        <f t="shared" si="16"/>
        <v>72</v>
      </c>
      <c r="AB10" s="50"/>
      <c r="AC10" s="51"/>
      <c r="AD10" s="49">
        <v>16</v>
      </c>
      <c r="AE10" s="50"/>
      <c r="AF10" s="51"/>
      <c r="AG10" s="49">
        <f>SUM(C10:AF10)</f>
        <v>592</v>
      </c>
      <c r="AH10" s="50"/>
      <c r="AI10" s="51"/>
    </row>
    <row r="11" spans="1:35" ht="12.75">
      <c r="A11" s="52"/>
      <c r="B11" s="23" t="s">
        <v>23</v>
      </c>
      <c r="C11" s="49">
        <f>C7/8.25</f>
        <v>0</v>
      </c>
      <c r="D11" s="50"/>
      <c r="E11" s="51"/>
      <c r="F11" s="49">
        <f t="shared" ref="F11" si="17">F7/8.25</f>
        <v>8</v>
      </c>
      <c r="G11" s="50"/>
      <c r="H11" s="51"/>
      <c r="I11" s="49">
        <f t="shared" ref="I11" si="18">I7/8.25</f>
        <v>16</v>
      </c>
      <c r="J11" s="50"/>
      <c r="K11" s="51"/>
      <c r="L11" s="49">
        <f t="shared" ref="L11" si="19">L7/8.25</f>
        <v>16</v>
      </c>
      <c r="M11" s="50"/>
      <c r="N11" s="51"/>
      <c r="O11" s="49">
        <f t="shared" ref="O11" si="20">O7/8.25</f>
        <v>8</v>
      </c>
      <c r="P11" s="50"/>
      <c r="Q11" s="51"/>
      <c r="R11" s="49">
        <f t="shared" ref="R11" si="21">R7/8.25</f>
        <v>8</v>
      </c>
      <c r="S11" s="50"/>
      <c r="T11" s="51"/>
      <c r="U11" s="49">
        <f t="shared" ref="U11" si="22">U7/8.25</f>
        <v>16</v>
      </c>
      <c r="V11" s="50"/>
      <c r="W11" s="51"/>
      <c r="X11" s="49">
        <f t="shared" ref="X11" si="23">X7/8.25</f>
        <v>16</v>
      </c>
      <c r="Y11" s="50"/>
      <c r="Z11" s="51"/>
      <c r="AA11" s="49">
        <v>22</v>
      </c>
      <c r="AB11" s="50"/>
      <c r="AC11" s="51"/>
      <c r="AD11" s="49">
        <v>8</v>
      </c>
      <c r="AE11" s="50"/>
      <c r="AF11" s="51"/>
      <c r="AG11" s="49">
        <f>SUM(F11:AF11)</f>
        <v>118</v>
      </c>
      <c r="AH11" s="50"/>
      <c r="AI11" s="51"/>
    </row>
    <row r="12" spans="1:35" ht="12.75">
      <c r="A12" s="24"/>
      <c r="B12" s="1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6"/>
      <c r="AE12" s="26"/>
      <c r="AF12" s="26"/>
      <c r="AG12" s="67">
        <f>AG10+AG11</f>
        <v>710</v>
      </c>
      <c r="AH12" s="67"/>
      <c r="AI12" s="67"/>
    </row>
    <row r="13" spans="1:35" ht="26.25" customHeight="1">
      <c r="A13" s="69" t="s">
        <v>25</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25"/>
      <c r="AD13" s="26"/>
      <c r="AE13" s="26"/>
      <c r="AF13" s="26"/>
      <c r="AG13" s="68">
        <v>5857.5</v>
      </c>
      <c r="AH13" s="68"/>
      <c r="AI13" s="68"/>
    </row>
    <row r="14" spans="1:35" ht="11.25" customHeight="1">
      <c r="A14" s="24"/>
      <c r="B14" s="1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6"/>
      <c r="AE14" s="26"/>
      <c r="AF14" s="26"/>
      <c r="AG14" s="27"/>
      <c r="AH14" s="27"/>
      <c r="AI14" s="27"/>
    </row>
    <row r="15" spans="1:35" ht="16.5" customHeight="1">
      <c r="A15" s="40" t="s">
        <v>32</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3.5" customHeight="1">
      <c r="A16" s="64" t="s">
        <v>10</v>
      </c>
      <c r="B16" s="55" t="s">
        <v>18</v>
      </c>
      <c r="C16" s="46" t="s">
        <v>0</v>
      </c>
      <c r="D16" s="47"/>
      <c r="E16" s="47"/>
      <c r="F16" s="66" t="s">
        <v>1</v>
      </c>
      <c r="G16" s="66"/>
      <c r="H16" s="66"/>
      <c r="I16" s="66" t="s">
        <v>2</v>
      </c>
      <c r="J16" s="66"/>
      <c r="K16" s="66"/>
      <c r="L16" s="66" t="s">
        <v>3</v>
      </c>
      <c r="M16" s="66"/>
      <c r="N16" s="66"/>
      <c r="O16" s="66" t="s">
        <v>4</v>
      </c>
      <c r="P16" s="66"/>
      <c r="Q16" s="66"/>
      <c r="R16" s="66" t="s">
        <v>5</v>
      </c>
      <c r="S16" s="66"/>
      <c r="T16" s="66"/>
      <c r="U16" s="66" t="s">
        <v>6</v>
      </c>
      <c r="V16" s="66"/>
      <c r="W16" s="66"/>
      <c r="X16" s="66" t="s">
        <v>7</v>
      </c>
      <c r="Y16" s="66"/>
      <c r="Z16" s="66"/>
      <c r="AA16" s="66" t="s">
        <v>8</v>
      </c>
      <c r="AB16" s="66"/>
      <c r="AC16" s="66"/>
      <c r="AD16" s="46" t="s">
        <v>26</v>
      </c>
      <c r="AE16" s="47"/>
      <c r="AF16" s="48"/>
      <c r="AG16" s="53" t="s">
        <v>9</v>
      </c>
      <c r="AH16" s="54"/>
      <c r="AI16" s="54"/>
    </row>
    <row r="17" spans="1:36" ht="223.5" customHeight="1">
      <c r="A17" s="65"/>
      <c r="B17" s="56"/>
      <c r="C17" s="12" t="s">
        <v>21</v>
      </c>
      <c r="D17" s="13" t="s">
        <v>16</v>
      </c>
      <c r="E17" s="13" t="s">
        <v>17</v>
      </c>
      <c r="F17" s="12" t="s">
        <v>21</v>
      </c>
      <c r="G17" s="13" t="s">
        <v>16</v>
      </c>
      <c r="H17" s="13" t="s">
        <v>17</v>
      </c>
      <c r="I17" s="12" t="s">
        <v>21</v>
      </c>
      <c r="J17" s="13" t="s">
        <v>16</v>
      </c>
      <c r="K17" s="13" t="s">
        <v>17</v>
      </c>
      <c r="L17" s="12" t="s">
        <v>21</v>
      </c>
      <c r="M17" s="13" t="s">
        <v>16</v>
      </c>
      <c r="N17" s="13" t="s">
        <v>17</v>
      </c>
      <c r="O17" s="12" t="s">
        <v>21</v>
      </c>
      <c r="P17" s="13" t="s">
        <v>16</v>
      </c>
      <c r="Q17" s="13" t="s">
        <v>17</v>
      </c>
      <c r="R17" s="12" t="s">
        <v>21</v>
      </c>
      <c r="S17" s="13" t="s">
        <v>16</v>
      </c>
      <c r="T17" s="13" t="s">
        <v>17</v>
      </c>
      <c r="U17" s="12" t="s">
        <v>21</v>
      </c>
      <c r="V17" s="13" t="s">
        <v>16</v>
      </c>
      <c r="W17" s="13" t="s">
        <v>17</v>
      </c>
      <c r="X17" s="12" t="s">
        <v>21</v>
      </c>
      <c r="Y17" s="13" t="s">
        <v>16</v>
      </c>
      <c r="Z17" s="13" t="s">
        <v>17</v>
      </c>
      <c r="AA17" s="12" t="s">
        <v>21</v>
      </c>
      <c r="AB17" s="13" t="s">
        <v>16</v>
      </c>
      <c r="AC17" s="13" t="s">
        <v>17</v>
      </c>
      <c r="AD17" s="12" t="s">
        <v>21</v>
      </c>
      <c r="AE17" s="13" t="s">
        <v>16</v>
      </c>
      <c r="AF17" s="13" t="s">
        <v>17</v>
      </c>
      <c r="AG17" s="12" t="s">
        <v>21</v>
      </c>
      <c r="AH17" s="13" t="s">
        <v>16</v>
      </c>
      <c r="AI17" s="13" t="s">
        <v>17</v>
      </c>
    </row>
    <row r="18" spans="1:36">
      <c r="A18" s="59"/>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1"/>
      <c r="AE18" s="61"/>
      <c r="AF18" s="61"/>
      <c r="AG18" s="61"/>
      <c r="AH18" s="61"/>
      <c r="AI18" s="61"/>
    </row>
    <row r="19" spans="1:36" ht="12.75">
      <c r="A19" s="14" t="s">
        <v>29</v>
      </c>
      <c r="B19" s="15" t="s">
        <v>19</v>
      </c>
      <c r="C19" s="16">
        <v>66</v>
      </c>
      <c r="D19" s="16">
        <f t="shared" ref="D19:D20" si="24">ROUND(C19*0.2359,2)</f>
        <v>15.57</v>
      </c>
      <c r="E19" s="16">
        <f>C19+D19</f>
        <v>81.569999999999993</v>
      </c>
      <c r="F19" s="16">
        <v>330</v>
      </c>
      <c r="G19" s="16">
        <f>ROUND(F19*0.2359,2)</f>
        <v>77.849999999999994</v>
      </c>
      <c r="H19" s="16">
        <f>F19+G19</f>
        <v>407.85</v>
      </c>
      <c r="I19" s="16">
        <v>462</v>
      </c>
      <c r="J19" s="16">
        <f>ROUND(I19*0.2359,2)</f>
        <v>108.99</v>
      </c>
      <c r="K19" s="16">
        <f>I19+J19</f>
        <v>570.99</v>
      </c>
      <c r="L19" s="16">
        <v>462</v>
      </c>
      <c r="M19" s="16">
        <f t="shared" ref="M19:M20" si="25">ROUND(L19*0.2359,2)</f>
        <v>108.99</v>
      </c>
      <c r="N19" s="16">
        <f>L19+M19</f>
        <v>570.99</v>
      </c>
      <c r="O19" s="16">
        <v>462</v>
      </c>
      <c r="P19" s="16">
        <f>ROUND(O19*0.2359,2)</f>
        <v>108.99</v>
      </c>
      <c r="Q19" s="16">
        <f>O19+P19</f>
        <v>570.99</v>
      </c>
      <c r="R19" s="16">
        <v>264</v>
      </c>
      <c r="S19" s="16">
        <f>ROUND(R19*0.2359,2)</f>
        <v>62.28</v>
      </c>
      <c r="T19" s="16">
        <f>R19+S19</f>
        <v>326.27999999999997</v>
      </c>
      <c r="U19" s="16">
        <v>462</v>
      </c>
      <c r="V19" s="16">
        <f>ROUND(U19*0.2359,2)</f>
        <v>108.99</v>
      </c>
      <c r="W19" s="16">
        <f>U19+V19</f>
        <v>570.99</v>
      </c>
      <c r="X19" s="16">
        <v>462</v>
      </c>
      <c r="Y19" s="16">
        <f>ROUND(X19*0.2359,2)</f>
        <v>108.99</v>
      </c>
      <c r="Z19" s="16">
        <f>X19+Y19</f>
        <v>570.99</v>
      </c>
      <c r="AA19" s="16">
        <v>264</v>
      </c>
      <c r="AB19" s="16">
        <f>ROUND(AA19*0.2359,2)</f>
        <v>62.28</v>
      </c>
      <c r="AC19" s="16">
        <f>AA19+AB19</f>
        <v>326.27999999999997</v>
      </c>
      <c r="AD19" s="9">
        <v>66</v>
      </c>
      <c r="AE19" s="9">
        <f>ROUND(AD19*0.2359,2)</f>
        <v>15.57</v>
      </c>
      <c r="AF19" s="9">
        <f>AD19+AE19</f>
        <v>81.569999999999993</v>
      </c>
      <c r="AG19" s="35">
        <f>SUM(C19+F19+I19+L19+O19+R19+U19+X19+AA19+AD19)</f>
        <v>3300</v>
      </c>
      <c r="AH19" s="35">
        <f>SUM(D19+G19+J19+M19+P19+S19+V19+Y19+AB19+AE19)</f>
        <v>778.5</v>
      </c>
      <c r="AI19" s="35">
        <f>SUM(E19+H19+K19+N19+Q19+T19+W19+Z19+AC19+AF19)</f>
        <v>4078.4999999999995</v>
      </c>
    </row>
    <row r="20" spans="1:36" ht="21">
      <c r="A20" s="6" t="s">
        <v>28</v>
      </c>
      <c r="B20" s="7">
        <v>8.25</v>
      </c>
      <c r="C20" s="8">
        <v>0</v>
      </c>
      <c r="D20" s="19">
        <f t="shared" si="24"/>
        <v>0</v>
      </c>
      <c r="E20" s="8">
        <f>C20+D20</f>
        <v>0</v>
      </c>
      <c r="F20" s="8">
        <v>66</v>
      </c>
      <c r="G20" s="19">
        <f t="shared" ref="G20" si="26">ROUND(F20*0.2359,2)</f>
        <v>15.57</v>
      </c>
      <c r="H20" s="8">
        <f>F20+G20</f>
        <v>81.569999999999993</v>
      </c>
      <c r="I20" s="8">
        <v>66</v>
      </c>
      <c r="J20" s="19">
        <f t="shared" ref="J20" si="27">ROUND(I20*0.2359,2)</f>
        <v>15.57</v>
      </c>
      <c r="K20" s="8">
        <f>I20+J20</f>
        <v>81.569999999999993</v>
      </c>
      <c r="L20" s="8">
        <v>66</v>
      </c>
      <c r="M20" s="19">
        <f t="shared" si="25"/>
        <v>15.57</v>
      </c>
      <c r="N20" s="8">
        <f>L20+M20</f>
        <v>81.569999999999993</v>
      </c>
      <c r="O20" s="8">
        <v>66</v>
      </c>
      <c r="P20" s="19">
        <f t="shared" ref="P20" si="28">ROUND(O20*0.2359,2)</f>
        <v>15.57</v>
      </c>
      <c r="Q20" s="8">
        <f>O20+P20</f>
        <v>81.569999999999993</v>
      </c>
      <c r="R20" s="8">
        <v>66</v>
      </c>
      <c r="S20" s="19">
        <f t="shared" ref="S20" si="29">ROUND(R20*0.2359,2)</f>
        <v>15.57</v>
      </c>
      <c r="T20" s="8">
        <f>R20+S20</f>
        <v>81.569999999999993</v>
      </c>
      <c r="U20" s="8">
        <v>66</v>
      </c>
      <c r="V20" s="19">
        <f t="shared" ref="V20" si="30">ROUND(U20*0.2359,2)</f>
        <v>15.57</v>
      </c>
      <c r="W20" s="8">
        <f>U20+V20</f>
        <v>81.569999999999993</v>
      </c>
      <c r="X20" s="8">
        <v>66</v>
      </c>
      <c r="Y20" s="19">
        <f t="shared" ref="Y20" si="31">ROUND(X20*0.2359,2)</f>
        <v>15.57</v>
      </c>
      <c r="Z20" s="8">
        <f>X20+Y20</f>
        <v>81.569999999999993</v>
      </c>
      <c r="AA20" s="8">
        <v>132</v>
      </c>
      <c r="AB20" s="19">
        <f t="shared" ref="AB20" si="32">ROUND(AA20*0.2359,2)</f>
        <v>31.14</v>
      </c>
      <c r="AC20" s="8">
        <f>AA20+AB20</f>
        <v>163.13999999999999</v>
      </c>
      <c r="AD20" s="8">
        <v>66</v>
      </c>
      <c r="AE20" s="19">
        <f t="shared" ref="AE20" si="33">ROUND(AD20*0.2359,2)</f>
        <v>15.57</v>
      </c>
      <c r="AF20" s="8">
        <f>AD20+AE20</f>
        <v>81.569999999999993</v>
      </c>
      <c r="AG20" s="38">
        <f>SUM(C20+F20+I20+L20+O20+R20+U20+X20+AA20+AD20)</f>
        <v>660</v>
      </c>
      <c r="AH20" s="38">
        <f t="shared" ref="AH20" si="34">SUM(D20+G20+J20+M20+P20+S20+V20+Y20+AB20+AE20)</f>
        <v>155.69999999999999</v>
      </c>
      <c r="AI20" s="38">
        <f>SUM(E20+H20+K20+N20+Q20+T20+W20+Z20+AC20+AF20)</f>
        <v>815.7</v>
      </c>
    </row>
    <row r="21" spans="1:36" ht="12.75">
      <c r="A21" s="58" t="s">
        <v>15</v>
      </c>
      <c r="B21" s="58"/>
      <c r="C21" s="9">
        <f t="shared" ref="C21:AG21" si="35">SUM(C19:C20)</f>
        <v>66</v>
      </c>
      <c r="D21" s="9">
        <f t="shared" si="35"/>
        <v>15.57</v>
      </c>
      <c r="E21" s="9">
        <f t="shared" si="35"/>
        <v>81.569999999999993</v>
      </c>
      <c r="F21" s="9">
        <f t="shared" si="35"/>
        <v>396</v>
      </c>
      <c r="G21" s="9">
        <f t="shared" si="35"/>
        <v>93.419999999999987</v>
      </c>
      <c r="H21" s="9">
        <f t="shared" si="35"/>
        <v>489.42</v>
      </c>
      <c r="I21" s="9">
        <f t="shared" si="35"/>
        <v>528</v>
      </c>
      <c r="J21" s="9">
        <f t="shared" si="35"/>
        <v>124.56</v>
      </c>
      <c r="K21" s="9">
        <f t="shared" si="35"/>
        <v>652.55999999999995</v>
      </c>
      <c r="L21" s="9">
        <f t="shared" si="35"/>
        <v>528</v>
      </c>
      <c r="M21" s="9">
        <f t="shared" si="35"/>
        <v>124.56</v>
      </c>
      <c r="N21" s="9">
        <f t="shared" si="35"/>
        <v>652.55999999999995</v>
      </c>
      <c r="O21" s="9">
        <f t="shared" si="35"/>
        <v>528</v>
      </c>
      <c r="P21" s="9">
        <f t="shared" si="35"/>
        <v>124.56</v>
      </c>
      <c r="Q21" s="9">
        <f t="shared" si="35"/>
        <v>652.55999999999995</v>
      </c>
      <c r="R21" s="9">
        <f t="shared" si="35"/>
        <v>330</v>
      </c>
      <c r="S21" s="9">
        <f t="shared" si="35"/>
        <v>77.849999999999994</v>
      </c>
      <c r="T21" s="9">
        <f t="shared" si="35"/>
        <v>407.84999999999997</v>
      </c>
      <c r="U21" s="9">
        <f t="shared" si="35"/>
        <v>528</v>
      </c>
      <c r="V21" s="9">
        <f t="shared" si="35"/>
        <v>124.56</v>
      </c>
      <c r="W21" s="9">
        <f t="shared" si="35"/>
        <v>652.55999999999995</v>
      </c>
      <c r="X21" s="9">
        <f t="shared" si="35"/>
        <v>528</v>
      </c>
      <c r="Y21" s="9">
        <f t="shared" si="35"/>
        <v>124.56</v>
      </c>
      <c r="Z21" s="9">
        <f t="shared" si="35"/>
        <v>652.55999999999995</v>
      </c>
      <c r="AA21" s="9">
        <f t="shared" si="35"/>
        <v>396</v>
      </c>
      <c r="AB21" s="9">
        <f t="shared" si="35"/>
        <v>93.42</v>
      </c>
      <c r="AC21" s="9">
        <f t="shared" si="35"/>
        <v>489.41999999999996</v>
      </c>
      <c r="AD21" s="9">
        <f t="shared" si="35"/>
        <v>132</v>
      </c>
      <c r="AE21" s="9">
        <f t="shared" si="35"/>
        <v>31.14</v>
      </c>
      <c r="AF21" s="9">
        <f t="shared" si="35"/>
        <v>163.13999999999999</v>
      </c>
      <c r="AG21" s="35">
        <f t="shared" si="35"/>
        <v>3960</v>
      </c>
      <c r="AH21" s="35">
        <f>SUM(D21+G21+J21+M21+P21+S21+V21+Y21+AB21+AE21)+1</f>
        <v>935.19999999999982</v>
      </c>
      <c r="AI21" s="35">
        <f>SUM(AG21:AH21)</f>
        <v>4895.2</v>
      </c>
    </row>
    <row r="22" spans="1:36" s="5" customFormat="1" ht="12.75">
      <c r="A22" s="10"/>
      <c r="B22" s="1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6" s="5" customFormat="1" ht="12.75">
      <c r="A23" s="52" t="s">
        <v>24</v>
      </c>
      <c r="B23" s="23" t="s">
        <v>22</v>
      </c>
      <c r="C23" s="49">
        <f>C19/8.25</f>
        <v>8</v>
      </c>
      <c r="D23" s="50"/>
      <c r="E23" s="51"/>
      <c r="F23" s="49">
        <f>F19/8.25</f>
        <v>40</v>
      </c>
      <c r="G23" s="50"/>
      <c r="H23" s="51"/>
      <c r="I23" s="49">
        <f t="shared" ref="I23" si="36">I19/8.25</f>
        <v>56</v>
      </c>
      <c r="J23" s="50"/>
      <c r="K23" s="51"/>
      <c r="L23" s="49">
        <f t="shared" ref="L23" si="37">L19/8.25</f>
        <v>56</v>
      </c>
      <c r="M23" s="50"/>
      <c r="N23" s="51"/>
      <c r="O23" s="49">
        <f t="shared" ref="O23" si="38">O19/8.25</f>
        <v>56</v>
      </c>
      <c r="P23" s="50"/>
      <c r="Q23" s="51"/>
      <c r="R23" s="49">
        <f t="shared" ref="R23" si="39">R19/8.25</f>
        <v>32</v>
      </c>
      <c r="S23" s="50"/>
      <c r="T23" s="51"/>
      <c r="U23" s="49">
        <f t="shared" ref="U23" si="40">U19/8.25</f>
        <v>56</v>
      </c>
      <c r="V23" s="50"/>
      <c r="W23" s="51"/>
      <c r="X23" s="49">
        <v>56</v>
      </c>
      <c r="Y23" s="50"/>
      <c r="Z23" s="51"/>
      <c r="AA23" s="49">
        <f t="shared" ref="AA23" si="41">AA19/8.25</f>
        <v>32</v>
      </c>
      <c r="AB23" s="50"/>
      <c r="AC23" s="51"/>
      <c r="AD23" s="49">
        <v>8</v>
      </c>
      <c r="AE23" s="50"/>
      <c r="AF23" s="51"/>
      <c r="AG23" s="49">
        <f>SUM(C23:AD23)</f>
        <v>400</v>
      </c>
      <c r="AH23" s="50"/>
      <c r="AI23" s="51"/>
    </row>
    <row r="24" spans="1:36" ht="12.75">
      <c r="A24" s="52"/>
      <c r="B24" s="23" t="s">
        <v>23</v>
      </c>
      <c r="C24" s="49">
        <f>C20/8.25</f>
        <v>0</v>
      </c>
      <c r="D24" s="50"/>
      <c r="E24" s="51"/>
      <c r="F24" s="49">
        <f t="shared" ref="F24" si="42">F20/8.25</f>
        <v>8</v>
      </c>
      <c r="G24" s="50"/>
      <c r="H24" s="51"/>
      <c r="I24" s="49">
        <f t="shared" ref="I24" si="43">I20/8.25</f>
        <v>8</v>
      </c>
      <c r="J24" s="50"/>
      <c r="K24" s="51"/>
      <c r="L24" s="49">
        <f t="shared" ref="L24" si="44">L20/8.25</f>
        <v>8</v>
      </c>
      <c r="M24" s="50"/>
      <c r="N24" s="51"/>
      <c r="O24" s="49">
        <f t="shared" ref="O24" si="45">O20/8.25</f>
        <v>8</v>
      </c>
      <c r="P24" s="50"/>
      <c r="Q24" s="51"/>
      <c r="R24" s="49">
        <f t="shared" ref="R24" si="46">R20/8.25</f>
        <v>8</v>
      </c>
      <c r="S24" s="50"/>
      <c r="T24" s="51"/>
      <c r="U24" s="49">
        <f t="shared" ref="U24" si="47">U20/8.25</f>
        <v>8</v>
      </c>
      <c r="V24" s="50"/>
      <c r="W24" s="51"/>
      <c r="X24" s="49">
        <v>8</v>
      </c>
      <c r="Y24" s="50"/>
      <c r="Z24" s="51"/>
      <c r="AA24" s="71">
        <f t="shared" ref="AA24" si="48">AA20/8.25</f>
        <v>16</v>
      </c>
      <c r="AB24" s="71"/>
      <c r="AC24" s="71"/>
      <c r="AD24" s="49">
        <v>8</v>
      </c>
      <c r="AE24" s="50"/>
      <c r="AF24" s="51"/>
      <c r="AG24" s="49">
        <f>SUM(C24:AF24)</f>
        <v>80</v>
      </c>
      <c r="AH24" s="50"/>
      <c r="AI24" s="51"/>
    </row>
    <row r="25" spans="1:36" ht="12.75">
      <c r="A25" s="28"/>
      <c r="B25" s="11"/>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67">
        <f>AG23+AG24</f>
        <v>480</v>
      </c>
      <c r="AH25" s="67"/>
      <c r="AI25" s="67"/>
      <c r="AJ25" s="5"/>
    </row>
    <row r="26" spans="1:36" ht="25.5" customHeight="1">
      <c r="A26" s="69" t="s">
        <v>25</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27"/>
      <c r="AD26" s="27"/>
      <c r="AE26" s="27"/>
      <c r="AF26" s="27"/>
      <c r="AG26" s="68">
        <f>AG25*8.25</f>
        <v>3960</v>
      </c>
      <c r="AH26" s="68"/>
      <c r="AI26" s="68"/>
      <c r="AJ26" s="5"/>
    </row>
    <row r="27" spans="1:36" ht="12.75">
      <c r="A27" s="28"/>
      <c r="B27" s="11"/>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32"/>
    </row>
    <row r="28" spans="1:36" ht="18.75">
      <c r="A28" s="29" t="s">
        <v>11</v>
      </c>
      <c r="B28" s="30"/>
      <c r="C28" s="30"/>
      <c r="D28" s="30"/>
      <c r="E28" s="30"/>
      <c r="F28" s="30"/>
      <c r="G28" s="30"/>
      <c r="H28" s="30"/>
      <c r="I28" s="30"/>
      <c r="J28" s="30"/>
      <c r="K28" s="30"/>
      <c r="L28" s="30"/>
      <c r="M28" s="30"/>
      <c r="N28" s="30"/>
      <c r="O28" s="5"/>
      <c r="P28" s="5"/>
      <c r="Q28" s="5"/>
      <c r="R28" s="5"/>
      <c r="S28" s="5"/>
      <c r="T28" s="5"/>
      <c r="U28" s="5"/>
      <c r="V28" s="5"/>
      <c r="W28" s="5"/>
      <c r="X28" s="5"/>
      <c r="Y28" s="5"/>
      <c r="Z28" s="5"/>
      <c r="AA28" s="5"/>
      <c r="AB28" s="5"/>
      <c r="AC28" s="4"/>
      <c r="AD28" s="4"/>
      <c r="AE28" s="4"/>
      <c r="AF28" s="4"/>
      <c r="AG28" s="70"/>
      <c r="AH28" s="70"/>
      <c r="AI28" s="70"/>
      <c r="AJ28" s="32"/>
    </row>
    <row r="29" spans="1:36" ht="18.75">
      <c r="A29" s="31"/>
      <c r="B29" s="30"/>
      <c r="C29" s="30"/>
      <c r="D29" s="30"/>
      <c r="E29" s="30"/>
      <c r="F29" s="30"/>
      <c r="G29" s="30"/>
      <c r="H29" s="30"/>
      <c r="I29" s="30"/>
      <c r="J29" s="30"/>
      <c r="K29" s="30"/>
      <c r="L29" s="30"/>
      <c r="M29" s="30"/>
      <c r="N29" s="30"/>
      <c r="O29" s="5"/>
      <c r="P29" s="5"/>
      <c r="Q29" s="5"/>
      <c r="R29" s="5"/>
      <c r="S29" s="5"/>
      <c r="T29" s="5"/>
      <c r="U29" s="5"/>
      <c r="V29" s="5"/>
      <c r="W29" s="5"/>
      <c r="X29" s="5"/>
      <c r="Y29" s="5"/>
      <c r="Z29" s="5"/>
      <c r="AA29" s="5"/>
      <c r="AB29" s="5"/>
      <c r="AC29" s="32"/>
      <c r="AD29" s="32"/>
      <c r="AE29" s="32"/>
      <c r="AF29" s="32"/>
      <c r="AG29" s="70"/>
      <c r="AH29" s="70"/>
      <c r="AI29" s="70"/>
      <c r="AJ29" s="70"/>
    </row>
    <row r="30" spans="1:36" ht="18.75">
      <c r="A30" s="17" t="s">
        <v>33</v>
      </c>
      <c r="B30" s="3"/>
    </row>
    <row r="31" spans="1:36" ht="18.75">
      <c r="A31" s="17" t="s">
        <v>12</v>
      </c>
      <c r="B31" s="3"/>
    </row>
    <row r="32" spans="1:36" ht="18.75">
      <c r="A32" s="17" t="s">
        <v>13</v>
      </c>
      <c r="B32" s="3"/>
    </row>
    <row r="33" spans="1:2" ht="18.75">
      <c r="A33" s="18" t="s">
        <v>14</v>
      </c>
      <c r="B33" s="3"/>
    </row>
  </sheetData>
  <mergeCells count="87">
    <mergeCell ref="AG29:AJ29"/>
    <mergeCell ref="O24:Q24"/>
    <mergeCell ref="R24:T24"/>
    <mergeCell ref="U24:W24"/>
    <mergeCell ref="X24:Z24"/>
    <mergeCell ref="AA24:AC24"/>
    <mergeCell ref="A26:AB26"/>
    <mergeCell ref="AG25:AI25"/>
    <mergeCell ref="AG26:AI26"/>
    <mergeCell ref="AG24:AI24"/>
    <mergeCell ref="A23:A24"/>
    <mergeCell ref="C23:E23"/>
    <mergeCell ref="F23:H23"/>
    <mergeCell ref="I23:K23"/>
    <mergeCell ref="L23:N23"/>
    <mergeCell ref="O23:Q23"/>
    <mergeCell ref="C24:E24"/>
    <mergeCell ref="F24:H24"/>
    <mergeCell ref="I24:K24"/>
    <mergeCell ref="L24:N24"/>
    <mergeCell ref="AG28:AI28"/>
    <mergeCell ref="AG10:AI10"/>
    <mergeCell ref="AG11:AI11"/>
    <mergeCell ref="U10:W10"/>
    <mergeCell ref="AA23:AC23"/>
    <mergeCell ref="AG23:AI23"/>
    <mergeCell ref="AG12:AI12"/>
    <mergeCell ref="AG13:AI13"/>
    <mergeCell ref="A13:AB13"/>
    <mergeCell ref="R23:T23"/>
    <mergeCell ref="U23:W23"/>
    <mergeCell ref="X23:Z23"/>
    <mergeCell ref="AD10:AF10"/>
    <mergeCell ref="AD11:AF11"/>
    <mergeCell ref="AD23:AF23"/>
    <mergeCell ref="R10:T10"/>
    <mergeCell ref="O10:Q10"/>
    <mergeCell ref="AA10:AC10"/>
    <mergeCell ref="X10:Z10"/>
    <mergeCell ref="U11:W11"/>
    <mergeCell ref="R11:T11"/>
    <mergeCell ref="O11:Q11"/>
    <mergeCell ref="AA11:AC11"/>
    <mergeCell ref="X11:Z11"/>
    <mergeCell ref="L11:N11"/>
    <mergeCell ref="I11:K11"/>
    <mergeCell ref="A18:AI18"/>
    <mergeCell ref="A21:B21"/>
    <mergeCell ref="A15:AI15"/>
    <mergeCell ref="A16:A17"/>
    <mergeCell ref="B16:B17"/>
    <mergeCell ref="C16:E16"/>
    <mergeCell ref="F16:H16"/>
    <mergeCell ref="I16:K16"/>
    <mergeCell ref="L16:N16"/>
    <mergeCell ref="O16:Q16"/>
    <mergeCell ref="R16:T16"/>
    <mergeCell ref="U16:W16"/>
    <mergeCell ref="X16:Z16"/>
    <mergeCell ref="AA16:AC16"/>
    <mergeCell ref="I3:K3"/>
    <mergeCell ref="L3:N3"/>
    <mergeCell ref="A8:B8"/>
    <mergeCell ref="A5:AI5"/>
    <mergeCell ref="R3:T3"/>
    <mergeCell ref="U3:W3"/>
    <mergeCell ref="X3:Z3"/>
    <mergeCell ref="AA3:AC3"/>
    <mergeCell ref="O3:Q3"/>
    <mergeCell ref="AG3:AI3"/>
    <mergeCell ref="A3:A4"/>
    <mergeCell ref="A2:AI2"/>
    <mergeCell ref="A1:AI1"/>
    <mergeCell ref="AD3:AF3"/>
    <mergeCell ref="AD16:AF16"/>
    <mergeCell ref="AD24:AF24"/>
    <mergeCell ref="A10:A11"/>
    <mergeCell ref="L10:N10"/>
    <mergeCell ref="I10:K10"/>
    <mergeCell ref="F10:H10"/>
    <mergeCell ref="C10:E10"/>
    <mergeCell ref="F11:H11"/>
    <mergeCell ref="C11:E11"/>
    <mergeCell ref="AG16:AI16"/>
    <mergeCell ref="B3:B4"/>
    <mergeCell ref="C3:E3"/>
    <mergeCell ref="F3:H3"/>
  </mergeCells>
  <phoneticPr fontId="6" type="noConversion"/>
  <hyperlinks>
    <hyperlink ref="A33" r:id="rId1"/>
  </hyperlinks>
  <printOptions horizontalCentered="1"/>
  <pageMargins left="0.19685039370078741" right="0.15748031496062992" top="0.39370078740157483" bottom="0.39370078740157483" header="0.19685039370078741" footer="0.19685039370078741"/>
  <pageSetup paperSize="9" scale="54" orientation="landscape" r:id="rId2"/>
  <headerFooter alignWithMargins="0">
    <oddHeader>&amp;C&amp;P</oddHeader>
    <oddFooter>&amp;CVMZinop_130614_SM; Pielikums Informatīvajam ziņojumam par EUSBSR Seed Money Facility projektiem INTEGBALT un MyLifeChange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Pielikums</vt:lpstr>
    </vt:vector>
  </TitlesOfParts>
  <Company>Veselības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Informatīvajam ziņojumam par Eiropas Savienības stratēģijas Baltijas jūras reģionam projektu izstrādāšanas instrumenta (Seed Money Facility) projektiem "Integrēta veselības aprūpe gados veciem cilvēkiem Baltijas jūras reģionā (INTEGBALT)" un "Dzīvesveida izmaiņu vadība mazturīgās ģimenēs, kurās dzīvo jaunieši, pielietojot personalizētās IT konsultācijas (MyLifeChange)"</dc:title>
  <dc:subject>Pielikums Informatīvajam ziņojumam par Eiropas Savienības stratēģijas Baltijas jūras reģionam projektu izstrādāšanas instrumenta (Seed Money Facility) projektiem "Integrēta veselības aprūpe gados veciem cilvēkiem Baltijas jūras reģionā (INTEGBALT)" un "Dzīvesveida izmaiņu vadība mazturīgās ģimenēs, kurās dzīvo jaunieši, pielietojot personalizētās IT konsultācijas (MyLifeChange)"</dc:subject>
  <dc:creator>Elīna Praudiņa</dc:creator>
  <dc:description>Budžeta un investīciju departamenta
Finanšu analīzes un investīciju koordinācijas nodaļas vecākā referente Elīna Praudiņa
Elina.Praudina@vm.gov.lv
67876045</dc:description>
  <cp:lastModifiedBy>Epraudina</cp:lastModifiedBy>
  <cp:lastPrinted>2014-06-13T07:27:04Z</cp:lastPrinted>
  <dcterms:created xsi:type="dcterms:W3CDTF">2000-11-01T11:26:23Z</dcterms:created>
  <dcterms:modified xsi:type="dcterms:W3CDTF">2014-06-13T07:28:01Z</dcterms:modified>
</cp:coreProperties>
</file>