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1"/>
  </bookViews>
  <sheets>
    <sheet name="stat-ZRS" sheetId="1" r:id="rId1"/>
    <sheet name="stat-CSDD" sheetId="2" r:id="rId2"/>
  </sheets>
  <definedNames>
    <definedName name="_xlnm.Print_Area" localSheetId="1">'stat-CSDD'!$A$1:$I$106</definedName>
  </definedNames>
  <calcPr fullCalcOnLoad="1"/>
</workbook>
</file>

<file path=xl/sharedStrings.xml><?xml version="1.0" encoding="utf-8"?>
<sst xmlns="http://schemas.openxmlformats.org/spreadsheetml/2006/main" count="121" uniqueCount="63">
  <si>
    <t>Lēmumu skaits</t>
  </si>
  <si>
    <t>Lēmumu summa, EUR</t>
  </si>
  <si>
    <t>Vidēji 1 lēmumā, EUR</t>
  </si>
  <si>
    <t>Kopā:</t>
  </si>
  <si>
    <t>Informācija no ZRS</t>
  </si>
  <si>
    <t>Nemateriālo zaudējumu izmaksu veids (kods)</t>
  </si>
  <si>
    <t>(aprēķinos pieņemtā min alga 320 EUR)</t>
  </si>
  <si>
    <t>V18 - Nemateriālie zaudējumi sakarā ar cietušās personas fizisku traumu</t>
  </si>
  <si>
    <t>V19 - Nemateriālie zaudējumi sakarā ar cietušās personas sakropļojumu, invaliditāti</t>
  </si>
  <si>
    <t>V20 - Nemateriālie zaudējumi sakarā ar apgādnieka, apgādājamā vai laulātā nāvi</t>
  </si>
  <si>
    <t>V21 - Nemateriālie zaudējumi sakarā ar apgādnieka, apgādājamā vai laulātā 1.grupas invaliditāti</t>
  </si>
  <si>
    <t>LTAB piedāvātie nemateriālo zaudējumu atlīdzību apmēri</t>
  </si>
  <si>
    <r>
      <t xml:space="preserve">CSNg </t>
    </r>
    <r>
      <rPr>
        <u val="single"/>
        <sz val="11"/>
        <color indexed="8"/>
        <rFont val="Calibri"/>
        <family val="2"/>
      </rPr>
      <t>Latvijā,</t>
    </r>
    <r>
      <rPr>
        <sz val="11"/>
        <color theme="1"/>
        <rFont val="Calibri"/>
        <family val="2"/>
      </rPr>
      <t xml:space="preserve"> lēmums par izmaksu pieņemts 2011.-2013.g.</t>
    </r>
  </si>
  <si>
    <t>Aprēķins veikts, pamatojoties uz CSDD apkopoto statistiku par CSNg cietušo un bojāgājušo skaitu</t>
  </si>
  <si>
    <t>2011.-2013.gads (pieteikumi pēc OCTA 2014.-2016.gads)</t>
  </si>
  <si>
    <t>CSNg gads</t>
  </si>
  <si>
    <t>cietušo skaits</t>
  </si>
  <si>
    <t>bojāgājušo skaits</t>
  </si>
  <si>
    <t>Trešās personas pēc OCTA</t>
  </si>
  <si>
    <t>CSNg cietušie</t>
  </si>
  <si>
    <t>CSNg bojāgājušie</t>
  </si>
  <si>
    <t>miesas bojājumi - smagi</t>
  </si>
  <si>
    <t>miesas bojājumi - vidēji</t>
  </si>
  <si>
    <t>miesas bojājumi - viegli</t>
  </si>
  <si>
    <t>CSN cietušo skaits</t>
  </si>
  <si>
    <t>veselības traucējums līdz 6d</t>
  </si>
  <si>
    <t>smagi miesas bojājumi</t>
  </si>
  <si>
    <t>vidēji miesas bojājumi</t>
  </si>
  <si>
    <t>viegli miesas bojājumi</t>
  </si>
  <si>
    <t>audu bojājumi (rētas)</t>
  </si>
  <si>
    <t>audu bojājumi (funkc.traucējumi)</t>
  </si>
  <si>
    <t>1.grupas invaliditāte</t>
  </si>
  <si>
    <t>2.grupas invaliditāte</t>
  </si>
  <si>
    <t>3.grupas invaliditāte</t>
  </si>
  <si>
    <t>apgādnieka, apgādājamā, laulātā nāve</t>
  </si>
  <si>
    <t>apgādnieka, apgādājamā, laulātā 1.grupas invaliditāte</t>
  </si>
  <si>
    <t>I trešās personas (CSNg cietušā) fiziska trauma</t>
  </si>
  <si>
    <t>II trešās personas (CSNg cietušā) sakropļojums, invaliditāte</t>
  </si>
  <si>
    <t>III trešās personas (CSNg bojāgājušie) apgādnieka, apgādājamā, laulātā nāve</t>
  </si>
  <si>
    <t>1 trešā persona</t>
  </si>
  <si>
    <t>2 trešās personas</t>
  </si>
  <si>
    <t>3 trešās personas</t>
  </si>
  <si>
    <t>IV trešās personas (CSNg bojāgājušie) apgādnieka, apgādājamā, laulātā 1.grupas invaliditāte</t>
  </si>
  <si>
    <t xml:space="preserve">Cietušo  īpatsvars (OCTA likuma izpratnē) </t>
  </si>
  <si>
    <t>Kopā</t>
  </si>
  <si>
    <t>Apdrošināšanas atlīdzība, EUR</t>
  </si>
  <si>
    <t>1.grupas invaliditāte*</t>
  </si>
  <si>
    <t>* ! Cietušo skaits ņemts vērā 4. nemateriālo zaudējumu veida aprēķinā</t>
  </si>
  <si>
    <t>(paraksts)</t>
  </si>
  <si>
    <t>Nemateriālo zaudējumu izmaksu apmērs (EUR)</t>
  </si>
  <si>
    <t xml:space="preserve"> VISI 4 NEMATERIĀLO ZAUDĒJUMU VEIDI KOPĀ, EUR</t>
  </si>
  <si>
    <t>_________________________</t>
  </si>
  <si>
    <t xml:space="preserve">I.Gailīte </t>
  </si>
  <si>
    <t>Ilze.Gailīte@ltab.lv</t>
  </si>
  <si>
    <t>G.Konošonoka</t>
  </si>
  <si>
    <t>Guna.Konošonoka@fm.gov.lv</t>
  </si>
  <si>
    <t>Noteikumi par apdrošināšanas atlīdzības apmēru un aprēķināšanas kārtību par personai nodarītajiem nemateriālajiem zaudējumiem</t>
  </si>
  <si>
    <t>Atlīdzības apmēri - min.algu* koeficients</t>
  </si>
  <si>
    <t>Minimālā mēneša alga 2014.gadā EUR</t>
  </si>
  <si>
    <t>Pielikums Ministru kabineta noteikumu projekta "Noteikumi par apdrošināšanas atlīdzības apmēru un aprēķināšanas kārtību par personai nodarītajiem nemateriālajiem zaudējumiem" sākotnējā novērtējuma ziņojumam (anotācijai)</t>
  </si>
  <si>
    <t>04.04.2014. 10:15</t>
  </si>
  <si>
    <t xml:space="preserve">Finanšu ministrs                   </t>
  </si>
  <si>
    <t>A.Vilks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</si>
</sst>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\ ###\ ##0.00"/>
    <numFmt numFmtId="165" formatCode="_-* #,##0.0_-;\-* #,##0.0_-;_-* &quot;-&quot;??_-;_-@_-"/>
    <numFmt numFmtId="166" formatCode="_-* #,##0_-;\-* #,##0_-;_-* &quot;-&quot;??_-;_-@_-"/>
    <numFmt numFmtId="167" formatCode="_-* #,##0.000_-;\-* #,##0.000_-;_-* &quot;-&quot;??_-;_-@_-"/>
    <numFmt numFmtId="168" formatCode="0.0%"/>
    <numFmt numFmtId="169" formatCode="0.000%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.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Arial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 val="single"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/>
    </xf>
    <xf numFmtId="164" fontId="59" fillId="33" borderId="10" xfId="57" applyNumberFormat="1" applyFont="1" applyFill="1" applyBorder="1" applyAlignment="1">
      <alignment horizontal="right"/>
      <protection/>
    </xf>
    <xf numFmtId="164" fontId="59" fillId="34" borderId="10" xfId="57" applyNumberFormat="1" applyFont="1" applyFill="1" applyBorder="1" applyAlignment="1">
      <alignment horizontal="right"/>
      <protection/>
    </xf>
    <xf numFmtId="0" fontId="59" fillId="33" borderId="11" xfId="57" applyNumberFormat="1" applyFont="1" applyFill="1" applyBorder="1" applyAlignment="1">
      <alignment horizontal="right"/>
      <protection/>
    </xf>
    <xf numFmtId="2" fontId="59" fillId="33" borderId="12" xfId="57" applyNumberFormat="1" applyFont="1" applyFill="1" applyBorder="1" applyAlignment="1">
      <alignment horizontal="right"/>
      <protection/>
    </xf>
    <xf numFmtId="0" fontId="59" fillId="34" borderId="11" xfId="57" applyNumberFormat="1" applyFont="1" applyFill="1" applyBorder="1" applyAlignment="1">
      <alignment horizontal="right"/>
      <protection/>
    </xf>
    <xf numFmtId="2" fontId="59" fillId="34" borderId="12" xfId="57" applyNumberFormat="1" applyFont="1" applyFill="1" applyBorder="1" applyAlignment="1">
      <alignment horizontal="right"/>
      <protection/>
    </xf>
    <xf numFmtId="164" fontId="59" fillId="34" borderId="13" xfId="57" applyNumberFormat="1" applyFont="1" applyFill="1" applyBorder="1" applyAlignment="1">
      <alignment horizontal="right"/>
      <protection/>
    </xf>
    <xf numFmtId="2" fontId="59" fillId="34" borderId="14" xfId="57" applyNumberFormat="1" applyFont="1" applyFill="1" applyBorder="1" applyAlignment="1">
      <alignment horizontal="right"/>
      <protection/>
    </xf>
    <xf numFmtId="0" fontId="0" fillId="0" borderId="15" xfId="0" applyBorder="1" applyAlignment="1">
      <alignment/>
    </xf>
    <xf numFmtId="0" fontId="59" fillId="33" borderId="16" xfId="57" applyNumberFormat="1" applyFont="1" applyFill="1" applyBorder="1" applyAlignment="1">
      <alignment horizontal="right"/>
      <protection/>
    </xf>
    <xf numFmtId="164" fontId="59" fillId="33" borderId="17" xfId="57" applyNumberFormat="1" applyFont="1" applyFill="1" applyBorder="1" applyAlignment="1">
      <alignment horizontal="right"/>
      <protection/>
    </xf>
    <xf numFmtId="2" fontId="59" fillId="33" borderId="18" xfId="57" applyNumberFormat="1" applyFont="1" applyFill="1" applyBorder="1" applyAlignment="1">
      <alignment horizontal="right"/>
      <protection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43" fontId="0" fillId="0" borderId="0" xfId="42" applyFont="1" applyAlignment="1">
      <alignment/>
    </xf>
    <xf numFmtId="0" fontId="57" fillId="0" borderId="0" xfId="0" applyFont="1" applyAlignment="1">
      <alignment/>
    </xf>
    <xf numFmtId="0" fontId="59" fillId="33" borderId="19" xfId="57" applyNumberFormat="1" applyFont="1" applyFill="1" applyBorder="1" applyAlignment="1">
      <alignment horizontal="right"/>
      <protection/>
    </xf>
    <xf numFmtId="164" fontId="59" fillId="33" borderId="20" xfId="57" applyNumberFormat="1" applyFont="1" applyFill="1" applyBorder="1" applyAlignment="1">
      <alignment horizontal="right"/>
      <protection/>
    </xf>
    <xf numFmtId="164" fontId="59" fillId="33" borderId="21" xfId="57" applyNumberFormat="1" applyFont="1" applyFill="1" applyBorder="1" applyAlignment="1">
      <alignment horizontal="right"/>
      <protection/>
    </xf>
    <xf numFmtId="43" fontId="59" fillId="33" borderId="12" xfId="42" applyFont="1" applyFill="1" applyBorder="1" applyAlignment="1">
      <alignment horizontal="right"/>
    </xf>
    <xf numFmtId="43" fontId="59" fillId="34" borderId="12" xfId="42" applyFont="1" applyFill="1" applyBorder="1" applyAlignment="1">
      <alignment horizontal="right"/>
    </xf>
    <xf numFmtId="43" fontId="59" fillId="33" borderId="22" xfId="42" applyFont="1" applyFill="1" applyBorder="1" applyAlignment="1">
      <alignment horizontal="right"/>
    </xf>
    <xf numFmtId="164" fontId="57" fillId="0" borderId="23" xfId="0" applyNumberFormat="1" applyFont="1" applyBorder="1" applyAlignment="1">
      <alignment/>
    </xf>
    <xf numFmtId="0" fontId="57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4" xfId="0" applyBorder="1" applyAlignment="1">
      <alignment wrapText="1"/>
    </xf>
    <xf numFmtId="0" fontId="59" fillId="33" borderId="16" xfId="57" applyNumberFormat="1" applyFont="1" applyFill="1" applyBorder="1" applyAlignment="1">
      <alignment horizontal="right"/>
      <protection/>
    </xf>
    <xf numFmtId="0" fontId="59" fillId="34" borderId="11" xfId="57" applyNumberFormat="1" applyFont="1" applyFill="1" applyBorder="1" applyAlignment="1">
      <alignment horizontal="right"/>
      <protection/>
    </xf>
    <xf numFmtId="0" fontId="59" fillId="33" borderId="11" xfId="57" applyNumberFormat="1" applyFont="1" applyFill="1" applyBorder="1" applyAlignment="1">
      <alignment horizontal="right"/>
      <protection/>
    </xf>
    <xf numFmtId="0" fontId="59" fillId="34" borderId="15" xfId="57" applyNumberFormat="1" applyFont="1" applyFill="1" applyBorder="1" applyAlignment="1">
      <alignment horizontal="right"/>
      <protection/>
    </xf>
    <xf numFmtId="0" fontId="59" fillId="35" borderId="11" xfId="57" applyNumberFormat="1" applyFont="1" applyFill="1" applyBorder="1" applyAlignment="1">
      <alignment horizontal="right"/>
      <protection/>
    </xf>
    <xf numFmtId="0" fontId="59" fillId="35" borderId="15" xfId="57" applyNumberFormat="1" applyFont="1" applyFill="1" applyBorder="1" applyAlignment="1">
      <alignment horizontal="right"/>
      <protection/>
    </xf>
    <xf numFmtId="164" fontId="59" fillId="33" borderId="17" xfId="57" applyNumberFormat="1" applyFont="1" applyFill="1" applyBorder="1" applyAlignment="1">
      <alignment horizontal="right"/>
      <protection/>
    </xf>
    <xf numFmtId="2" fontId="59" fillId="33" borderId="18" xfId="57" applyNumberFormat="1" applyFont="1" applyFill="1" applyBorder="1" applyAlignment="1">
      <alignment horizontal="right"/>
      <protection/>
    </xf>
    <xf numFmtId="164" fontId="59" fillId="34" borderId="10" xfId="57" applyNumberFormat="1" applyFont="1" applyFill="1" applyBorder="1" applyAlignment="1">
      <alignment horizontal="right"/>
      <protection/>
    </xf>
    <xf numFmtId="2" fontId="59" fillId="34" borderId="12" xfId="57" applyNumberFormat="1" applyFont="1" applyFill="1" applyBorder="1" applyAlignment="1">
      <alignment horizontal="right"/>
      <protection/>
    </xf>
    <xf numFmtId="164" fontId="59" fillId="33" borderId="10" xfId="57" applyNumberFormat="1" applyFont="1" applyFill="1" applyBorder="1" applyAlignment="1">
      <alignment horizontal="right"/>
      <protection/>
    </xf>
    <xf numFmtId="2" fontId="59" fillId="33" borderId="12" xfId="57" applyNumberFormat="1" applyFont="1" applyFill="1" applyBorder="1" applyAlignment="1">
      <alignment horizontal="right"/>
      <protection/>
    </xf>
    <xf numFmtId="164" fontId="59" fillId="34" borderId="13" xfId="57" applyNumberFormat="1" applyFont="1" applyFill="1" applyBorder="1" applyAlignment="1">
      <alignment horizontal="right"/>
      <protection/>
    </xf>
    <xf numFmtId="2" fontId="59" fillId="34" borderId="14" xfId="57" applyNumberFormat="1" applyFont="1" applyFill="1" applyBorder="1" applyAlignment="1">
      <alignment horizontal="right"/>
      <protection/>
    </xf>
    <xf numFmtId="164" fontId="59" fillId="33" borderId="17" xfId="57" applyNumberFormat="1" applyFont="1" applyFill="1" applyBorder="1" applyAlignment="1">
      <alignment/>
      <protection/>
    </xf>
    <xf numFmtId="164" fontId="59" fillId="35" borderId="10" xfId="57" applyNumberFormat="1" applyFont="1" applyFill="1" applyBorder="1" applyAlignment="1">
      <alignment horizontal="right"/>
      <protection/>
    </xf>
    <xf numFmtId="2" fontId="59" fillId="35" borderId="12" xfId="57" applyNumberFormat="1" applyFont="1" applyFill="1" applyBorder="1" applyAlignment="1">
      <alignment horizontal="right"/>
      <protection/>
    </xf>
    <xf numFmtId="164" fontId="59" fillId="35" borderId="13" xfId="57" applyNumberFormat="1" applyFont="1" applyFill="1" applyBorder="1" applyAlignment="1">
      <alignment horizontal="right"/>
      <protection/>
    </xf>
    <xf numFmtId="2" fontId="59" fillId="35" borderId="14" xfId="57" applyNumberFormat="1" applyFont="1" applyFill="1" applyBorder="1" applyAlignment="1">
      <alignment horizontal="right"/>
      <protection/>
    </xf>
    <xf numFmtId="164" fontId="59" fillId="34" borderId="25" xfId="57" applyNumberFormat="1" applyFont="1" applyFill="1" applyBorder="1" applyAlignment="1">
      <alignment horizontal="right"/>
      <protection/>
    </xf>
    <xf numFmtId="43" fontId="59" fillId="33" borderId="18" xfId="42" applyFont="1" applyFill="1" applyBorder="1" applyAlignment="1">
      <alignment horizontal="right"/>
    </xf>
    <xf numFmtId="43" fontId="59" fillId="34" borderId="12" xfId="42" applyFont="1" applyFill="1" applyBorder="1" applyAlignment="1">
      <alignment horizontal="right"/>
    </xf>
    <xf numFmtId="164" fontId="59" fillId="34" borderId="12" xfId="57" applyNumberFormat="1" applyFont="1" applyFill="1" applyBorder="1" applyAlignment="1">
      <alignment horizontal="right"/>
      <protection/>
    </xf>
    <xf numFmtId="164" fontId="59" fillId="34" borderId="21" xfId="57" applyNumberFormat="1" applyFont="1" applyFill="1" applyBorder="1" applyAlignment="1">
      <alignment horizontal="right"/>
      <protection/>
    </xf>
    <xf numFmtId="164" fontId="59" fillId="33" borderId="20" xfId="57" applyNumberFormat="1" applyFont="1" applyFill="1" applyBorder="1" applyAlignment="1">
      <alignment/>
      <protection/>
    </xf>
    <xf numFmtId="43" fontId="59" fillId="33" borderId="22" xfId="42" applyFont="1" applyFill="1" applyBorder="1" applyAlignment="1">
      <alignment horizontal="right"/>
    </xf>
    <xf numFmtId="43" fontId="59" fillId="35" borderId="12" xfId="42" applyFont="1" applyFill="1" applyBorder="1" applyAlignment="1">
      <alignment horizontal="right"/>
    </xf>
    <xf numFmtId="43" fontId="59" fillId="33" borderId="12" xfId="42" applyFont="1" applyFill="1" applyBorder="1" applyAlignment="1">
      <alignment horizontal="righ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right"/>
    </xf>
    <xf numFmtId="0" fontId="62" fillId="36" borderId="10" xfId="0" applyFont="1" applyFill="1" applyBorder="1" applyAlignment="1">
      <alignment/>
    </xf>
    <xf numFmtId="0" fontId="63" fillId="36" borderId="10" xfId="0" applyFont="1" applyFill="1" applyBorder="1" applyAlignment="1">
      <alignment horizontal="center"/>
    </xf>
    <xf numFmtId="0" fontId="62" fillId="0" borderId="26" xfId="0" applyFont="1" applyBorder="1" applyAlignment="1">
      <alignment horizontal="right"/>
    </xf>
    <xf numFmtId="166" fontId="62" fillId="0" borderId="27" xfId="42" applyNumberFormat="1" applyFont="1" applyBorder="1" applyAlignment="1">
      <alignment/>
    </xf>
    <xf numFmtId="0" fontId="62" fillId="0" borderId="28" xfId="0" applyFont="1" applyBorder="1" applyAlignment="1">
      <alignment horizontal="right"/>
    </xf>
    <xf numFmtId="166" fontId="62" fillId="0" borderId="29" xfId="42" applyNumberFormat="1" applyFont="1" applyBorder="1" applyAlignment="1">
      <alignment/>
    </xf>
    <xf numFmtId="166" fontId="62" fillId="0" borderId="25" xfId="42" applyNumberFormat="1" applyFont="1" applyBorder="1" applyAlignment="1">
      <alignment/>
    </xf>
    <xf numFmtId="166" fontId="62" fillId="0" borderId="17" xfId="42" applyNumberFormat="1" applyFont="1" applyBorder="1" applyAlignment="1">
      <alignment/>
    </xf>
    <xf numFmtId="9" fontId="60" fillId="0" borderId="0" xfId="0" applyNumberFormat="1" applyFont="1" applyAlignment="1">
      <alignment/>
    </xf>
    <xf numFmtId="166" fontId="60" fillId="0" borderId="0" xfId="0" applyNumberFormat="1" applyFont="1" applyAlignment="1">
      <alignment/>
    </xf>
    <xf numFmtId="166" fontId="61" fillId="0" borderId="0" xfId="0" applyNumberFormat="1" applyFont="1" applyAlignment="1">
      <alignment/>
    </xf>
    <xf numFmtId="0" fontId="60" fillId="0" borderId="0" xfId="0" applyFont="1" applyAlignment="1">
      <alignment horizontal="right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66" fontId="63" fillId="0" borderId="29" xfId="42" applyNumberFormat="1" applyFont="1" applyBorder="1" applyAlignment="1">
      <alignment horizontal="right"/>
    </xf>
    <xf numFmtId="166" fontId="63" fillId="0" borderId="17" xfId="42" applyNumberFormat="1" applyFont="1" applyBorder="1" applyAlignment="1">
      <alignment horizontal="right"/>
    </xf>
    <xf numFmtId="0" fontId="60" fillId="0" borderId="24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right"/>
    </xf>
    <xf numFmtId="0" fontId="60" fillId="0" borderId="10" xfId="0" applyFont="1" applyBorder="1" applyAlignment="1">
      <alignment/>
    </xf>
    <xf numFmtId="166" fontId="61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0" fontId="63" fillId="0" borderId="0" xfId="0" applyFont="1" applyAlignment="1">
      <alignment/>
    </xf>
    <xf numFmtId="9" fontId="60" fillId="0" borderId="10" xfId="0" applyNumberFormat="1" applyFont="1" applyBorder="1" applyAlignment="1">
      <alignment/>
    </xf>
    <xf numFmtId="166" fontId="60" fillId="0" borderId="10" xfId="0" applyNumberFormat="1" applyFont="1" applyBorder="1" applyAlignment="1">
      <alignment/>
    </xf>
    <xf numFmtId="9" fontId="60" fillId="0" borderId="0" xfId="60" applyFont="1" applyAlignment="1">
      <alignment/>
    </xf>
    <xf numFmtId="43" fontId="60" fillId="0" borderId="10" xfId="0" applyNumberFormat="1" applyFont="1" applyBorder="1" applyAlignment="1">
      <alignment/>
    </xf>
    <xf numFmtId="0" fontId="65" fillId="0" borderId="10" xfId="0" applyFont="1" applyBorder="1" applyAlignment="1">
      <alignment horizontal="center"/>
    </xf>
    <xf numFmtId="0" fontId="60" fillId="0" borderId="17" xfId="0" applyFont="1" applyBorder="1" applyAlignment="1">
      <alignment/>
    </xf>
    <xf numFmtId="166" fontId="60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9" fontId="60" fillId="0" borderId="0" xfId="0" applyNumberFormat="1" applyFont="1" applyFill="1" applyBorder="1" applyAlignment="1">
      <alignment/>
    </xf>
    <xf numFmtId="0" fontId="60" fillId="0" borderId="0" xfId="0" applyFont="1" applyFill="1" applyAlignment="1">
      <alignment horizontal="right"/>
    </xf>
    <xf numFmtId="0" fontId="6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9" fontId="60" fillId="0" borderId="0" xfId="0" applyNumberFormat="1" applyFont="1" applyBorder="1" applyAlignment="1">
      <alignment/>
    </xf>
    <xf numFmtId="166" fontId="60" fillId="0" borderId="0" xfId="0" applyNumberFormat="1" applyFont="1" applyBorder="1" applyAlignment="1">
      <alignment/>
    </xf>
    <xf numFmtId="177" fontId="60" fillId="0" borderId="0" xfId="0" applyNumberFormat="1" applyFont="1" applyAlignment="1">
      <alignment/>
    </xf>
    <xf numFmtId="0" fontId="63" fillId="0" borderId="0" xfId="0" applyFont="1" applyBorder="1" applyAlignment="1">
      <alignment vertical="center"/>
    </xf>
    <xf numFmtId="166" fontId="63" fillId="0" borderId="10" xfId="42" applyNumberFormat="1" applyFont="1" applyBorder="1" applyAlignment="1">
      <alignment horizontal="right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Fill="1" applyBorder="1" applyAlignment="1">
      <alignment horizontal="right"/>
    </xf>
    <xf numFmtId="0" fontId="62" fillId="0" borderId="0" xfId="0" applyFont="1" applyBorder="1" applyAlignment="1">
      <alignment wrapText="1"/>
    </xf>
    <xf numFmtId="0" fontId="62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center" wrapText="1"/>
    </xf>
    <xf numFmtId="0" fontId="64" fillId="36" borderId="24" xfId="0" applyFont="1" applyFill="1" applyBorder="1" applyAlignment="1">
      <alignment wrapText="1"/>
    </xf>
    <xf numFmtId="0" fontId="4" fillId="36" borderId="10" xfId="0" applyFont="1" applyFill="1" applyBorder="1" applyAlignment="1">
      <alignment/>
    </xf>
    <xf numFmtId="9" fontId="4" fillId="36" borderId="10" xfId="0" applyNumberFormat="1" applyFont="1" applyFill="1" applyBorder="1" applyAlignment="1">
      <alignment/>
    </xf>
    <xf numFmtId="166" fontId="65" fillId="36" borderId="10" xfId="0" applyNumberFormat="1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65" fillId="36" borderId="10" xfId="0" applyFont="1" applyFill="1" applyBorder="1" applyAlignment="1">
      <alignment horizontal="left"/>
    </xf>
    <xf numFmtId="0" fontId="65" fillId="36" borderId="10" xfId="0" applyFont="1" applyFill="1" applyBorder="1" applyAlignment="1">
      <alignment/>
    </xf>
    <xf numFmtId="9" fontId="65" fillId="36" borderId="10" xfId="0" applyNumberFormat="1" applyFont="1" applyFill="1" applyBorder="1" applyAlignment="1">
      <alignment/>
    </xf>
    <xf numFmtId="0" fontId="67" fillId="0" borderId="0" xfId="0" applyFont="1" applyAlignment="1">
      <alignment/>
    </xf>
    <xf numFmtId="0" fontId="64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left"/>
    </xf>
    <xf numFmtId="166" fontId="3" fillId="36" borderId="10" xfId="0" applyNumberFormat="1" applyFont="1" applyFill="1" applyBorder="1" applyAlignment="1">
      <alignment/>
    </xf>
    <xf numFmtId="0" fontId="65" fillId="36" borderId="10" xfId="0" applyFont="1" applyFill="1" applyBorder="1" applyAlignment="1">
      <alignment horizontal="right"/>
    </xf>
    <xf numFmtId="0" fontId="60" fillId="0" borderId="0" xfId="0" applyFont="1" applyBorder="1" applyAlignment="1">
      <alignment/>
    </xf>
    <xf numFmtId="0" fontId="63" fillId="0" borderId="0" xfId="0" applyFont="1" applyBorder="1" applyAlignment="1">
      <alignment wrapText="1"/>
    </xf>
    <xf numFmtId="0" fontId="68" fillId="0" borderId="0" xfId="0" applyFont="1" applyAlignment="1">
      <alignment horizontal="justify" vertical="center"/>
    </xf>
    <xf numFmtId="0" fontId="68" fillId="0" borderId="0" xfId="0" applyFont="1" applyAlignment="1">
      <alignment vertical="center"/>
    </xf>
    <xf numFmtId="0" fontId="65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left" vertical="top" wrapText="1"/>
    </xf>
    <xf numFmtId="0" fontId="50" fillId="0" borderId="0" xfId="53" applyAlignment="1">
      <alignment horizontal="left" vertical="center"/>
    </xf>
    <xf numFmtId="0" fontId="50" fillId="0" borderId="0" xfId="53" applyAlignment="1">
      <alignment vertical="center"/>
    </xf>
    <xf numFmtId="0" fontId="69" fillId="0" borderId="0" xfId="0" applyFont="1" applyAlignment="1">
      <alignment/>
    </xf>
    <xf numFmtId="0" fontId="60" fillId="37" borderId="0" xfId="0" applyFont="1" applyFill="1" applyAlignment="1">
      <alignment/>
    </xf>
    <xf numFmtId="0" fontId="60" fillId="37" borderId="0" xfId="0" applyFont="1" applyFill="1" applyAlignment="1">
      <alignment vertical="center" wrapText="1"/>
    </xf>
    <xf numFmtId="0" fontId="60" fillId="37" borderId="0" xfId="0" applyFont="1" applyFill="1" applyAlignment="1">
      <alignment horizontal="center" vertical="center" wrapText="1"/>
    </xf>
    <xf numFmtId="0" fontId="64" fillId="0" borderId="0" xfId="0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39" fillId="0" borderId="0" xfId="53" applyFont="1" applyAlignment="1">
      <alignment horizontal="left" vertical="center"/>
    </xf>
    <xf numFmtId="0" fontId="60" fillId="0" borderId="0" xfId="0" applyFont="1" applyAlignment="1">
      <alignment horizontal="center" vertical="center" wrapText="1"/>
    </xf>
    <xf numFmtId="0" fontId="63" fillId="0" borderId="0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9" fontId="63" fillId="0" borderId="10" xfId="0" applyNumberFormat="1" applyFont="1" applyBorder="1" applyAlignment="1">
      <alignment horizontal="center"/>
    </xf>
    <xf numFmtId="0" fontId="63" fillId="0" borderId="26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lze.gailite@ltab.lv" TargetMode="External" /><Relationship Id="rId2" Type="http://schemas.openxmlformats.org/officeDocument/2006/relationships/hyperlink" Target="mailto:Ilze.Gail&#299;te@ltab.lv" TargetMode="External" /><Relationship Id="rId3" Type="http://schemas.openxmlformats.org/officeDocument/2006/relationships/hyperlink" Target="mailto:Guna.Kono&#353;onoka@fm.gov.lv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zoomScalePageLayoutView="0" workbookViewId="0" topLeftCell="A13">
      <selection activeCell="N12" sqref="N12"/>
    </sheetView>
  </sheetViews>
  <sheetFormatPr defaultColWidth="9.140625" defaultRowHeight="15"/>
  <cols>
    <col min="2" max="2" width="40.8515625" style="0" customWidth="1"/>
    <col min="3" max="3" width="11.00390625" style="0" customWidth="1"/>
    <col min="4" max="4" width="12.421875" style="0" customWidth="1"/>
    <col min="5" max="6" width="10.57421875" style="0" customWidth="1"/>
    <col min="7" max="7" width="12.140625" style="0" customWidth="1"/>
    <col min="8" max="8" width="10.57421875" style="0" customWidth="1"/>
    <col min="9" max="9" width="11.00390625" style="0" customWidth="1"/>
    <col min="10" max="10" width="12.28125" style="0" customWidth="1"/>
    <col min="11" max="11" width="12.8515625" style="0" customWidth="1"/>
    <col min="12" max="12" width="15.8515625" style="0" customWidth="1"/>
  </cols>
  <sheetData>
    <row r="1" spans="2:8" ht="15">
      <c r="B1" s="20" t="s">
        <v>4</v>
      </c>
      <c r="C1" s="20"/>
      <c r="D1" s="20"/>
      <c r="E1" s="20"/>
      <c r="F1" s="20"/>
      <c r="G1" s="20"/>
      <c r="H1" s="20"/>
    </row>
    <row r="2" spans="2:9" ht="15">
      <c r="B2" s="29" t="s">
        <v>12</v>
      </c>
      <c r="C2" s="29"/>
      <c r="D2" s="29"/>
      <c r="E2" s="29"/>
      <c r="F2" s="29"/>
      <c r="G2" s="29"/>
      <c r="H2" s="29"/>
      <c r="I2" s="1"/>
    </row>
    <row r="3" spans="2:9" ht="15.75" thickBot="1">
      <c r="B3" s="29"/>
      <c r="C3" s="29"/>
      <c r="D3" s="29"/>
      <c r="E3" s="29"/>
      <c r="F3" s="29"/>
      <c r="G3" s="29"/>
      <c r="H3" s="29"/>
      <c r="I3" s="1"/>
    </row>
    <row r="4" spans="3:11" ht="15">
      <c r="C4" s="139">
        <v>2011</v>
      </c>
      <c r="D4" s="140"/>
      <c r="E4" s="141"/>
      <c r="F4" s="139">
        <v>2012</v>
      </c>
      <c r="G4" s="140"/>
      <c r="H4" s="141"/>
      <c r="I4" s="139">
        <v>2013</v>
      </c>
      <c r="J4" s="140"/>
      <c r="K4" s="141"/>
    </row>
    <row r="5" spans="2:11" ht="30" customHeight="1" thickBot="1">
      <c r="B5" t="s">
        <v>5</v>
      </c>
      <c r="C5" s="14" t="s">
        <v>0</v>
      </c>
      <c r="D5" s="15" t="s">
        <v>1</v>
      </c>
      <c r="E5" s="16" t="s">
        <v>2</v>
      </c>
      <c r="F5" s="14" t="s">
        <v>0</v>
      </c>
      <c r="G5" s="15" t="s">
        <v>1</v>
      </c>
      <c r="H5" s="16" t="s">
        <v>2</v>
      </c>
      <c r="I5" s="14" t="s">
        <v>0</v>
      </c>
      <c r="J5" s="15" t="s">
        <v>1</v>
      </c>
      <c r="K5" s="16" t="s">
        <v>2</v>
      </c>
    </row>
    <row r="6" spans="2:11" ht="30" customHeight="1">
      <c r="B6" s="30" t="s">
        <v>7</v>
      </c>
      <c r="C6" s="31">
        <v>226</v>
      </c>
      <c r="D6" s="37">
        <v>32691.32</v>
      </c>
      <c r="E6" s="38">
        <v>144.651858407079</v>
      </c>
      <c r="F6" s="31">
        <v>199</v>
      </c>
      <c r="G6" s="45">
        <v>23856.37</v>
      </c>
      <c r="H6" s="38">
        <v>119.881256281407</v>
      </c>
      <c r="I6" s="11">
        <v>234</v>
      </c>
      <c r="J6" s="12">
        <v>24556.5899999999</v>
      </c>
      <c r="K6" s="13">
        <v>104.942692307692</v>
      </c>
    </row>
    <row r="7" spans="2:11" ht="30">
      <c r="B7" s="30" t="s">
        <v>8</v>
      </c>
      <c r="C7" s="32">
        <v>17</v>
      </c>
      <c r="D7" s="39">
        <v>3571.42</v>
      </c>
      <c r="E7" s="40">
        <v>210.083529411765</v>
      </c>
      <c r="F7" s="35">
        <v>8</v>
      </c>
      <c r="G7" s="46">
        <v>1743.01</v>
      </c>
      <c r="H7" s="47">
        <v>217.87625</v>
      </c>
      <c r="I7" s="6">
        <v>14</v>
      </c>
      <c r="J7" s="3">
        <v>2098.74</v>
      </c>
      <c r="K7" s="7">
        <v>149.91</v>
      </c>
    </row>
    <row r="8" spans="2:11" ht="30">
      <c r="B8" s="30" t="s">
        <v>9</v>
      </c>
      <c r="C8" s="33">
        <v>12</v>
      </c>
      <c r="D8" s="41">
        <v>2404.66</v>
      </c>
      <c r="E8" s="42">
        <v>200.388333333333</v>
      </c>
      <c r="F8" s="33">
        <v>11</v>
      </c>
      <c r="G8" s="41">
        <v>1721.69</v>
      </c>
      <c r="H8" s="42">
        <v>156.517272727273</v>
      </c>
      <c r="I8" s="4">
        <v>6</v>
      </c>
      <c r="J8" s="2">
        <v>782.59</v>
      </c>
      <c r="K8" s="5">
        <v>130.431666666667</v>
      </c>
    </row>
    <row r="9" spans="2:11" ht="45.75" thickBot="1">
      <c r="B9" s="30" t="s">
        <v>10</v>
      </c>
      <c r="C9" s="34">
        <v>1</v>
      </c>
      <c r="D9" s="43">
        <v>142.29</v>
      </c>
      <c r="E9" s="44">
        <v>142.29</v>
      </c>
      <c r="F9" s="36">
        <v>0</v>
      </c>
      <c r="G9" s="48"/>
      <c r="H9" s="49"/>
      <c r="I9" s="10">
        <v>0</v>
      </c>
      <c r="J9" s="8"/>
      <c r="K9" s="9"/>
    </row>
    <row r="10" spans="2:12" ht="15.75" thickBot="1">
      <c r="B10" s="28" t="s">
        <v>3</v>
      </c>
      <c r="C10" s="28"/>
      <c r="D10" s="27">
        <f>SUM(D6:D9)</f>
        <v>38809.689999999995</v>
      </c>
      <c r="E10" s="28"/>
      <c r="F10" s="28"/>
      <c r="G10" s="27">
        <f>SUM(G6:G9)</f>
        <v>27321.069999999996</v>
      </c>
      <c r="H10" s="28"/>
      <c r="J10" s="27">
        <f>SUM(J6:J9)</f>
        <v>27437.9199999999</v>
      </c>
      <c r="L10" s="19"/>
    </row>
    <row r="11" spans="2:12" ht="15">
      <c r="B11" s="17"/>
      <c r="C11" s="17"/>
      <c r="D11" s="17"/>
      <c r="E11" s="17"/>
      <c r="F11" s="17"/>
      <c r="G11" s="17"/>
      <c r="H11" s="17"/>
      <c r="J11" s="18"/>
      <c r="L11" s="19"/>
    </row>
    <row r="13" spans="2:8" ht="15">
      <c r="B13" s="20" t="s">
        <v>11</v>
      </c>
      <c r="C13" s="20"/>
      <c r="D13" s="20"/>
      <c r="E13" s="20"/>
      <c r="F13" s="20"/>
      <c r="G13" s="20"/>
      <c r="H13" s="20"/>
    </row>
    <row r="14" spans="2:8" ht="15">
      <c r="B14" s="29" t="s">
        <v>12</v>
      </c>
      <c r="C14" s="29"/>
      <c r="D14" s="29"/>
      <c r="E14" s="29"/>
      <c r="F14" s="29"/>
      <c r="G14" s="29"/>
      <c r="H14" s="29"/>
    </row>
    <row r="15" spans="2:8" ht="15.75" thickBot="1">
      <c r="B15" s="29" t="s">
        <v>6</v>
      </c>
      <c r="C15" s="29"/>
      <c r="D15" s="29"/>
      <c r="E15" s="29"/>
      <c r="F15" s="29"/>
      <c r="G15" s="29"/>
      <c r="H15" s="29"/>
    </row>
    <row r="16" spans="3:11" ht="15">
      <c r="C16" s="139">
        <v>2011</v>
      </c>
      <c r="D16" s="140"/>
      <c r="E16" s="141"/>
      <c r="F16" s="139">
        <v>2012</v>
      </c>
      <c r="G16" s="140"/>
      <c r="H16" s="141"/>
      <c r="I16" s="139">
        <v>2013</v>
      </c>
      <c r="J16" s="140"/>
      <c r="K16" s="141"/>
    </row>
    <row r="17" spans="2:11" ht="45.75" thickBot="1">
      <c r="B17" t="s">
        <v>5</v>
      </c>
      <c r="C17" s="14" t="s">
        <v>0</v>
      </c>
      <c r="D17" s="15" t="s">
        <v>1</v>
      </c>
      <c r="E17" s="16" t="s">
        <v>2</v>
      </c>
      <c r="F17" s="14" t="s">
        <v>0</v>
      </c>
      <c r="G17" s="15" t="s">
        <v>1</v>
      </c>
      <c r="H17" s="16" t="s">
        <v>2</v>
      </c>
      <c r="I17" s="14" t="s">
        <v>0</v>
      </c>
      <c r="J17" s="15" t="s">
        <v>1</v>
      </c>
      <c r="K17" s="16" t="s">
        <v>2</v>
      </c>
    </row>
    <row r="18" spans="2:11" ht="30">
      <c r="B18" s="30" t="s">
        <v>7</v>
      </c>
      <c r="C18" s="31">
        <v>226</v>
      </c>
      <c r="D18" s="50">
        <f>C18*E18</f>
        <v>1084800</v>
      </c>
      <c r="E18" s="51">
        <f>15*320</f>
        <v>4800</v>
      </c>
      <c r="F18" s="31">
        <v>199</v>
      </c>
      <c r="G18" s="55">
        <f>F18*H18</f>
        <v>955200</v>
      </c>
      <c r="H18" s="56">
        <f>15*320</f>
        <v>4800</v>
      </c>
      <c r="I18" s="21">
        <v>234</v>
      </c>
      <c r="J18" s="22">
        <f>I18*K18</f>
        <v>1123200</v>
      </c>
      <c r="K18" s="26">
        <f>15*320</f>
        <v>4800</v>
      </c>
    </row>
    <row r="19" spans="2:11" ht="30">
      <c r="B19" s="30" t="s">
        <v>8</v>
      </c>
      <c r="C19" s="32">
        <v>17</v>
      </c>
      <c r="D19" s="39">
        <f>C19*E19</f>
        <v>27200</v>
      </c>
      <c r="E19" s="52">
        <f>5*320</f>
        <v>1600</v>
      </c>
      <c r="F19" s="35">
        <v>8</v>
      </c>
      <c r="G19" s="45">
        <f>F19*H19</f>
        <v>12800</v>
      </c>
      <c r="H19" s="57">
        <f>5*320</f>
        <v>1600</v>
      </c>
      <c r="I19" s="6">
        <v>14</v>
      </c>
      <c r="J19" s="12">
        <f>I19*K19</f>
        <v>22400</v>
      </c>
      <c r="K19" s="25">
        <f>5*320</f>
        <v>1600</v>
      </c>
    </row>
    <row r="20" spans="2:11" ht="30">
      <c r="B20" s="30" t="s">
        <v>9</v>
      </c>
      <c r="C20" s="33">
        <v>12</v>
      </c>
      <c r="D20" s="39">
        <f>C20*E20</f>
        <v>115200</v>
      </c>
      <c r="E20" s="53">
        <f>30*320</f>
        <v>9600</v>
      </c>
      <c r="F20" s="33">
        <v>11</v>
      </c>
      <c r="G20" s="45">
        <f>F20*H20</f>
        <v>105600</v>
      </c>
      <c r="H20" s="58">
        <f>30*320</f>
        <v>9600</v>
      </c>
      <c r="I20" s="4">
        <v>6</v>
      </c>
      <c r="J20" s="12">
        <f>I20*K20</f>
        <v>57600</v>
      </c>
      <c r="K20" s="24">
        <f>30*320</f>
        <v>9600</v>
      </c>
    </row>
    <row r="21" spans="2:11" ht="45.75" thickBot="1">
      <c r="B21" s="30" t="s">
        <v>10</v>
      </c>
      <c r="C21" s="34">
        <v>1</v>
      </c>
      <c r="D21" s="54">
        <f>C21*E21</f>
        <v>6400</v>
      </c>
      <c r="E21" s="54">
        <f>20*320</f>
        <v>6400</v>
      </c>
      <c r="F21" s="36">
        <v>0</v>
      </c>
      <c r="G21" s="23"/>
      <c r="H21" s="9"/>
      <c r="I21" s="10">
        <v>0</v>
      </c>
      <c r="J21" s="23"/>
      <c r="K21" s="9"/>
    </row>
    <row r="22" spans="2:12" ht="15.75" thickBot="1">
      <c r="B22" s="28" t="s">
        <v>3</v>
      </c>
      <c r="D22" s="27">
        <f>SUM(D18:D21)</f>
        <v>1233600</v>
      </c>
      <c r="G22" s="27">
        <f>SUM(G18:G21)</f>
        <v>1073600</v>
      </c>
      <c r="J22" s="27">
        <f>SUM(J18:J21)</f>
        <v>1203200</v>
      </c>
      <c r="L22" s="19"/>
    </row>
  </sheetData>
  <sheetProtection/>
  <mergeCells count="6">
    <mergeCell ref="C4:E4"/>
    <mergeCell ref="F4:H4"/>
    <mergeCell ref="F16:H16"/>
    <mergeCell ref="C16:E16"/>
    <mergeCell ref="I4:K4"/>
    <mergeCell ref="I16:K16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PageLayoutView="0" workbookViewId="0" topLeftCell="A77">
      <selection activeCell="C100" sqref="C100"/>
    </sheetView>
  </sheetViews>
  <sheetFormatPr defaultColWidth="9.140625" defaultRowHeight="15"/>
  <cols>
    <col min="1" max="1" width="19.57421875" style="59" customWidth="1"/>
    <col min="2" max="2" width="37.421875" style="59" customWidth="1"/>
    <col min="3" max="3" width="17.140625" style="59" customWidth="1"/>
    <col min="4" max="4" width="18.57421875" style="59" customWidth="1"/>
    <col min="5" max="5" width="16.421875" style="59" customWidth="1"/>
    <col min="6" max="6" width="10.8515625" style="59" customWidth="1"/>
    <col min="7" max="7" width="10.7109375" style="59" customWidth="1"/>
    <col min="8" max="8" width="14.8515625" style="59" customWidth="1"/>
    <col min="9" max="9" width="37.00390625" style="59" customWidth="1"/>
    <col min="10" max="10" width="9.140625" style="59" customWidth="1"/>
    <col min="11" max="11" width="13.7109375" style="59" customWidth="1"/>
    <col min="12" max="12" width="13.421875" style="59" customWidth="1"/>
    <col min="13" max="13" width="18.7109375" style="59" customWidth="1"/>
    <col min="14" max="16384" width="9.140625" style="59" customWidth="1"/>
  </cols>
  <sheetData>
    <row r="1" spans="1:13" ht="15" customHeight="1">
      <c r="A1" s="132"/>
      <c r="B1" s="132"/>
      <c r="C1" s="132"/>
      <c r="D1" s="132"/>
      <c r="E1" s="132"/>
      <c r="F1" s="132"/>
      <c r="G1" s="133"/>
      <c r="H1" s="143" t="s">
        <v>59</v>
      </c>
      <c r="I1" s="143"/>
      <c r="J1" s="104"/>
      <c r="K1" s="104"/>
      <c r="L1" s="104"/>
      <c r="M1" s="104"/>
    </row>
    <row r="2" spans="1:13" ht="37.5" customHeight="1">
      <c r="A2" s="132"/>
      <c r="B2" s="132"/>
      <c r="C2" s="132"/>
      <c r="D2" s="132"/>
      <c r="E2" s="132"/>
      <c r="F2" s="133"/>
      <c r="G2" s="133"/>
      <c r="H2" s="143"/>
      <c r="I2" s="143"/>
      <c r="J2" s="104"/>
      <c r="K2" s="104"/>
      <c r="L2" s="104"/>
      <c r="M2" s="104"/>
    </row>
    <row r="3" spans="1:13" ht="35.25" customHeight="1">
      <c r="A3" s="132"/>
      <c r="B3" s="132"/>
      <c r="C3" s="132"/>
      <c r="D3" s="132"/>
      <c r="E3" s="132"/>
      <c r="F3" s="133"/>
      <c r="G3" s="133"/>
      <c r="H3" s="143"/>
      <c r="I3" s="143"/>
      <c r="J3" s="104"/>
      <c r="K3" s="104"/>
      <c r="L3" s="104"/>
      <c r="M3" s="104"/>
    </row>
    <row r="4" spans="1:13" ht="15" customHeight="1">
      <c r="A4" s="132"/>
      <c r="B4" s="132"/>
      <c r="C4" s="132"/>
      <c r="D4" s="132"/>
      <c r="E4" s="132"/>
      <c r="F4" s="134"/>
      <c r="G4" s="134"/>
      <c r="H4" s="134"/>
      <c r="I4" s="134"/>
      <c r="J4" s="104"/>
      <c r="K4" s="104"/>
      <c r="L4" s="104"/>
      <c r="M4" s="104"/>
    </row>
    <row r="5" spans="1:13" ht="15" customHeight="1">
      <c r="A5" s="131" t="s">
        <v>56</v>
      </c>
      <c r="F5" s="105"/>
      <c r="G5" s="105"/>
      <c r="H5" s="105"/>
      <c r="I5" s="105"/>
      <c r="J5" s="104"/>
      <c r="K5" s="104"/>
      <c r="L5" s="104"/>
      <c r="M5" s="104"/>
    </row>
    <row r="6" spans="1:13" ht="15" customHeight="1">
      <c r="A6" s="131"/>
      <c r="F6" s="105"/>
      <c r="G6" s="105"/>
      <c r="H6" s="105"/>
      <c r="I6" s="105"/>
      <c r="J6" s="104"/>
      <c r="K6" s="104"/>
      <c r="L6" s="104"/>
      <c r="M6" s="104"/>
    </row>
    <row r="7" spans="1:13" ht="15.75">
      <c r="A7" s="60" t="s">
        <v>13</v>
      </c>
      <c r="G7" s="104"/>
      <c r="H7" s="104"/>
      <c r="I7" s="104"/>
      <c r="J7" s="104"/>
      <c r="K7" s="104"/>
      <c r="L7" s="104"/>
      <c r="M7" s="104"/>
    </row>
    <row r="8" spans="1:13" ht="28.5" customHeight="1">
      <c r="A8" s="60" t="s">
        <v>14</v>
      </c>
      <c r="G8" s="104"/>
      <c r="H8" s="104"/>
      <c r="I8" s="104"/>
      <c r="J8" s="104"/>
      <c r="K8" s="104"/>
      <c r="L8" s="104"/>
      <c r="M8" s="104"/>
    </row>
    <row r="9" spans="8:13" ht="15">
      <c r="H9" s="104"/>
      <c r="I9" s="104"/>
      <c r="J9" s="104"/>
      <c r="K9" s="104"/>
      <c r="L9" s="104"/>
      <c r="M9" s="104"/>
    </row>
    <row r="10" spans="2:9" ht="18.75">
      <c r="B10" s="62" t="s">
        <v>15</v>
      </c>
      <c r="C10" s="63">
        <v>2011</v>
      </c>
      <c r="D10" s="63">
        <v>2012</v>
      </c>
      <c r="E10" s="63">
        <v>2013</v>
      </c>
      <c r="H10" s="145" t="s">
        <v>43</v>
      </c>
      <c r="I10" s="145"/>
    </row>
    <row r="11" spans="2:9" ht="18.75">
      <c r="B11" s="64" t="s">
        <v>16</v>
      </c>
      <c r="C11" s="68">
        <v>4224</v>
      </c>
      <c r="D11" s="65">
        <v>4179</v>
      </c>
      <c r="E11" s="68">
        <v>4338</v>
      </c>
      <c r="H11" s="145"/>
      <c r="I11" s="145"/>
    </row>
    <row r="12" spans="2:9" ht="18.75">
      <c r="B12" s="66" t="s">
        <v>17</v>
      </c>
      <c r="C12" s="69">
        <v>179</v>
      </c>
      <c r="D12" s="67">
        <v>177</v>
      </c>
      <c r="E12" s="69">
        <v>179</v>
      </c>
      <c r="H12" s="146">
        <v>0.6</v>
      </c>
      <c r="I12" s="146"/>
    </row>
    <row r="15" spans="2:5" ht="18.75">
      <c r="B15" s="62" t="s">
        <v>18</v>
      </c>
      <c r="C15" s="63">
        <v>2011</v>
      </c>
      <c r="D15" s="63">
        <v>2012</v>
      </c>
      <c r="E15" s="63">
        <v>2013</v>
      </c>
    </row>
    <row r="16" spans="2:5" ht="18.75">
      <c r="B16" s="81" t="s">
        <v>19</v>
      </c>
      <c r="C16" s="83">
        <f aca="true" t="shared" si="0" ref="C16:E17">$H$12*C11</f>
        <v>2534.4</v>
      </c>
      <c r="D16" s="83">
        <f t="shared" si="0"/>
        <v>2507.4</v>
      </c>
      <c r="E16" s="83">
        <f t="shared" si="0"/>
        <v>2602.7999999999997</v>
      </c>
    </row>
    <row r="17" spans="2:5" ht="18.75">
      <c r="B17" s="81" t="s">
        <v>20</v>
      </c>
      <c r="C17" s="83">
        <f t="shared" si="0"/>
        <v>107.39999999999999</v>
      </c>
      <c r="D17" s="83">
        <f t="shared" si="0"/>
        <v>106.2</v>
      </c>
      <c r="E17" s="83">
        <f t="shared" si="0"/>
        <v>107.39999999999999</v>
      </c>
    </row>
    <row r="18" spans="2:5" ht="18.75">
      <c r="B18" s="61"/>
      <c r="C18" s="72"/>
      <c r="D18" s="72"/>
      <c r="E18" s="72"/>
    </row>
    <row r="19" spans="2:6" ht="18.75">
      <c r="B19" s="136" t="s">
        <v>58</v>
      </c>
      <c r="C19" s="137"/>
      <c r="D19" s="137"/>
      <c r="E19" s="138">
        <v>320</v>
      </c>
      <c r="F19" s="75"/>
    </row>
    <row r="20" spans="2:6" ht="18.75">
      <c r="B20" s="74"/>
      <c r="E20" s="85"/>
      <c r="F20" s="75"/>
    </row>
    <row r="21" spans="2:5" ht="15">
      <c r="B21" s="82" t="s">
        <v>57</v>
      </c>
      <c r="C21" s="82"/>
      <c r="D21" s="82"/>
      <c r="E21" s="82"/>
    </row>
    <row r="22" spans="2:5" ht="15.75">
      <c r="B22" s="82" t="s">
        <v>26</v>
      </c>
      <c r="C22" s="82"/>
      <c r="D22" s="82"/>
      <c r="E22" s="84">
        <v>25</v>
      </c>
    </row>
    <row r="23" spans="2:15" ht="15.75">
      <c r="B23" s="82" t="s">
        <v>27</v>
      </c>
      <c r="C23" s="82"/>
      <c r="D23" s="82"/>
      <c r="E23" s="84">
        <v>15</v>
      </c>
      <c r="N23" s="74"/>
      <c r="O23" s="74"/>
    </row>
    <row r="24" spans="2:15" ht="15.75">
      <c r="B24" s="82" t="s">
        <v>28</v>
      </c>
      <c r="C24" s="82"/>
      <c r="D24" s="82"/>
      <c r="E24" s="84">
        <v>5</v>
      </c>
      <c r="N24" s="74"/>
      <c r="O24" s="74"/>
    </row>
    <row r="25" spans="2:15" ht="15.75">
      <c r="B25" s="82" t="s">
        <v>25</v>
      </c>
      <c r="C25" s="82"/>
      <c r="D25" s="82"/>
      <c r="E25" s="84">
        <v>1</v>
      </c>
      <c r="N25" s="74"/>
      <c r="O25" s="74"/>
    </row>
    <row r="26" spans="2:6" ht="15.75">
      <c r="B26" s="82" t="s">
        <v>29</v>
      </c>
      <c r="C26" s="82"/>
      <c r="D26" s="82"/>
      <c r="E26" s="84">
        <v>1</v>
      </c>
      <c r="F26" s="74"/>
    </row>
    <row r="27" spans="2:6" ht="15.75">
      <c r="B27" s="82" t="s">
        <v>30</v>
      </c>
      <c r="C27" s="82"/>
      <c r="D27" s="82"/>
      <c r="E27" s="84">
        <v>3</v>
      </c>
      <c r="F27" s="74"/>
    </row>
    <row r="28" spans="2:6" ht="15.75">
      <c r="B28" s="82" t="s">
        <v>31</v>
      </c>
      <c r="C28" s="82"/>
      <c r="D28" s="82"/>
      <c r="E28" s="84">
        <v>10</v>
      </c>
      <c r="F28" s="74"/>
    </row>
    <row r="29" spans="2:6" ht="15.75">
      <c r="B29" s="82" t="s">
        <v>32</v>
      </c>
      <c r="C29" s="82"/>
      <c r="D29" s="82"/>
      <c r="E29" s="84">
        <v>5</v>
      </c>
      <c r="F29" s="74"/>
    </row>
    <row r="30" spans="2:6" ht="15.75">
      <c r="B30" s="82" t="s">
        <v>33</v>
      </c>
      <c r="C30" s="82"/>
      <c r="D30" s="82"/>
      <c r="E30" s="84">
        <v>3</v>
      </c>
      <c r="F30" s="74"/>
    </row>
    <row r="31" spans="2:6" ht="15.75">
      <c r="B31" s="82" t="s">
        <v>34</v>
      </c>
      <c r="C31" s="82"/>
      <c r="D31" s="82"/>
      <c r="E31" s="84">
        <v>30</v>
      </c>
      <c r="F31" s="74"/>
    </row>
    <row r="32" spans="2:6" ht="15.75">
      <c r="B32" s="82" t="s">
        <v>35</v>
      </c>
      <c r="C32" s="82"/>
      <c r="D32" s="82"/>
      <c r="E32" s="84">
        <v>20</v>
      </c>
      <c r="F32" s="74"/>
    </row>
    <row r="33" spans="2:6" ht="15.75">
      <c r="B33" s="98"/>
      <c r="C33" s="98"/>
      <c r="D33" s="98"/>
      <c r="E33" s="135"/>
      <c r="F33" s="74"/>
    </row>
    <row r="35" spans="1:2" ht="15" customHeight="1">
      <c r="A35" s="118" t="s">
        <v>49</v>
      </c>
      <c r="B35" s="118"/>
    </row>
    <row r="36" spans="1:7" ht="13.5" customHeight="1">
      <c r="A36" s="118"/>
      <c r="B36" s="118"/>
      <c r="G36" s="59" t="s">
        <v>24</v>
      </c>
    </row>
    <row r="37" spans="2:11" ht="31.5">
      <c r="B37" s="110" t="s">
        <v>36</v>
      </c>
      <c r="C37" s="90">
        <v>2011</v>
      </c>
      <c r="D37" s="90">
        <v>2012</v>
      </c>
      <c r="E37" s="90">
        <v>2013</v>
      </c>
      <c r="G37" s="90">
        <v>2011</v>
      </c>
      <c r="H37" s="90">
        <v>2012</v>
      </c>
      <c r="I37" s="90">
        <v>2013</v>
      </c>
      <c r="K37" s="88"/>
    </row>
    <row r="38" spans="2:11" ht="15">
      <c r="B38" s="82" t="s">
        <v>21</v>
      </c>
      <c r="C38" s="86">
        <v>0.15</v>
      </c>
      <c r="D38" s="86">
        <v>0.15</v>
      </c>
      <c r="E38" s="86">
        <v>0.15</v>
      </c>
      <c r="G38" s="87">
        <f>C38*C$16</f>
        <v>380.16</v>
      </c>
      <c r="H38" s="87">
        <f>D38*D$16</f>
        <v>376.11</v>
      </c>
      <c r="I38" s="87">
        <f aca="true" t="shared" si="1" ref="H38:I41">E38*E$16</f>
        <v>390.41999999999996</v>
      </c>
      <c r="K38" s="88"/>
    </row>
    <row r="39" spans="2:11" ht="15">
      <c r="B39" s="82" t="s">
        <v>22</v>
      </c>
      <c r="C39" s="86">
        <v>0.4</v>
      </c>
      <c r="D39" s="86">
        <v>0.4</v>
      </c>
      <c r="E39" s="86">
        <v>0.4</v>
      </c>
      <c r="G39" s="87">
        <f>C39*C$16</f>
        <v>1013.7600000000001</v>
      </c>
      <c r="H39" s="87">
        <f t="shared" si="1"/>
        <v>1002.96</v>
      </c>
      <c r="I39" s="87">
        <f t="shared" si="1"/>
        <v>1041.12</v>
      </c>
      <c r="K39" s="88"/>
    </row>
    <row r="40" spans="2:11" ht="15">
      <c r="B40" s="82" t="s">
        <v>23</v>
      </c>
      <c r="C40" s="86">
        <v>0.3</v>
      </c>
      <c r="D40" s="86">
        <v>0.3</v>
      </c>
      <c r="E40" s="86">
        <v>0.3</v>
      </c>
      <c r="G40" s="87">
        <f>C40*C$16</f>
        <v>760.32</v>
      </c>
      <c r="H40" s="87">
        <f t="shared" si="1"/>
        <v>752.22</v>
      </c>
      <c r="I40" s="87">
        <f t="shared" si="1"/>
        <v>780.8399999999999</v>
      </c>
      <c r="K40" s="88"/>
    </row>
    <row r="41" spans="2:11" ht="15">
      <c r="B41" s="82" t="s">
        <v>25</v>
      </c>
      <c r="C41" s="86">
        <v>0.15</v>
      </c>
      <c r="D41" s="86">
        <v>0.15</v>
      </c>
      <c r="E41" s="86">
        <v>0.15</v>
      </c>
      <c r="G41" s="87">
        <f>C41*C$16</f>
        <v>380.16</v>
      </c>
      <c r="H41" s="87">
        <f t="shared" si="1"/>
        <v>376.11</v>
      </c>
      <c r="I41" s="87">
        <f t="shared" si="1"/>
        <v>390.41999999999996</v>
      </c>
      <c r="K41" s="88"/>
    </row>
    <row r="42" spans="2:11" ht="15">
      <c r="B42" s="111" t="s">
        <v>44</v>
      </c>
      <c r="C42" s="112">
        <v>1</v>
      </c>
      <c r="D42" s="112">
        <v>1</v>
      </c>
      <c r="E42" s="112">
        <v>1</v>
      </c>
      <c r="F42" s="73"/>
      <c r="G42" s="113">
        <f>SUM(G38:G41)</f>
        <v>2534.4</v>
      </c>
      <c r="H42" s="113">
        <f>SUM(H38:H41)</f>
        <v>2507.4</v>
      </c>
      <c r="I42" s="113">
        <f>SUM(I38:I41)</f>
        <v>2602.8</v>
      </c>
      <c r="K42" s="88"/>
    </row>
    <row r="43" spans="2:9" ht="15">
      <c r="B43" s="93"/>
      <c r="C43" s="94"/>
      <c r="D43" s="94"/>
      <c r="E43" s="94"/>
      <c r="F43" s="73"/>
      <c r="G43" s="92"/>
      <c r="H43" s="92"/>
      <c r="I43" s="92"/>
    </row>
    <row r="44" spans="2:5" ht="15">
      <c r="B44" s="114" t="s">
        <v>45</v>
      </c>
      <c r="C44" s="90">
        <v>2011</v>
      </c>
      <c r="D44" s="90">
        <v>2012</v>
      </c>
      <c r="E44" s="90">
        <v>2013</v>
      </c>
    </row>
    <row r="45" spans="2:5" ht="15">
      <c r="B45" s="91" t="s">
        <v>21</v>
      </c>
      <c r="C45" s="87">
        <f aca="true" t="shared" si="2" ref="C45:E48">G38*$E22*$E$19</f>
        <v>3041280</v>
      </c>
      <c r="D45" s="87">
        <f t="shared" si="2"/>
        <v>3008880</v>
      </c>
      <c r="E45" s="87">
        <f t="shared" si="2"/>
        <v>3123359.9999999995</v>
      </c>
    </row>
    <row r="46" spans="2:5" ht="15">
      <c r="B46" s="82" t="s">
        <v>22</v>
      </c>
      <c r="C46" s="87">
        <f t="shared" si="2"/>
        <v>4866048</v>
      </c>
      <c r="D46" s="87">
        <f t="shared" si="2"/>
        <v>4814208</v>
      </c>
      <c r="E46" s="87">
        <f t="shared" si="2"/>
        <v>4997376</v>
      </c>
    </row>
    <row r="47" spans="2:5" ht="15">
      <c r="B47" s="82" t="s">
        <v>23</v>
      </c>
      <c r="C47" s="87">
        <f t="shared" si="2"/>
        <v>1216512</v>
      </c>
      <c r="D47" s="87">
        <f t="shared" si="2"/>
        <v>1203552</v>
      </c>
      <c r="E47" s="87">
        <f t="shared" si="2"/>
        <v>1249344</v>
      </c>
    </row>
    <row r="48" spans="2:5" ht="15">
      <c r="B48" s="82" t="s">
        <v>25</v>
      </c>
      <c r="C48" s="87">
        <f t="shared" si="2"/>
        <v>121651.20000000001</v>
      </c>
      <c r="D48" s="87">
        <f t="shared" si="2"/>
        <v>120355.20000000001</v>
      </c>
      <c r="E48" s="89">
        <f t="shared" si="2"/>
        <v>124934.4</v>
      </c>
    </row>
    <row r="49" spans="2:5" ht="15">
      <c r="B49" s="115" t="s">
        <v>44</v>
      </c>
      <c r="C49" s="113">
        <f>SUM(C45:C48)</f>
        <v>9245491.2</v>
      </c>
      <c r="D49" s="113">
        <f>SUM(D45:D48)</f>
        <v>9146995.2</v>
      </c>
      <c r="E49" s="113">
        <f>SUM(E45:E48)</f>
        <v>9495014.4</v>
      </c>
    </row>
    <row r="50" ht="30.75" customHeight="1">
      <c r="G50" s="59" t="s">
        <v>24</v>
      </c>
    </row>
    <row r="51" spans="2:9" ht="31.5">
      <c r="B51" s="110" t="s">
        <v>37</v>
      </c>
      <c r="C51" s="90">
        <v>2011</v>
      </c>
      <c r="D51" s="90">
        <v>2012</v>
      </c>
      <c r="E51" s="90">
        <v>2013</v>
      </c>
      <c r="G51" s="90">
        <v>2011</v>
      </c>
      <c r="H51" s="90">
        <v>2012</v>
      </c>
      <c r="I51" s="90">
        <v>2013</v>
      </c>
    </row>
    <row r="52" spans="2:9" ht="15">
      <c r="B52" s="82" t="s">
        <v>29</v>
      </c>
      <c r="C52" s="86">
        <v>0.05</v>
      </c>
      <c r="D52" s="86">
        <v>0.05</v>
      </c>
      <c r="E52" s="86">
        <v>0.05</v>
      </c>
      <c r="G52" s="87">
        <f>C52*C$16</f>
        <v>126.72000000000001</v>
      </c>
      <c r="H52" s="87">
        <f aca="true" t="shared" si="3" ref="H52:I56">D52*D$16</f>
        <v>125.37</v>
      </c>
      <c r="I52" s="87">
        <f t="shared" si="3"/>
        <v>130.14</v>
      </c>
    </row>
    <row r="53" spans="2:10" ht="15">
      <c r="B53" s="82" t="s">
        <v>30</v>
      </c>
      <c r="C53" s="86">
        <v>0.03</v>
      </c>
      <c r="D53" s="86">
        <v>0.03</v>
      </c>
      <c r="E53" s="86">
        <v>0.03</v>
      </c>
      <c r="G53" s="87">
        <f>C53*C$16</f>
        <v>76.032</v>
      </c>
      <c r="H53" s="87">
        <f t="shared" si="3"/>
        <v>75.222</v>
      </c>
      <c r="I53" s="87">
        <f t="shared" si="3"/>
        <v>78.08399999999999</v>
      </c>
      <c r="J53" s="76"/>
    </row>
    <row r="54" spans="2:9" ht="15">
      <c r="B54" s="82" t="s">
        <v>46</v>
      </c>
      <c r="C54" s="86">
        <v>0.03</v>
      </c>
      <c r="D54" s="86">
        <v>0.03</v>
      </c>
      <c r="E54" s="86">
        <v>0.03</v>
      </c>
      <c r="G54" s="87">
        <f>C54*C$16</f>
        <v>76.032</v>
      </c>
      <c r="H54" s="87">
        <f t="shared" si="3"/>
        <v>75.222</v>
      </c>
      <c r="I54" s="87">
        <f t="shared" si="3"/>
        <v>78.08399999999999</v>
      </c>
    </row>
    <row r="55" spans="2:9" ht="15">
      <c r="B55" s="82" t="s">
        <v>32</v>
      </c>
      <c r="C55" s="86">
        <v>0.1</v>
      </c>
      <c r="D55" s="86">
        <v>0.1</v>
      </c>
      <c r="E55" s="86">
        <v>0.1</v>
      </c>
      <c r="G55" s="87">
        <f>C55*C$16</f>
        <v>253.44000000000003</v>
      </c>
      <c r="H55" s="87">
        <f t="shared" si="3"/>
        <v>250.74</v>
      </c>
      <c r="I55" s="87">
        <f t="shared" si="3"/>
        <v>260.28</v>
      </c>
    </row>
    <row r="56" spans="2:9" ht="15">
      <c r="B56" s="82" t="s">
        <v>33</v>
      </c>
      <c r="C56" s="86">
        <v>0.15</v>
      </c>
      <c r="D56" s="86">
        <v>0.15</v>
      </c>
      <c r="E56" s="86">
        <v>0.15</v>
      </c>
      <c r="G56" s="87">
        <f>C56*C$16</f>
        <v>380.16</v>
      </c>
      <c r="H56" s="87">
        <f t="shared" si="3"/>
        <v>376.11</v>
      </c>
      <c r="I56" s="87">
        <f>E56*E$16</f>
        <v>390.41999999999996</v>
      </c>
    </row>
    <row r="57" spans="2:9" ht="15">
      <c r="B57" s="116" t="s">
        <v>44</v>
      </c>
      <c r="C57" s="117">
        <f>SUM(C52:C56)</f>
        <v>0.36</v>
      </c>
      <c r="D57" s="117">
        <f>SUM(D52:D56)</f>
        <v>0.36</v>
      </c>
      <c r="E57" s="117">
        <f>SUM(E52:E56)</f>
        <v>0.36</v>
      </c>
      <c r="F57" s="73"/>
      <c r="G57" s="113">
        <f>SUM(G52:G56)</f>
        <v>912.384</v>
      </c>
      <c r="H57" s="113">
        <f>SUM(H52:H56)</f>
        <v>902.664</v>
      </c>
      <c r="I57" s="113">
        <f>SUM(I52:I56)</f>
        <v>937.0079999999999</v>
      </c>
    </row>
    <row r="58" spans="2:10" ht="15">
      <c r="B58" s="97" t="s">
        <v>47</v>
      </c>
      <c r="C58" s="94"/>
      <c r="D58" s="94"/>
      <c r="E58" s="94"/>
      <c r="F58" s="95"/>
      <c r="G58" s="92"/>
      <c r="H58" s="92"/>
      <c r="I58" s="92"/>
      <c r="J58" s="96"/>
    </row>
    <row r="59" spans="2:9" ht="15">
      <c r="B59" s="93"/>
      <c r="C59" s="94"/>
      <c r="D59" s="94"/>
      <c r="E59" s="94"/>
      <c r="F59" s="95"/>
      <c r="G59" s="92"/>
      <c r="H59" s="92"/>
      <c r="I59" s="92"/>
    </row>
    <row r="60" spans="2:5" ht="15">
      <c r="B60" s="114" t="s">
        <v>45</v>
      </c>
      <c r="C60" s="90">
        <v>2011</v>
      </c>
      <c r="D60" s="90">
        <v>2012</v>
      </c>
      <c r="E60" s="90">
        <v>2013</v>
      </c>
    </row>
    <row r="61" spans="2:5" ht="15">
      <c r="B61" s="91" t="s">
        <v>29</v>
      </c>
      <c r="C61" s="87">
        <f aca="true" t="shared" si="4" ref="C61:E65">G52*$E$19*$E26</f>
        <v>40550.4</v>
      </c>
      <c r="D61" s="87">
        <f t="shared" si="4"/>
        <v>40118.4</v>
      </c>
      <c r="E61" s="87">
        <f t="shared" si="4"/>
        <v>41644.799999999996</v>
      </c>
    </row>
    <row r="62" spans="2:5" ht="15">
      <c r="B62" s="82" t="s">
        <v>30</v>
      </c>
      <c r="C62" s="87">
        <f t="shared" si="4"/>
        <v>72990.72</v>
      </c>
      <c r="D62" s="87">
        <f t="shared" si="4"/>
        <v>72213.12</v>
      </c>
      <c r="E62" s="87">
        <f t="shared" si="4"/>
        <v>74960.63999999998</v>
      </c>
    </row>
    <row r="63" spans="2:5" ht="16.5" customHeight="1">
      <c r="B63" s="82" t="s">
        <v>31</v>
      </c>
      <c r="C63" s="87">
        <f t="shared" si="4"/>
        <v>243302.39999999997</v>
      </c>
      <c r="D63" s="87">
        <f t="shared" si="4"/>
        <v>240710.39999999997</v>
      </c>
      <c r="E63" s="87">
        <f t="shared" si="4"/>
        <v>249868.8</v>
      </c>
    </row>
    <row r="64" spans="2:5" ht="15">
      <c r="B64" s="82" t="s">
        <v>32</v>
      </c>
      <c r="C64" s="87">
        <f t="shared" si="4"/>
        <v>405504</v>
      </c>
      <c r="D64" s="87">
        <f t="shared" si="4"/>
        <v>401184</v>
      </c>
      <c r="E64" s="87">
        <f t="shared" si="4"/>
        <v>416447.99999999994</v>
      </c>
    </row>
    <row r="65" spans="2:5" ht="15">
      <c r="B65" s="82" t="s">
        <v>33</v>
      </c>
      <c r="C65" s="87">
        <f t="shared" si="4"/>
        <v>364953.60000000003</v>
      </c>
      <c r="D65" s="87">
        <f t="shared" si="4"/>
        <v>361065.60000000003</v>
      </c>
      <c r="E65" s="87">
        <f t="shared" si="4"/>
        <v>374803.19999999995</v>
      </c>
    </row>
    <row r="66" spans="2:5" ht="15">
      <c r="B66" s="115" t="s">
        <v>44</v>
      </c>
      <c r="C66" s="113">
        <f>SUM(C61:C65)</f>
        <v>1127301.12</v>
      </c>
      <c r="D66" s="113">
        <f>SUM(D61:D65)</f>
        <v>1115291.52</v>
      </c>
      <c r="E66" s="113">
        <f>SUM(E61:E65)</f>
        <v>1157725.44</v>
      </c>
    </row>
    <row r="67" ht="15">
      <c r="G67" s="59" t="s">
        <v>24</v>
      </c>
    </row>
    <row r="68" spans="2:9" ht="49.5" customHeight="1">
      <c r="B68" s="119" t="s">
        <v>38</v>
      </c>
      <c r="C68" s="90">
        <v>2011</v>
      </c>
      <c r="D68" s="90">
        <v>2012</v>
      </c>
      <c r="E68" s="90">
        <v>2013</v>
      </c>
      <c r="G68" s="90">
        <v>2011</v>
      </c>
      <c r="H68" s="90">
        <v>2012</v>
      </c>
      <c r="I68" s="90">
        <v>2013</v>
      </c>
    </row>
    <row r="69" spans="1:9" ht="15">
      <c r="A69" s="98"/>
      <c r="B69" s="91" t="s">
        <v>39</v>
      </c>
      <c r="C69" s="86">
        <v>0.35</v>
      </c>
      <c r="D69" s="86">
        <v>0.35</v>
      </c>
      <c r="E69" s="86">
        <v>0.35</v>
      </c>
      <c r="G69" s="87">
        <f>C69*C$17</f>
        <v>37.589999999999996</v>
      </c>
      <c r="H69" s="87">
        <f aca="true" t="shared" si="5" ref="H69:I71">D69*D$17</f>
        <v>37.17</v>
      </c>
      <c r="I69" s="87">
        <f t="shared" si="5"/>
        <v>37.589999999999996</v>
      </c>
    </row>
    <row r="70" spans="1:9" ht="15">
      <c r="A70" s="98"/>
      <c r="B70" s="82" t="s">
        <v>40</v>
      </c>
      <c r="C70" s="86">
        <v>0.5</v>
      </c>
      <c r="D70" s="86">
        <v>0.5</v>
      </c>
      <c r="E70" s="86">
        <v>0.5</v>
      </c>
      <c r="G70" s="87">
        <f>C70*C$17</f>
        <v>53.699999999999996</v>
      </c>
      <c r="H70" s="87">
        <f t="shared" si="5"/>
        <v>53.1</v>
      </c>
      <c r="I70" s="87">
        <f t="shared" si="5"/>
        <v>53.699999999999996</v>
      </c>
    </row>
    <row r="71" spans="1:9" ht="15">
      <c r="A71" s="98"/>
      <c r="B71" s="82" t="s">
        <v>41</v>
      </c>
      <c r="C71" s="86">
        <v>0.15</v>
      </c>
      <c r="D71" s="86">
        <v>0.15</v>
      </c>
      <c r="E71" s="86">
        <v>0.15</v>
      </c>
      <c r="G71" s="87">
        <f>C71*C$17</f>
        <v>16.11</v>
      </c>
      <c r="H71" s="87">
        <f t="shared" si="5"/>
        <v>15.93</v>
      </c>
      <c r="I71" s="87">
        <f>E71*E$17</f>
        <v>16.11</v>
      </c>
    </row>
    <row r="72" spans="1:9" ht="15">
      <c r="A72" s="98"/>
      <c r="B72" s="116" t="s">
        <v>44</v>
      </c>
      <c r="C72" s="117">
        <v>1</v>
      </c>
      <c r="D72" s="117">
        <v>1</v>
      </c>
      <c r="E72" s="117">
        <v>1</v>
      </c>
      <c r="F72" s="73"/>
      <c r="G72" s="113">
        <f>SUM(G69:G71)</f>
        <v>107.39999999999999</v>
      </c>
      <c r="H72" s="113">
        <f>SUM(H69:H71)</f>
        <v>106.20000000000002</v>
      </c>
      <c r="I72" s="113">
        <f>SUM(I69:I71)</f>
        <v>107.39999999999999</v>
      </c>
    </row>
    <row r="73" spans="1:9" ht="15">
      <c r="A73" s="98"/>
      <c r="B73" s="98"/>
      <c r="C73" s="99"/>
      <c r="D73" s="99"/>
      <c r="E73" s="99"/>
      <c r="F73" s="73"/>
      <c r="G73" s="100"/>
      <c r="H73" s="100"/>
      <c r="I73" s="100"/>
    </row>
    <row r="74" spans="2:9" ht="15">
      <c r="B74" s="114" t="s">
        <v>45</v>
      </c>
      <c r="C74" s="90">
        <v>2011</v>
      </c>
      <c r="D74" s="90">
        <v>2012</v>
      </c>
      <c r="E74" s="90">
        <v>2013</v>
      </c>
      <c r="H74" s="101"/>
      <c r="I74" s="101"/>
    </row>
    <row r="75" spans="2:5" ht="15" customHeight="1">
      <c r="B75" s="91" t="s">
        <v>39</v>
      </c>
      <c r="C75" s="87">
        <f>G69*$E$19*$E$31</f>
        <v>360864</v>
      </c>
      <c r="D75" s="87">
        <f>H69*$E$19*$E$31</f>
        <v>356832.00000000006</v>
      </c>
      <c r="E75" s="87">
        <f>I69*$E$19*$E$31</f>
        <v>360864</v>
      </c>
    </row>
    <row r="76" spans="2:5" ht="15">
      <c r="B76" s="82" t="s">
        <v>40</v>
      </c>
      <c r="C76" s="87">
        <f>2*G70*$E$19*$E$31</f>
        <v>1031040</v>
      </c>
      <c r="D76" s="87">
        <f>2*H70*$E$19*$E$31</f>
        <v>1019520</v>
      </c>
      <c r="E76" s="87">
        <f>2*I70*$E$19*$E$31</f>
        <v>1031040</v>
      </c>
    </row>
    <row r="77" spans="2:5" ht="15">
      <c r="B77" s="82" t="s">
        <v>41</v>
      </c>
      <c r="C77" s="87">
        <f>3*G71*$E$19*$E$31</f>
        <v>463967.99999999994</v>
      </c>
      <c r="D77" s="87">
        <f>3*H71*$E$19*$E$31</f>
        <v>458784</v>
      </c>
      <c r="E77" s="87">
        <f>3*I71*$E$19*$E$31</f>
        <v>463967.99999999994</v>
      </c>
    </row>
    <row r="78" spans="2:5" ht="15">
      <c r="B78" s="120" t="s">
        <v>44</v>
      </c>
      <c r="C78" s="121">
        <f>SUM(C75:C77)</f>
        <v>1855872</v>
      </c>
      <c r="D78" s="121">
        <f>SUM(D75:D77)</f>
        <v>1835136</v>
      </c>
      <c r="E78" s="121">
        <f>SUM(E75:E77)</f>
        <v>1855872</v>
      </c>
    </row>
    <row r="79" ht="15">
      <c r="G79" s="59" t="s">
        <v>24</v>
      </c>
    </row>
    <row r="80" spans="2:9" ht="66" customHeight="1">
      <c r="B80" s="119" t="s">
        <v>42</v>
      </c>
      <c r="C80" s="90">
        <v>2011</v>
      </c>
      <c r="D80" s="90">
        <v>2012</v>
      </c>
      <c r="E80" s="90">
        <v>2013</v>
      </c>
      <c r="G80" s="90">
        <v>2011</v>
      </c>
      <c r="H80" s="90">
        <v>2012</v>
      </c>
      <c r="I80" s="90">
        <v>2013</v>
      </c>
    </row>
    <row r="81" spans="1:9" ht="15">
      <c r="A81" s="98"/>
      <c r="B81" s="82" t="s">
        <v>39</v>
      </c>
      <c r="C81" s="86">
        <v>0.35</v>
      </c>
      <c r="D81" s="86">
        <v>0.35</v>
      </c>
      <c r="E81" s="86">
        <v>0.35</v>
      </c>
      <c r="G81" s="87">
        <f>C81*G$54</f>
        <v>26.611199999999997</v>
      </c>
      <c r="H81" s="87">
        <f aca="true" t="shared" si="6" ref="H81:I83">D81*H$54</f>
        <v>26.327699999999997</v>
      </c>
      <c r="I81" s="87">
        <f t="shared" si="6"/>
        <v>27.329399999999996</v>
      </c>
    </row>
    <row r="82" spans="1:9" ht="15">
      <c r="A82" s="98"/>
      <c r="B82" s="82" t="s">
        <v>40</v>
      </c>
      <c r="C82" s="86">
        <v>0.5</v>
      </c>
      <c r="D82" s="86">
        <v>0.5</v>
      </c>
      <c r="E82" s="86">
        <v>0.5</v>
      </c>
      <c r="G82" s="87">
        <f>C82*G$54</f>
        <v>38.016</v>
      </c>
      <c r="H82" s="87">
        <f t="shared" si="6"/>
        <v>37.611</v>
      </c>
      <c r="I82" s="87">
        <f t="shared" si="6"/>
        <v>39.041999999999994</v>
      </c>
    </row>
    <row r="83" spans="1:9" ht="15">
      <c r="A83" s="98"/>
      <c r="B83" s="82" t="s">
        <v>41</v>
      </c>
      <c r="C83" s="86">
        <v>0.15</v>
      </c>
      <c r="D83" s="86">
        <v>0.15</v>
      </c>
      <c r="E83" s="86">
        <v>0.15</v>
      </c>
      <c r="G83" s="87">
        <f>C83*G$54</f>
        <v>11.4048</v>
      </c>
      <c r="H83" s="87">
        <f t="shared" si="6"/>
        <v>11.283299999999999</v>
      </c>
      <c r="I83" s="87">
        <f t="shared" si="6"/>
        <v>11.712599999999998</v>
      </c>
    </row>
    <row r="84" spans="1:9" ht="15">
      <c r="A84" s="98"/>
      <c r="B84" s="116" t="s">
        <v>44</v>
      </c>
      <c r="C84" s="117">
        <v>1</v>
      </c>
      <c r="D84" s="117">
        <v>1</v>
      </c>
      <c r="E84" s="117">
        <v>1</v>
      </c>
      <c r="F84" s="73"/>
      <c r="G84" s="113">
        <f>SUM(G81:G83)</f>
        <v>76.03199999999998</v>
      </c>
      <c r="H84" s="113">
        <f>SUM(H81:H83)</f>
        <v>75.222</v>
      </c>
      <c r="I84" s="113">
        <f>SUM(I81:I83)</f>
        <v>78.08399999999999</v>
      </c>
    </row>
    <row r="85" spans="3:9" ht="15">
      <c r="C85" s="70"/>
      <c r="D85" s="70"/>
      <c r="E85" s="70"/>
      <c r="F85" s="73"/>
      <c r="G85" s="71"/>
      <c r="H85" s="71"/>
      <c r="I85" s="71"/>
    </row>
    <row r="86" spans="2:5" ht="15">
      <c r="B86" s="114" t="s">
        <v>45</v>
      </c>
      <c r="C86" s="90">
        <v>2011</v>
      </c>
      <c r="D86" s="90">
        <v>2012</v>
      </c>
      <c r="E86" s="90">
        <v>2013</v>
      </c>
    </row>
    <row r="87" spans="2:5" ht="15">
      <c r="B87" s="91" t="s">
        <v>39</v>
      </c>
      <c r="C87" s="87">
        <f>G81*$E$19*$E$32</f>
        <v>170311.68</v>
      </c>
      <c r="D87" s="87">
        <f>H81*$E$19*$E$32</f>
        <v>168497.28</v>
      </c>
      <c r="E87" s="87">
        <f>I81*$E$19*$E$32</f>
        <v>174908.15999999997</v>
      </c>
    </row>
    <row r="88" spans="2:5" ht="15">
      <c r="B88" s="82" t="s">
        <v>40</v>
      </c>
      <c r="C88" s="87">
        <f>2*G82*$E$19*$E$32</f>
        <v>486604.79999999993</v>
      </c>
      <c r="D88" s="87">
        <f>2*H82*$E$19*$E$32</f>
        <v>481420.79999999993</v>
      </c>
      <c r="E88" s="87">
        <f>2*I82*$E$19*$E$32</f>
        <v>499737.6</v>
      </c>
    </row>
    <row r="89" spans="2:5" ht="15">
      <c r="B89" s="82" t="s">
        <v>41</v>
      </c>
      <c r="C89" s="87">
        <f>3*G83*$E$19*$E$32</f>
        <v>218972.16</v>
      </c>
      <c r="D89" s="87">
        <f>3*H83*$E$19*$E$32</f>
        <v>216639.36</v>
      </c>
      <c r="E89" s="87">
        <f>3*I83*$E$19*$E$32</f>
        <v>224881.91999999998</v>
      </c>
    </row>
    <row r="90" spans="2:5" ht="15">
      <c r="B90" s="122" t="s">
        <v>44</v>
      </c>
      <c r="C90" s="113">
        <f>SUM(C87:C89)</f>
        <v>875888.64</v>
      </c>
      <c r="D90" s="113">
        <f>SUM(D87:D89)</f>
        <v>866557.44</v>
      </c>
      <c r="E90" s="113">
        <f>SUM(E87:E89)</f>
        <v>899527.6799999999</v>
      </c>
    </row>
    <row r="91" spans="2:5" ht="15">
      <c r="B91" s="106"/>
      <c r="C91" s="92"/>
      <c r="D91" s="92"/>
      <c r="E91" s="92"/>
    </row>
    <row r="92" spans="1:5" ht="15">
      <c r="A92" s="147" t="s">
        <v>50</v>
      </c>
      <c r="B92" s="148"/>
      <c r="C92" s="79">
        <v>2011</v>
      </c>
      <c r="D92" s="80">
        <v>2012</v>
      </c>
      <c r="E92" s="80">
        <v>2013</v>
      </c>
    </row>
    <row r="93" spans="1:5" ht="17.25" customHeight="1">
      <c r="A93" s="149"/>
      <c r="B93" s="150"/>
      <c r="C93" s="77">
        <f>C49+C66+C78+C90</f>
        <v>13104552.96</v>
      </c>
      <c r="D93" s="78">
        <f>D49+D66+D78+D90</f>
        <v>12963980.159999998</v>
      </c>
      <c r="E93" s="103">
        <f>E49+E66+E78+E90</f>
        <v>13408139.52</v>
      </c>
    </row>
    <row r="94" ht="17.25" customHeight="1"/>
    <row r="95" ht="17.25" customHeight="1"/>
    <row r="96" ht="17.25" customHeight="1">
      <c r="C96" s="123"/>
    </row>
    <row r="97" spans="1:5" ht="17.25" customHeight="1">
      <c r="A97" s="144" t="s">
        <v>61</v>
      </c>
      <c r="B97" s="107" t="s">
        <v>51</v>
      </c>
      <c r="C97" s="123"/>
      <c r="D97" s="124" t="s">
        <v>62</v>
      </c>
      <c r="E97" s="107"/>
    </row>
    <row r="98" spans="1:5" ht="19.5" customHeight="1">
      <c r="A98" s="144"/>
      <c r="B98" s="109" t="s">
        <v>48</v>
      </c>
      <c r="C98" s="123"/>
      <c r="D98" s="108"/>
      <c r="E98" s="108"/>
    </row>
    <row r="99" spans="1:5" ht="17.25" customHeight="1">
      <c r="A99" s="108"/>
      <c r="B99" s="109"/>
      <c r="C99" s="108"/>
      <c r="D99" s="108"/>
      <c r="E99" s="108"/>
    </row>
    <row r="100" spans="1:5" ht="19.5" customHeight="1">
      <c r="A100" s="125" t="s">
        <v>60</v>
      </c>
      <c r="B100" s="126"/>
      <c r="C100" s="108"/>
      <c r="D100" s="108"/>
      <c r="E100" s="108"/>
    </row>
    <row r="101" spans="1:5" ht="17.25" customHeight="1">
      <c r="A101" s="127" t="s">
        <v>52</v>
      </c>
      <c r="B101" s="126"/>
      <c r="C101" s="108"/>
      <c r="D101" s="108"/>
      <c r="E101" s="108"/>
    </row>
    <row r="102" spans="1:5" ht="17.25" customHeight="1">
      <c r="A102" s="142">
        <v>67114314</v>
      </c>
      <c r="B102" s="142"/>
      <c r="C102" s="128"/>
      <c r="D102" s="108"/>
      <c r="E102" s="108"/>
    </row>
    <row r="103" spans="1:5" ht="17.25" customHeight="1">
      <c r="A103" s="129" t="s">
        <v>53</v>
      </c>
      <c r="B103" s="129"/>
      <c r="C103" s="128"/>
      <c r="D103" s="108"/>
      <c r="E103" s="108"/>
    </row>
    <row r="104" spans="1:5" ht="17.25" customHeight="1">
      <c r="A104" s="125" t="s">
        <v>54</v>
      </c>
      <c r="B104" s="126"/>
      <c r="C104" s="108"/>
      <c r="D104" s="108"/>
      <c r="E104" s="108"/>
    </row>
    <row r="105" spans="1:5" ht="17.25" customHeight="1">
      <c r="A105" s="125">
        <v>67083825</v>
      </c>
      <c r="B105" s="126"/>
      <c r="C105" s="108"/>
      <c r="D105" s="108"/>
      <c r="E105" s="108"/>
    </row>
    <row r="106" spans="1:2" ht="15">
      <c r="A106" s="130" t="s">
        <v>55</v>
      </c>
      <c r="B106" s="130"/>
    </row>
    <row r="107" ht="18.75">
      <c r="F107" s="102"/>
    </row>
  </sheetData>
  <sheetProtection/>
  <mergeCells count="6">
    <mergeCell ref="A102:B102"/>
    <mergeCell ref="H1:I3"/>
    <mergeCell ref="A97:A98"/>
    <mergeCell ref="H10:I11"/>
    <mergeCell ref="H12:I12"/>
    <mergeCell ref="A92:B93"/>
  </mergeCells>
  <hyperlinks>
    <hyperlink ref="A102" r:id="rId1" display="mailto:ilze.gailite@ltab.lv"/>
    <hyperlink ref="A103" r:id="rId2" display="Ilze.Gailīte@ltab.lv"/>
    <hyperlink ref="A106" r:id="rId3" display="Guna.Konošonoka@fm.gov.lv"/>
  </hyperlinks>
  <printOptions/>
  <pageMargins left="0.7" right="0.7" top="0.75" bottom="0.75" header="0.3" footer="0.3"/>
  <pageSetup horizontalDpi="600" verticalDpi="600" orientation="portrait" paperSize="9" scale="40" r:id="rId4"/>
  <ignoredErrors>
    <ignoredError sqref="C57:E5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Noteikumi par apdrošināšanas atlīdzības apmēru un aprēķināšanas kārtību par personai nodarītajiem nemateriālajiem zaudējumiem</dc:title>
  <dc:subject/>
  <dc:creator>maris.stepins@fm.gov.lv</dc:creator>
  <cp:keywords/>
  <dc:description/>
  <cp:lastModifiedBy>Windows User</cp:lastModifiedBy>
  <cp:lastPrinted>2014-04-01T09:48:38Z</cp:lastPrinted>
  <dcterms:created xsi:type="dcterms:W3CDTF">2014-02-05T09:39:14Z</dcterms:created>
  <dcterms:modified xsi:type="dcterms:W3CDTF">2014-05-15T10:42:00Z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