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75" windowWidth="13275" windowHeight="9780" tabRatio="783" activeTab="0"/>
  </bookViews>
  <sheets>
    <sheet name="Saturs" sheetId="1" r:id="rId1"/>
    <sheet name="4.1.1.1." sheetId="2" r:id="rId2"/>
    <sheet name="4.1.1.2." sheetId="3" r:id="rId3"/>
    <sheet name="4.1.1.3." sheetId="4" r:id="rId4"/>
    <sheet name="4.1.1.4." sheetId="5" r:id="rId5"/>
    <sheet name="4.1.1.5." sheetId="6" r:id="rId6"/>
    <sheet name="4.1.1.6." sheetId="7" r:id="rId7"/>
    <sheet name="4.1.2.1." sheetId="8" r:id="rId8"/>
    <sheet name="4.1.2.2." sheetId="9" r:id="rId9"/>
    <sheet name="4.1.2.3." sheetId="10" r:id="rId10"/>
    <sheet name="4.1.2.4." sheetId="11" r:id="rId11"/>
    <sheet name="4.1.2.5." sheetId="12" r:id="rId12"/>
    <sheet name="4.2.2." sheetId="13" r:id="rId13"/>
  </sheets>
  <definedNames>
    <definedName name="_xlnm.Print_Titles" localSheetId="12">'4.2.2.'!$16:$17</definedName>
  </definedNames>
  <calcPr fullCalcOnLoad="1"/>
</workbook>
</file>

<file path=xl/sharedStrings.xml><?xml version="1.0" encoding="utf-8"?>
<sst xmlns="http://schemas.openxmlformats.org/spreadsheetml/2006/main" count="1069" uniqueCount="133">
  <si>
    <t xml:space="preserve">Publiskā pakalpojuma veids:      </t>
  </si>
  <si>
    <t>Sociālās integrācijas valsts aģentūra</t>
  </si>
  <si>
    <t>Laikposms</t>
  </si>
  <si>
    <t>Izdevumu klasifikācijas kods</t>
  </si>
  <si>
    <t>Rādītājs (materiāla/izejvielas nosaukums, atlīdzība un citi izmaksu veidi)</t>
  </si>
  <si>
    <t>Izmaksu apjoms noteiktā laikposmā viena maksas pakalpojuma veida nodrošināšanai</t>
  </si>
  <si>
    <t xml:space="preserve">Tiešās izmaksas </t>
  </si>
  <si>
    <t>Tiešās izmaksas kopā</t>
  </si>
  <si>
    <t xml:space="preserve">Netiešās izmaksas </t>
  </si>
  <si>
    <t>Netiešās izmaksas kopā</t>
  </si>
  <si>
    <t>Maksas pakalpojuma izcenojuma aprēķins</t>
  </si>
  <si>
    <t>Informācijas sistēmas uzturēšana</t>
  </si>
  <si>
    <t>Informācijas sistēmas licenču nomas izdevumi</t>
  </si>
  <si>
    <t>Pārējie informācijas tehnoloģiju pakalpojumi</t>
  </si>
  <si>
    <t> Ēku, būvju un telpu kārtējais remonts</t>
  </si>
  <si>
    <t> Transportlīdzekļu uzturēšana un remonts</t>
  </si>
  <si>
    <t> Iekārtas, inventāra un aparatūras remonts, tehniskā apkalpošana</t>
  </si>
  <si>
    <t> Ēku, būvju un telpu uzturēšana</t>
  </si>
  <si>
    <t>Apdrošināšanas izdevumi</t>
  </si>
  <si>
    <t> Pārējie remonta darbu un iestāžu uzturēšanas pakalpojumi</t>
  </si>
  <si>
    <t> Ēku, telpu īre un noma</t>
  </si>
  <si>
    <t> Transportlīdzekļu noma</t>
  </si>
  <si>
    <t> Zemes noma</t>
  </si>
  <si>
    <t> Iekārtu un inventāra īre un noma</t>
  </si>
  <si>
    <t> Pārējie iepriekš neklasificētie pakalpojumu veidi</t>
  </si>
  <si>
    <t> Biroja preces</t>
  </si>
  <si>
    <t> Inventārs</t>
  </si>
  <si>
    <t> Kurināmais</t>
  </si>
  <si>
    <t> Degviela</t>
  </si>
  <si>
    <t> Zāles, ķimikālijas, laboratorijas preces</t>
  </si>
  <si>
    <t> Medicīnas instrumenti, laboratorijas dzīvnieki un to uzturēšana</t>
  </si>
  <si>
    <t> Kārtējā remonta un iestāžu uzturēšanas materiāli</t>
  </si>
  <si>
    <t> Mīkstais inventārs</t>
  </si>
  <si>
    <t> Virtuves inventārs, trauki un galda piederumi</t>
  </si>
  <si>
    <t> Ēdināšanas izdevumi</t>
  </si>
  <si>
    <t> Mācību līdzekļi un materiāli</t>
  </si>
  <si>
    <t> Budžeta iestāžu pievienotās vērtības nodokļa maksājumi</t>
  </si>
  <si>
    <t> Budžeta iestāžu nekustamā īpašuma nodokļa (t.sk. zemes nodokļa parāda) maksājumi budžetā</t>
  </si>
  <si>
    <t>Budžeta iestāžu dabas resursu nodokļa maksājumi</t>
  </si>
  <si>
    <t> Datorprogrammas</t>
  </si>
  <si>
    <t xml:space="preserve"> Saimniecības pamatlīdzekļi</t>
  </si>
  <si>
    <t> Pārējie budžeta iestāžu pārskaitītie nodokļi un nodevas</t>
  </si>
  <si>
    <t> Datortehnika, sakaru un cita biroja tehnika</t>
  </si>
  <si>
    <t> Pamatlīdzekļu izveidošana un nepabeigtā būvniecība</t>
  </si>
  <si>
    <t> Kapitālais remonts un rekonstrukcija</t>
  </si>
  <si>
    <t> Pasta, telefona un citu sakaru pakalpojumi</t>
  </si>
  <si>
    <t> Izdevumi par ūdeni un kanalizāciju</t>
  </si>
  <si>
    <t> Izdevumi par elektroenerģiju</t>
  </si>
  <si>
    <t> Iestādes administratīvie izdevumi un ar iestādes darbības nodrošināšanu saistītie izdevumi</t>
  </si>
  <si>
    <t>Mācību, darba un dienesta komandējumi, dienesta, darba braucieni</t>
  </si>
  <si>
    <t> Izdevumi periodikas iegādei</t>
  </si>
  <si>
    <t>Pakalpojumu izmaksas kopā</t>
  </si>
  <si>
    <t>4. Rehabilitācijas pakalpojumi</t>
  </si>
  <si>
    <t xml:space="preserve">Bezdarbnieku stipendijas </t>
  </si>
  <si>
    <t>Stipendijas</t>
  </si>
  <si>
    <t>4.2. Citi pakalpojumi</t>
  </si>
  <si>
    <t>SASKAŅOTS</t>
  </si>
  <si>
    <t>Atalgojums</t>
  </si>
  <si>
    <t>Darba devēja valsts sociālās apdrošināšanas obligātās iemaksas, sociāla rakstura pabalsti un kompensācijas</t>
  </si>
  <si>
    <t xml:space="preserve">                                                                   (amats)    (vārds, uzvārds)    (paraksts)</t>
  </si>
  <si>
    <t>Maksas pakalpojuma vienību skaits noteiktā laikposmā (gab.)</t>
  </si>
  <si>
    <t>Prognozētais maksas pakalpojumu skaits gadā (gab.)*</t>
  </si>
  <si>
    <t>Piezīme. *Ailes neaizpilda, ja izvēlētais laikposms ir viens gads.</t>
  </si>
  <si>
    <t>(amats)   (Vārds, Uzvārds)  (paraksts)</t>
  </si>
  <si>
    <t>Sociālās integrācijas valsts aģentūras</t>
  </si>
  <si>
    <t>direktora p.i. I.Misūna</t>
  </si>
  <si>
    <t>sākotnējās ietekmes novērtējuma ziņojumam (anotācijai)</t>
  </si>
  <si>
    <t>Satura rādītājs</t>
  </si>
  <si>
    <t>4.2.2.</t>
  </si>
  <si>
    <t>Izmaksu apjoms noteiktā laikposmā viena maksas pakalpojuma veida nodrošināšanai (2014)</t>
  </si>
  <si>
    <t>Izmaksu apjoms noteiktā laikposmā viena maksas pakalpojuma veida nodrošināšanai (2014.gada I.pusgads)</t>
  </si>
  <si>
    <t>Izmaksu apjoms noteiktā laikposmā viena maksas pakalpojuma veida nodrošināšanai (2014.gada II.pusgads)</t>
  </si>
  <si>
    <t xml:space="preserve">Maksas pakalpojuma vienību skaits noteiktā laikposmā </t>
  </si>
  <si>
    <t>Maksas pakalpojuma izcenojums (euro)</t>
  </si>
  <si>
    <t>Izmaksu apjoms noteiktā laikposmā viena maksas pakalpojuma veida nodrošināšanai (2014.gada I pusgads)</t>
  </si>
  <si>
    <t>2014. gada 30.aprīlī</t>
  </si>
  <si>
    <t>Izmaksu apjoms noteiktā laikposmā viena maksas pakalpojuma veida nodrošināšanai (2014.gada II pusgads)</t>
  </si>
  <si>
    <t xml:space="preserve">Rehabilitācijas kurss Jūrmalā, Dubultu prospektā 71, 2.korpuss (viena vieta vienvietīgā istabā) </t>
  </si>
  <si>
    <t>4.1.1.1.</t>
  </si>
  <si>
    <t>4.1.1.2.</t>
  </si>
  <si>
    <t xml:space="preserve">Rehabilitācijas kurss Jūrmalā, Dubultu prospektā 71, 2.korpuss (viena vieta vienvietīgā pielāgotā istabā) </t>
  </si>
  <si>
    <t>4.1.1.3.</t>
  </si>
  <si>
    <t>4.1.1.4.</t>
  </si>
  <si>
    <t>4.1.1.6.</t>
  </si>
  <si>
    <t>4.1.1.5.</t>
  </si>
  <si>
    <t>Rehabilitācijas kurss Jūrmalā, Dubultu prospektā 71, 2.korpuss (viena vieta divvietīgā istabā)</t>
  </si>
  <si>
    <t xml:space="preserve">Rehabilitācijas kurss Jūrmalā, Dubultu prospektā 71, 2.korpuss (viena vieta divvietīgā divistabu numurā) </t>
  </si>
  <si>
    <t xml:space="preserve">Rehabilitācijas kurss Jūrmalā, Dubultu prospektā 71, 2.korpuss,  programma Harmonija (viena vieta divvietīgā istabā) </t>
  </si>
  <si>
    <t>4.1.2.1.</t>
  </si>
  <si>
    <t xml:space="preserve">Rehabilitācijas kurss Jūrmalā, Dubultu prospektā 71, 1.korpuss ( viena vieta vienvietīgā istabā) </t>
  </si>
  <si>
    <t>4.1.2.2.</t>
  </si>
  <si>
    <t>4.1.2.3.</t>
  </si>
  <si>
    <t>4.1.2.4.</t>
  </si>
  <si>
    <t xml:space="preserve">Rehabilitācijas kurss Jūrmalā, Dubultu prospektā 71, 1.korpuss ( viena vieta divvietīgā istabā) </t>
  </si>
  <si>
    <t xml:space="preserve"> Rehabilitācijas kurss Jūrmalā, Dubultu prospektā 71, 1.korpuss  (viena vieta divvietīgā divistabu numurā) </t>
  </si>
  <si>
    <t xml:space="preserve">Rehabilitācijas kurss Jūrmalā, Dubultu prospektā 71, 1.korpuss programma Harmonija (viena vieta divvietīgā  istabā) </t>
  </si>
  <si>
    <t>4.1.2.5.</t>
  </si>
  <si>
    <t>4.1. Rehabilitācijas kurss  Dubultu prospektā 71, Jūrmalā,</t>
  </si>
  <si>
    <t>4.1.1. Rehabilitācijas kurss  Dubultu prospektā 71, 2.korpuss, Jūrmalā</t>
  </si>
  <si>
    <t>4.1.2. Rehabilitācijas kurss  Dubultu prospektā 71, 1.korpuss, Jūrmalā</t>
  </si>
  <si>
    <t>Pavadošas personas rehabilitācija (pavada valsts budžeta klientu)</t>
  </si>
  <si>
    <t>Aprēķinu sastādīja: SIVA Finanšu nodaļas vecākā finanšu ekonomiste Anita Ozoliņa</t>
  </si>
  <si>
    <t>1.pielikums</t>
  </si>
  <si>
    <t xml:space="preserve">Ministru kabineta noteikumu projekta "Grozījumi Ministru kabineta   </t>
  </si>
  <si>
    <t xml:space="preserve">2013.gada 24.septembra noteikumos Nr.1002 "Sociālās </t>
  </si>
  <si>
    <t>4.2.2. pavadošās personas rehabilitācija (pavada valsts budžeta klientu)</t>
  </si>
  <si>
    <t>4.1.2.5. rehabilitācijas programma Harmonija (viena vieta divvietīgā  istabā)</t>
  </si>
  <si>
    <t>4.1.2.4. rehabilitācijas kurss bērnam no 2 līdz 14 gadu vecumam (papildus gultasvieta)</t>
  </si>
  <si>
    <t xml:space="preserve">4.1.2.3. rehabilitācijas kurss  (viena vieta divvietīgā divistabu numurā) </t>
  </si>
  <si>
    <t xml:space="preserve">4.1.2.2. rehabilitācijas kurss  (viena vieta divvietīgā istabā) </t>
  </si>
  <si>
    <t xml:space="preserve">4.1.2.1. rehabilitācijas kurss  (viena vieta vienvietīgā istabā) </t>
  </si>
  <si>
    <t>4.1.1.6. rehabilitācijas programma Harmonija (viena vieta divvietīgā istabā)</t>
  </si>
  <si>
    <t>4.1.1.5. rehabilitācijas kurss bērnam no 2 līdz 14 gadu vecumam (papildus gultasvieta)</t>
  </si>
  <si>
    <t xml:space="preserve">4.1.1.4. rehabilitācijas kurss (viena vieta divvietīgā divistabu numurā) </t>
  </si>
  <si>
    <t xml:space="preserve">4.1.1.3. rehabilitācijas kurss (viena vieta divvietīgā istabā) </t>
  </si>
  <si>
    <t xml:space="preserve">4.1.1.2. rehabilitācijas kurss (viena vieta vienvietīgā pielāgotā istabā) </t>
  </si>
  <si>
    <t xml:space="preserve">4.1.1.1. rehabilitācijas kurss (viena vieta vienvietīgā istabā) </t>
  </si>
  <si>
    <t xml:space="preserve">Rehabilitācijas kurss Jūrmalā, Dubultu prospektā 71, 2.korpuss bērnam no 2 līdz 14 gadu vecumam (papildus gultasvieta) </t>
  </si>
  <si>
    <t xml:space="preserve">Rehabilitācijas kurss Jūrmalā, Dubultu prospektā 71, 1.korpuss  bērnam no 2 līdz 14 gadu vecumam (papildus gultasvieta)  </t>
  </si>
  <si>
    <t xml:space="preserve">integrācijas valstas aģentūras sniegto maksas  pakalpojumu cenrādis"" </t>
  </si>
  <si>
    <t>I.Viņķele</t>
  </si>
  <si>
    <t xml:space="preserve"> I.Ķīse, 67021651</t>
  </si>
  <si>
    <t>Inese.Kise@lm.gov.lv,</t>
  </si>
  <si>
    <t>fakss 67021678</t>
  </si>
  <si>
    <t>Labklājības ministrs</t>
  </si>
  <si>
    <t>U.Augulis</t>
  </si>
  <si>
    <t>Izmaksu apjoms noteiktā laikposmā viena maksas pakalpojuma veida nodrošināšanai (2014.gada)</t>
  </si>
  <si>
    <t xml:space="preserve">Izmaksu apjoms noteiktā laikposmā viena maksas pakalpojuma veida nodrošināšanai </t>
  </si>
  <si>
    <t xml:space="preserve">Maksas pakalpojuma izcenojums (euro) </t>
  </si>
  <si>
    <t>2015.gadā un turpmāk</t>
  </si>
  <si>
    <t>Prognozētie ieņēmumi gadā (euro)*</t>
  </si>
  <si>
    <t xml:space="preserve">Prognozētie ieņēmumi gadā (euro)* </t>
  </si>
  <si>
    <t>04.08.2014. 15:59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</si>
</sst>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_-* #,##0.00\ _L_s_-;\-* #,##0.00\ _L_s_-;_-* &quot;-&quot;??\ _L_s_-;_-@_-"/>
    <numFmt numFmtId="171" formatCode="_-* #,##0\ _L_s_-;\-* #,##0\ _L_s_-;_-* &quot;-&quot;\ _L_s_-;_-@_-"/>
    <numFmt numFmtId="172" formatCode="_-* #,##0.00\ &quot;Ls&quot;_-;\-* #,##0.00\ &quot;Ls&quot;_-;_-* &quot;-&quot;??\ &quot;Ls&quot;_-;_-@_-"/>
    <numFmt numFmtId="173" formatCode="_-* #,##0\ &quot;Ls&quot;_-;\-* #,##0\ &quot;Ls&quot;_-;_-* &quot;-&quot;\ &quot;Ls&quot;_-;_-@_-"/>
    <numFmt numFmtId="174" formatCode="0.0000000000"/>
    <numFmt numFmtId="175" formatCode="0.0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  <numFmt numFmtId="188" formatCode="0.000000000000"/>
    <numFmt numFmtId="189" formatCode="0.0000000000000"/>
    <numFmt numFmtId="190" formatCode="0.00000000000000"/>
    <numFmt numFmtId="191" formatCode="0.000000000000000"/>
  </numFmts>
  <fonts count="52">
    <font>
      <sz val="10"/>
      <name val="Arial"/>
      <family val="0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0"/>
      <color indexed="8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56" applyFont="1" applyBorder="1">
      <alignment/>
      <protection/>
    </xf>
    <xf numFmtId="0" fontId="1" fillId="0" borderId="0" xfId="56" applyFont="1">
      <alignment/>
      <protection/>
    </xf>
    <xf numFmtId="0" fontId="1" fillId="0" borderId="0" xfId="56" applyFont="1" applyAlignment="1">
      <alignment horizontal="center"/>
      <protection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0" borderId="11" xfId="56" applyFont="1" applyBorder="1" applyAlignment="1">
      <alignment wrapText="1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0" xfId="56" applyFont="1" applyBorder="1">
      <alignment/>
      <protection/>
    </xf>
    <xf numFmtId="0" fontId="1" fillId="0" borderId="10" xfId="56" applyFont="1" applyBorder="1" applyAlignment="1">
      <alignment wrapText="1"/>
      <protection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2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vertical="top"/>
    </xf>
    <xf numFmtId="4" fontId="1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11" xfId="56" applyFont="1" applyBorder="1" applyAlignment="1">
      <alignment wrapText="1"/>
      <protection/>
    </xf>
    <xf numFmtId="0" fontId="5" fillId="0" borderId="0" xfId="56" applyFont="1">
      <alignment/>
      <protection/>
    </xf>
    <xf numFmtId="0" fontId="5" fillId="0" borderId="0" xfId="56" applyFont="1" applyBorder="1">
      <alignment/>
      <protection/>
    </xf>
    <xf numFmtId="0" fontId="5" fillId="0" borderId="0" xfId="56" applyFont="1" applyAlignment="1">
      <alignment horizontal="center"/>
      <protection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2" fontId="5" fillId="0" borderId="10" xfId="0" applyNumberFormat="1" applyFont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2" fontId="8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right" vertical="top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right" vertical="top" wrapText="1"/>
    </xf>
    <xf numFmtId="0" fontId="5" fillId="0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vertical="top"/>
    </xf>
    <xf numFmtId="0" fontId="5" fillId="0" borderId="0" xfId="0" applyFont="1" applyBorder="1" applyAlignment="1">
      <alignment horizontal="right"/>
    </xf>
    <xf numFmtId="2" fontId="8" fillId="0" borderId="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188" fontId="8" fillId="0" borderId="0" xfId="0" applyNumberFormat="1" applyFont="1" applyBorder="1" applyAlignment="1">
      <alignment horizontal="center"/>
    </xf>
    <xf numFmtId="0" fontId="5" fillId="0" borderId="10" xfId="56" applyFont="1" applyBorder="1">
      <alignment/>
      <protection/>
    </xf>
    <xf numFmtId="0" fontId="5" fillId="0" borderId="10" xfId="56" applyFont="1" applyBorder="1" applyAlignment="1">
      <alignment wrapText="1"/>
      <protection/>
    </xf>
    <xf numFmtId="0" fontId="5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2" fontId="8" fillId="0" borderId="0" xfId="0" applyNumberFormat="1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2" fontId="5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 vertical="top"/>
    </xf>
    <xf numFmtId="0" fontId="5" fillId="0" borderId="0" xfId="0" applyFont="1" applyBorder="1" applyAlignment="1">
      <alignment horizontal="center" vertical="top"/>
    </xf>
    <xf numFmtId="0" fontId="5" fillId="0" borderId="11" xfId="56" applyFont="1" applyBorder="1" applyAlignment="1">
      <alignment vertical="top" wrapText="1"/>
      <protection/>
    </xf>
    <xf numFmtId="0" fontId="5" fillId="0" borderId="10" xfId="56" applyFont="1" applyBorder="1" applyAlignment="1">
      <alignment vertical="top"/>
      <protection/>
    </xf>
    <xf numFmtId="0" fontId="5" fillId="0" borderId="10" xfId="56" applyFont="1" applyBorder="1" applyAlignment="1">
      <alignment vertical="top" wrapText="1"/>
      <protection/>
    </xf>
    <xf numFmtId="0" fontId="7" fillId="0" borderId="0" xfId="0" applyFont="1" applyAlignment="1">
      <alignment horizontal="justify"/>
    </xf>
    <xf numFmtId="0" fontId="4" fillId="0" borderId="0" xfId="0" applyFont="1" applyAlignment="1">
      <alignment horizontal="left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5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5" fillId="0" borderId="0" xfId="0" applyFont="1" applyBorder="1" applyAlignment="1">
      <alignment horizontal="left" vertical="top" wrapText="1"/>
    </xf>
    <xf numFmtId="0" fontId="5" fillId="0" borderId="0" xfId="56" applyFont="1" applyAlignment="1">
      <alignment vertical="top" wrapText="1"/>
      <protection/>
    </xf>
    <xf numFmtId="0" fontId="5" fillId="0" borderId="11" xfId="56" applyFont="1" applyBorder="1" applyAlignment="1">
      <alignment vertical="top" wrapText="1"/>
      <protection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56" applyFont="1" applyAlignment="1">
      <alignment wrapText="1"/>
      <protection/>
    </xf>
    <xf numFmtId="0" fontId="5" fillId="0" borderId="11" xfId="56" applyFont="1" applyBorder="1" applyAlignment="1">
      <alignment wrapText="1"/>
      <protection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10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51" fillId="0" borderId="0" xfId="52" applyFont="1" applyAlignment="1" applyProtection="1">
      <alignment horizontal="left"/>
      <protection/>
    </xf>
    <xf numFmtId="0" fontId="4" fillId="0" borderId="0" xfId="52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Inese.Kise@lm.gov.lv," TargetMode="Externa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view="pageLayout" zoomScale="90" zoomScalePageLayoutView="90" workbookViewId="0" topLeftCell="B1">
      <selection activeCell="J25" sqref="J25"/>
    </sheetView>
  </sheetViews>
  <sheetFormatPr defaultColWidth="9.140625" defaultRowHeight="12.75"/>
  <cols>
    <col min="1" max="1" width="0" style="0" hidden="1" customWidth="1"/>
    <col min="2" max="2" width="9.421875" style="0" customWidth="1"/>
    <col min="9" max="9" width="23.140625" style="0" customWidth="1"/>
  </cols>
  <sheetData>
    <row r="1" spans="1:18" ht="15.75">
      <c r="A1" s="80"/>
      <c r="B1" s="80"/>
      <c r="C1" s="93" t="s">
        <v>102</v>
      </c>
      <c r="D1" s="93"/>
      <c r="E1" s="93"/>
      <c r="F1" s="93"/>
      <c r="G1" s="93"/>
      <c r="H1" s="93"/>
      <c r="I1" s="93"/>
      <c r="J1" s="93"/>
      <c r="K1" s="14"/>
      <c r="L1" s="14"/>
      <c r="M1" s="14"/>
      <c r="N1" s="14"/>
      <c r="O1" s="14"/>
      <c r="P1" s="14"/>
      <c r="Q1" s="14"/>
      <c r="R1" s="14"/>
    </row>
    <row r="2" spans="1:18" ht="15.75">
      <c r="A2" s="80"/>
      <c r="B2" s="93" t="s">
        <v>103</v>
      </c>
      <c r="C2" s="93"/>
      <c r="D2" s="93"/>
      <c r="E2" s="93"/>
      <c r="F2" s="93"/>
      <c r="G2" s="93"/>
      <c r="H2" s="93"/>
      <c r="I2" s="93"/>
      <c r="J2" s="93"/>
      <c r="K2" s="14"/>
      <c r="L2" s="14"/>
      <c r="M2" s="14"/>
      <c r="N2" s="14"/>
      <c r="O2" s="14"/>
      <c r="P2" s="14"/>
      <c r="Q2" s="14"/>
      <c r="R2" s="14"/>
    </row>
    <row r="3" spans="1:18" ht="15.75">
      <c r="A3" s="93" t="s">
        <v>104</v>
      </c>
      <c r="B3" s="93"/>
      <c r="C3" s="93"/>
      <c r="D3" s="93"/>
      <c r="E3" s="93"/>
      <c r="F3" s="93"/>
      <c r="G3" s="93"/>
      <c r="H3" s="93"/>
      <c r="I3" s="93"/>
      <c r="J3" s="93"/>
      <c r="K3" s="14"/>
      <c r="L3" s="14"/>
      <c r="M3" s="14"/>
      <c r="N3" s="14"/>
      <c r="O3" s="14"/>
      <c r="P3" s="14"/>
      <c r="Q3" s="14"/>
      <c r="R3" s="14"/>
    </row>
    <row r="4" spans="1:18" ht="15.75" customHeight="1">
      <c r="A4" s="80"/>
      <c r="B4" s="93" t="s">
        <v>119</v>
      </c>
      <c r="C4" s="93"/>
      <c r="D4" s="93"/>
      <c r="E4" s="93"/>
      <c r="F4" s="93"/>
      <c r="G4" s="93"/>
      <c r="H4" s="93"/>
      <c r="I4" s="93"/>
      <c r="J4" s="93"/>
      <c r="K4" s="14"/>
      <c r="L4" s="14"/>
      <c r="M4" s="14"/>
      <c r="N4" s="14"/>
      <c r="O4" s="14"/>
      <c r="P4" s="14"/>
      <c r="Q4" s="14"/>
      <c r="R4" s="14"/>
    </row>
    <row r="5" spans="1:18" ht="12.75" customHeight="1">
      <c r="A5" s="80"/>
      <c r="B5" s="80"/>
      <c r="C5" s="80"/>
      <c r="D5" s="80"/>
      <c r="E5" s="27"/>
      <c r="F5" s="93" t="s">
        <v>66</v>
      </c>
      <c r="G5" s="93"/>
      <c r="H5" s="93"/>
      <c r="I5" s="93"/>
      <c r="J5" s="93"/>
      <c r="K5" s="14"/>
      <c r="L5" s="14"/>
      <c r="M5" s="14"/>
      <c r="N5" s="14"/>
      <c r="O5" s="14"/>
      <c r="P5" s="14"/>
      <c r="Q5" s="14"/>
      <c r="R5" s="14"/>
    </row>
    <row r="6" spans="1:9" ht="14.25">
      <c r="A6" s="3"/>
      <c r="B6" s="3"/>
      <c r="C6" s="3"/>
      <c r="D6" s="3"/>
      <c r="E6" s="3"/>
      <c r="F6" s="3"/>
      <c r="G6" s="3"/>
      <c r="H6" s="3"/>
      <c r="I6" s="3"/>
    </row>
    <row r="7" spans="1:9" ht="14.25">
      <c r="A7" s="3"/>
      <c r="B7" s="3"/>
      <c r="C7" s="3"/>
      <c r="D7" s="3"/>
      <c r="E7" s="3"/>
      <c r="F7" s="3"/>
      <c r="G7" s="3"/>
      <c r="H7" s="3"/>
      <c r="I7" s="3"/>
    </row>
    <row r="8" spans="1:9" ht="14.25">
      <c r="A8" s="3"/>
      <c r="B8" s="3"/>
      <c r="C8" s="3"/>
      <c r="D8" s="3"/>
      <c r="E8" s="3"/>
      <c r="F8" s="3"/>
      <c r="G8" s="3"/>
      <c r="H8" s="3"/>
      <c r="I8" s="3"/>
    </row>
    <row r="9" spans="1:9" ht="14.25">
      <c r="A9" s="3"/>
      <c r="B9" s="3"/>
      <c r="C9" s="3"/>
      <c r="D9" s="3"/>
      <c r="E9" s="3"/>
      <c r="F9" s="3"/>
      <c r="G9" s="3"/>
      <c r="H9" s="3"/>
      <c r="I9" s="3"/>
    </row>
    <row r="10" spans="1:9" ht="14.25">
      <c r="A10" s="3"/>
      <c r="B10" s="3"/>
      <c r="C10" s="3"/>
      <c r="D10" s="3"/>
      <c r="E10" s="3"/>
      <c r="F10" s="3"/>
      <c r="G10" s="3"/>
      <c r="H10" s="3"/>
      <c r="I10" s="3"/>
    </row>
    <row r="11" spans="1:10" ht="18.75">
      <c r="A11" s="3"/>
      <c r="B11" s="97" t="s">
        <v>67</v>
      </c>
      <c r="C11" s="97"/>
      <c r="D11" s="97"/>
      <c r="E11" s="97"/>
      <c r="F11" s="97"/>
      <c r="G11" s="97"/>
      <c r="H11" s="97"/>
      <c r="I11" s="97"/>
      <c r="J11" s="97"/>
    </row>
    <row r="12" spans="1:9" ht="14.25">
      <c r="A12" s="3"/>
      <c r="B12" s="3"/>
      <c r="C12" s="3"/>
      <c r="D12" s="3"/>
      <c r="E12" s="3"/>
      <c r="F12" s="3"/>
      <c r="G12" s="3"/>
      <c r="H12" s="3"/>
      <c r="I12" s="3"/>
    </row>
    <row r="13" spans="1:10" ht="18.75" customHeight="1">
      <c r="A13" s="3"/>
      <c r="B13" s="81" t="s">
        <v>78</v>
      </c>
      <c r="C13" s="96" t="s">
        <v>77</v>
      </c>
      <c r="D13" s="96"/>
      <c r="E13" s="96"/>
      <c r="F13" s="96"/>
      <c r="G13" s="96"/>
      <c r="H13" s="96"/>
      <c r="I13" s="96"/>
      <c r="J13" s="96"/>
    </row>
    <row r="14" spans="1:10" ht="30.75" customHeight="1">
      <c r="A14" s="3"/>
      <c r="B14" s="81" t="s">
        <v>79</v>
      </c>
      <c r="C14" s="96" t="s">
        <v>80</v>
      </c>
      <c r="D14" s="96"/>
      <c r="E14" s="96"/>
      <c r="F14" s="96"/>
      <c r="G14" s="96"/>
      <c r="H14" s="96"/>
      <c r="I14" s="96"/>
      <c r="J14" s="96"/>
    </row>
    <row r="15" spans="1:10" ht="18.75" customHeight="1">
      <c r="A15" s="3"/>
      <c r="B15" s="81" t="s">
        <v>81</v>
      </c>
      <c r="C15" s="96" t="s">
        <v>85</v>
      </c>
      <c r="D15" s="96"/>
      <c r="E15" s="96"/>
      <c r="F15" s="96"/>
      <c r="G15" s="96"/>
      <c r="H15" s="96"/>
      <c r="I15" s="96"/>
      <c r="J15" s="96"/>
    </row>
    <row r="16" spans="1:10" ht="30.75" customHeight="1">
      <c r="A16" s="3"/>
      <c r="B16" s="81" t="s">
        <v>82</v>
      </c>
      <c r="C16" s="96" t="s">
        <v>86</v>
      </c>
      <c r="D16" s="96"/>
      <c r="E16" s="96"/>
      <c r="F16" s="96"/>
      <c r="G16" s="96"/>
      <c r="H16" s="96"/>
      <c r="I16" s="96"/>
      <c r="J16" s="96"/>
    </row>
    <row r="17" spans="1:10" ht="30.75" customHeight="1">
      <c r="A17" s="3"/>
      <c r="B17" s="81" t="s">
        <v>84</v>
      </c>
      <c r="C17" s="96" t="s">
        <v>117</v>
      </c>
      <c r="D17" s="96"/>
      <c r="E17" s="96"/>
      <c r="F17" s="96"/>
      <c r="G17" s="96"/>
      <c r="H17" s="96"/>
      <c r="I17" s="96"/>
      <c r="J17" s="96"/>
    </row>
    <row r="18" spans="1:10" ht="30" customHeight="1">
      <c r="A18" s="3"/>
      <c r="B18" s="81" t="s">
        <v>83</v>
      </c>
      <c r="C18" s="96" t="s">
        <v>87</v>
      </c>
      <c r="D18" s="96"/>
      <c r="E18" s="96"/>
      <c r="F18" s="96"/>
      <c r="G18" s="96"/>
      <c r="H18" s="96"/>
      <c r="I18" s="96"/>
      <c r="J18" s="96"/>
    </row>
    <row r="19" spans="1:10" ht="18.75" customHeight="1">
      <c r="A19" s="3"/>
      <c r="B19" s="81" t="s">
        <v>88</v>
      </c>
      <c r="C19" s="96" t="s">
        <v>89</v>
      </c>
      <c r="D19" s="96"/>
      <c r="E19" s="96"/>
      <c r="F19" s="96"/>
      <c r="G19" s="96"/>
      <c r="H19" s="96"/>
      <c r="I19" s="96"/>
      <c r="J19" s="96"/>
    </row>
    <row r="20" spans="1:10" ht="21.75" customHeight="1">
      <c r="A20" s="3"/>
      <c r="B20" s="81" t="s">
        <v>90</v>
      </c>
      <c r="C20" s="96" t="s">
        <v>93</v>
      </c>
      <c r="D20" s="96"/>
      <c r="E20" s="96"/>
      <c r="F20" s="96"/>
      <c r="G20" s="96"/>
      <c r="H20" s="96"/>
      <c r="I20" s="96"/>
      <c r="J20" s="96"/>
    </row>
    <row r="21" spans="1:10" ht="32.25" customHeight="1">
      <c r="A21" s="3"/>
      <c r="B21" s="81" t="s">
        <v>91</v>
      </c>
      <c r="C21" s="96" t="s">
        <v>94</v>
      </c>
      <c r="D21" s="96"/>
      <c r="E21" s="96"/>
      <c r="F21" s="96"/>
      <c r="G21" s="96"/>
      <c r="H21" s="96"/>
      <c r="I21" s="96"/>
      <c r="J21" s="96"/>
    </row>
    <row r="22" spans="1:10" ht="30.75" customHeight="1">
      <c r="A22" s="3"/>
      <c r="B22" s="81" t="s">
        <v>92</v>
      </c>
      <c r="C22" s="96" t="s">
        <v>118</v>
      </c>
      <c r="D22" s="96"/>
      <c r="E22" s="96"/>
      <c r="F22" s="96"/>
      <c r="G22" s="96"/>
      <c r="H22" s="96"/>
      <c r="I22" s="96"/>
      <c r="J22" s="96"/>
    </row>
    <row r="23" spans="1:10" ht="30.75" customHeight="1">
      <c r="A23" s="3"/>
      <c r="B23" s="81" t="s">
        <v>96</v>
      </c>
      <c r="C23" s="96" t="s">
        <v>95</v>
      </c>
      <c r="D23" s="96"/>
      <c r="E23" s="96"/>
      <c r="F23" s="96"/>
      <c r="G23" s="96"/>
      <c r="H23" s="96"/>
      <c r="I23" s="96"/>
      <c r="J23" s="96"/>
    </row>
    <row r="24" spans="1:10" ht="15.75" customHeight="1">
      <c r="A24" s="3"/>
      <c r="B24" s="81" t="s">
        <v>68</v>
      </c>
      <c r="C24" s="94" t="s">
        <v>100</v>
      </c>
      <c r="D24" s="95"/>
      <c r="E24" s="95"/>
      <c r="F24" s="95"/>
      <c r="G24" s="95"/>
      <c r="H24" s="95"/>
      <c r="I24" s="95"/>
      <c r="J24" s="86"/>
    </row>
    <row r="25" spans="1:9" ht="14.25">
      <c r="A25" s="3"/>
      <c r="B25" s="26"/>
      <c r="C25" s="26"/>
      <c r="D25" s="26"/>
      <c r="E25" s="26"/>
      <c r="F25" s="26"/>
      <c r="G25" s="26"/>
      <c r="H25" s="26"/>
      <c r="I25" s="26"/>
    </row>
    <row r="26" spans="1:9" ht="14.25">
      <c r="A26" s="3"/>
      <c r="B26" s="26"/>
      <c r="C26" s="26"/>
      <c r="D26" s="26"/>
      <c r="E26" s="26"/>
      <c r="F26" s="26"/>
      <c r="G26" s="26"/>
      <c r="H26" s="26"/>
      <c r="I26" s="26"/>
    </row>
    <row r="27" spans="1:9" ht="14.25">
      <c r="A27" s="3"/>
      <c r="B27" s="3"/>
      <c r="C27" s="3"/>
      <c r="D27" s="3"/>
      <c r="E27" s="3"/>
      <c r="F27" s="3"/>
      <c r="G27" s="3"/>
      <c r="H27" s="3"/>
      <c r="I27" s="3"/>
    </row>
    <row r="28" spans="1:9" ht="14.25">
      <c r="A28" s="3"/>
      <c r="B28" s="3"/>
      <c r="C28" s="3"/>
      <c r="D28" s="3"/>
      <c r="E28" s="3"/>
      <c r="F28" s="3"/>
      <c r="G28" s="3"/>
      <c r="H28" s="3"/>
      <c r="I28" s="3"/>
    </row>
    <row r="29" spans="1:9" ht="14.25">
      <c r="A29" s="3"/>
      <c r="B29" s="3"/>
      <c r="C29" s="3"/>
      <c r="D29" s="3"/>
      <c r="E29" s="3"/>
      <c r="F29" s="3"/>
      <c r="G29" s="3"/>
      <c r="H29" s="3"/>
      <c r="I29" s="3"/>
    </row>
  </sheetData>
  <sheetProtection/>
  <mergeCells count="18">
    <mergeCell ref="C16:J16"/>
    <mergeCell ref="C17:J17"/>
    <mergeCell ref="C23:J23"/>
    <mergeCell ref="C18:J18"/>
    <mergeCell ref="B11:J11"/>
    <mergeCell ref="C13:J13"/>
    <mergeCell ref="C14:J14"/>
    <mergeCell ref="C15:J15"/>
    <mergeCell ref="C1:J1"/>
    <mergeCell ref="B2:J2"/>
    <mergeCell ref="A3:J3"/>
    <mergeCell ref="B4:J4"/>
    <mergeCell ref="F5:J5"/>
    <mergeCell ref="C24:I24"/>
    <mergeCell ref="C19:J19"/>
    <mergeCell ref="C20:J20"/>
    <mergeCell ref="C21:J21"/>
    <mergeCell ref="C22:J22"/>
  </mergeCells>
  <printOptions/>
  <pageMargins left="0.7" right="0.4895833333333333" top="0.9895833333333334" bottom="0.75" header="0.3" footer="0.3"/>
  <pageSetup horizontalDpi="600" verticalDpi="600" orientation="portrait" paperSize="9" scale="90" r:id="rId1"/>
  <headerFooter>
    <oddFooter>&amp;C&amp;"Times New Roman,Regular"&amp;11&amp;F;  Grozījumi Ministru kabineta 2013.gada 24.septembra noteikumos Nr.1002 „Sociālās integrācijas valsts aģentūras sniegto maksas pakalpojumu cenrādis”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89"/>
  <sheetViews>
    <sheetView view="pageLayout" zoomScale="90" zoomScaleNormal="90" zoomScalePageLayoutView="90" workbookViewId="0" topLeftCell="A1">
      <selection activeCell="A34" sqref="A34:IV34"/>
    </sheetView>
  </sheetViews>
  <sheetFormatPr defaultColWidth="9.140625" defaultRowHeight="12.75"/>
  <cols>
    <col min="1" max="1" width="12.140625" style="13" customWidth="1"/>
    <col min="2" max="2" width="99.8515625" style="13" customWidth="1"/>
    <col min="3" max="3" width="12.8515625" style="13" hidden="1" customWidth="1"/>
    <col min="4" max="4" width="25.7109375" style="13" hidden="1" customWidth="1"/>
    <col min="5" max="5" width="22.57421875" style="13" hidden="1" customWidth="1"/>
    <col min="6" max="6" width="40.421875" style="13" customWidth="1"/>
  </cols>
  <sheetData>
    <row r="1" spans="1:6" ht="15.75" customHeight="1">
      <c r="A1" s="11"/>
      <c r="B1" s="104" t="s">
        <v>56</v>
      </c>
      <c r="C1" s="104"/>
      <c r="D1" s="104"/>
      <c r="E1" s="104"/>
      <c r="F1" s="99"/>
    </row>
    <row r="2" spans="1:6" ht="15.75">
      <c r="A2" s="11"/>
      <c r="B2" s="105" t="s">
        <v>64</v>
      </c>
      <c r="C2" s="105"/>
      <c r="D2" s="105"/>
      <c r="E2" s="105"/>
      <c r="F2" s="106"/>
    </row>
    <row r="3" spans="1:6" ht="15.75">
      <c r="A3" s="11"/>
      <c r="B3" s="30"/>
      <c r="C3" s="30"/>
      <c r="D3" s="30"/>
      <c r="E3" s="107" t="s">
        <v>65</v>
      </c>
      <c r="F3" s="112"/>
    </row>
    <row r="4" spans="1:6" ht="15.75">
      <c r="A4" s="11"/>
      <c r="B4" s="30"/>
      <c r="C4" s="30"/>
      <c r="D4" s="30"/>
      <c r="E4" s="33"/>
      <c r="F4" s="30" t="s">
        <v>59</v>
      </c>
    </row>
    <row r="5" spans="1:6" ht="15.75">
      <c r="A5" s="11"/>
      <c r="B5" s="37"/>
      <c r="C5" s="37"/>
      <c r="D5" s="37"/>
      <c r="E5" s="31"/>
      <c r="F5" s="30" t="s">
        <v>75</v>
      </c>
    </row>
    <row r="6" spans="1:6" ht="15">
      <c r="A6" s="11"/>
      <c r="B6" s="2"/>
      <c r="C6" s="2"/>
      <c r="D6" s="2"/>
      <c r="E6" s="2"/>
      <c r="F6" s="2"/>
    </row>
    <row r="7" spans="1:6" ht="18.75">
      <c r="A7" s="97" t="s">
        <v>10</v>
      </c>
      <c r="B7" s="113"/>
      <c r="C7" s="113"/>
      <c r="D7" s="113"/>
      <c r="E7" s="113"/>
      <c r="F7" s="113"/>
    </row>
    <row r="8" spans="1:6" ht="14.25">
      <c r="A8" s="12"/>
      <c r="B8" s="12"/>
      <c r="C8" s="12"/>
      <c r="D8" s="12"/>
      <c r="E8" s="12"/>
      <c r="F8" s="21"/>
    </row>
    <row r="9" spans="1:6" ht="15" customHeight="1">
      <c r="A9" s="98" t="s">
        <v>1</v>
      </c>
      <c r="B9" s="98"/>
      <c r="C9" s="28"/>
      <c r="D9" s="28"/>
      <c r="E9" s="28"/>
      <c r="F9" s="17"/>
    </row>
    <row r="10" spans="1:6" ht="15" customHeight="1">
      <c r="A10" s="98" t="s">
        <v>0</v>
      </c>
      <c r="B10" s="98"/>
      <c r="C10" s="28"/>
      <c r="D10" s="28"/>
      <c r="E10" s="28"/>
      <c r="F10" s="17"/>
    </row>
    <row r="11" spans="1:6" ht="15" customHeight="1">
      <c r="A11" s="28"/>
      <c r="B11" s="28" t="s">
        <v>52</v>
      </c>
      <c r="C11" s="28"/>
      <c r="D11" s="28"/>
      <c r="E11" s="28"/>
      <c r="F11" s="17"/>
    </row>
    <row r="12" spans="1:6" ht="15" customHeight="1">
      <c r="A12" s="28"/>
      <c r="B12" s="98" t="s">
        <v>97</v>
      </c>
      <c r="C12" s="103"/>
      <c r="D12" s="103"/>
      <c r="E12" s="28"/>
      <c r="F12" s="36"/>
    </row>
    <row r="13" spans="1:6" ht="15" customHeight="1">
      <c r="A13" s="28"/>
      <c r="B13" s="98" t="s">
        <v>99</v>
      </c>
      <c r="C13" s="98"/>
      <c r="D13" s="98"/>
      <c r="E13" s="98"/>
      <c r="F13" s="99"/>
    </row>
    <row r="14" spans="1:6" ht="15" customHeight="1">
      <c r="A14" s="28"/>
      <c r="B14" s="98" t="s">
        <v>108</v>
      </c>
      <c r="C14" s="98"/>
      <c r="D14" s="98"/>
      <c r="E14" s="98"/>
      <c r="F14" s="98"/>
    </row>
    <row r="15" spans="1:6" ht="18.75" customHeight="1">
      <c r="A15" s="28" t="s">
        <v>2</v>
      </c>
      <c r="B15" s="28" t="s">
        <v>129</v>
      </c>
      <c r="C15" s="28"/>
      <c r="D15" s="28"/>
      <c r="E15" s="28"/>
      <c r="F15" s="17"/>
    </row>
    <row r="16" spans="1:6" ht="67.5" customHeight="1">
      <c r="A16" s="91" t="s">
        <v>3</v>
      </c>
      <c r="B16" s="91" t="s">
        <v>4</v>
      </c>
      <c r="C16" s="91" t="s">
        <v>69</v>
      </c>
      <c r="D16" s="91" t="s">
        <v>126</v>
      </c>
      <c r="E16" s="91" t="s">
        <v>71</v>
      </c>
      <c r="F16" s="91" t="s">
        <v>127</v>
      </c>
    </row>
    <row r="17" spans="1:6" ht="15.75">
      <c r="A17" s="44">
        <v>1</v>
      </c>
      <c r="B17" s="45">
        <v>2</v>
      </c>
      <c r="C17" s="45">
        <v>3</v>
      </c>
      <c r="D17" s="45">
        <v>3</v>
      </c>
      <c r="E17" s="45">
        <v>4</v>
      </c>
      <c r="F17" s="45">
        <v>3</v>
      </c>
    </row>
    <row r="18" spans="1:6" ht="15" customHeight="1">
      <c r="A18" s="46"/>
      <c r="B18" s="47" t="s">
        <v>6</v>
      </c>
      <c r="C18" s="48"/>
      <c r="D18" s="47"/>
      <c r="E18" s="47"/>
      <c r="F18" s="48"/>
    </row>
    <row r="19" spans="1:6" ht="15" customHeight="1">
      <c r="A19" s="49">
        <v>1100</v>
      </c>
      <c r="B19" s="49" t="s">
        <v>57</v>
      </c>
      <c r="C19" s="50">
        <v>14941.01</v>
      </c>
      <c r="D19" s="50">
        <v>0</v>
      </c>
      <c r="E19" s="50">
        <v>7935.77</v>
      </c>
      <c r="F19" s="50">
        <f>ROUND(E19/578*1157,2)</f>
        <v>15885.27</v>
      </c>
    </row>
    <row r="20" spans="1:6" ht="15.75">
      <c r="A20" s="49">
        <v>1200</v>
      </c>
      <c r="B20" s="51" t="s">
        <v>58</v>
      </c>
      <c r="C20" s="50">
        <v>3524.58</v>
      </c>
      <c r="D20" s="50">
        <v>0</v>
      </c>
      <c r="E20" s="50">
        <v>1872.05</v>
      </c>
      <c r="F20" s="50">
        <f aca="true" t="shared" si="0" ref="F20:F29">ROUND(E20/578*1157,2)</f>
        <v>3747.34</v>
      </c>
    </row>
    <row r="21" spans="1:6" ht="15" customHeight="1">
      <c r="A21" s="49">
        <v>2222</v>
      </c>
      <c r="B21" s="51" t="s">
        <v>46</v>
      </c>
      <c r="C21" s="50">
        <v>1286.97</v>
      </c>
      <c r="D21" s="50">
        <v>0</v>
      </c>
      <c r="E21" s="50">
        <f aca="true" t="shared" si="1" ref="E21:E28">ROUND(C21/1157*578,2)</f>
        <v>642.93</v>
      </c>
      <c r="F21" s="50">
        <f t="shared" si="0"/>
        <v>1286.97</v>
      </c>
    </row>
    <row r="22" spans="1:6" ht="15" customHeight="1">
      <c r="A22" s="49">
        <v>2223</v>
      </c>
      <c r="B22" s="51" t="s">
        <v>47</v>
      </c>
      <c r="C22" s="50">
        <v>343.99</v>
      </c>
      <c r="D22" s="50">
        <v>0</v>
      </c>
      <c r="E22" s="50">
        <f t="shared" si="1"/>
        <v>171.85</v>
      </c>
      <c r="F22" s="50">
        <f t="shared" si="0"/>
        <v>344</v>
      </c>
    </row>
    <row r="23" spans="1:6" ht="15" customHeight="1">
      <c r="A23" s="49">
        <v>2243</v>
      </c>
      <c r="B23" s="51" t="s">
        <v>16</v>
      </c>
      <c r="C23" s="50">
        <v>328.41</v>
      </c>
      <c r="D23" s="50">
        <v>0</v>
      </c>
      <c r="E23" s="50">
        <f t="shared" si="1"/>
        <v>164.06</v>
      </c>
      <c r="F23" s="50">
        <f t="shared" si="0"/>
        <v>328.4</v>
      </c>
    </row>
    <row r="24" spans="1:6" ht="15" customHeight="1">
      <c r="A24" s="49">
        <v>2249</v>
      </c>
      <c r="B24" s="51" t="s">
        <v>19</v>
      </c>
      <c r="C24" s="50">
        <v>850.93</v>
      </c>
      <c r="D24" s="50">
        <v>0</v>
      </c>
      <c r="E24" s="50">
        <f t="shared" si="1"/>
        <v>425.1</v>
      </c>
      <c r="F24" s="50">
        <f t="shared" si="0"/>
        <v>850.94</v>
      </c>
    </row>
    <row r="25" spans="1:6" ht="15" customHeight="1">
      <c r="A25" s="49">
        <v>2321</v>
      </c>
      <c r="B25" s="51" t="s">
        <v>27</v>
      </c>
      <c r="C25" s="50">
        <v>572.01</v>
      </c>
      <c r="D25" s="50">
        <v>0</v>
      </c>
      <c r="E25" s="50">
        <f t="shared" si="1"/>
        <v>285.76</v>
      </c>
      <c r="F25" s="50">
        <f t="shared" si="0"/>
        <v>572.01</v>
      </c>
    </row>
    <row r="26" spans="1:6" ht="15" customHeight="1">
      <c r="A26" s="49">
        <v>2341</v>
      </c>
      <c r="B26" s="51" t="s">
        <v>29</v>
      </c>
      <c r="C26" s="50">
        <v>838.88</v>
      </c>
      <c r="D26" s="50">
        <v>0</v>
      </c>
      <c r="E26" s="50">
        <f t="shared" si="1"/>
        <v>419.08</v>
      </c>
      <c r="F26" s="50">
        <f t="shared" si="0"/>
        <v>838.89</v>
      </c>
    </row>
    <row r="27" spans="1:6" ht="15" customHeight="1">
      <c r="A27" s="49">
        <v>2350</v>
      </c>
      <c r="B27" s="51" t="s">
        <v>31</v>
      </c>
      <c r="C27" s="50">
        <v>92.33</v>
      </c>
      <c r="D27" s="50">
        <v>0</v>
      </c>
      <c r="E27" s="50">
        <f t="shared" si="1"/>
        <v>46.13</v>
      </c>
      <c r="F27" s="50">
        <f t="shared" si="0"/>
        <v>92.34</v>
      </c>
    </row>
    <row r="28" spans="1:6" ht="15" customHeight="1">
      <c r="A28" s="49">
        <v>2363</v>
      </c>
      <c r="B28" s="51" t="s">
        <v>34</v>
      </c>
      <c r="C28" s="50">
        <v>7632.36</v>
      </c>
      <c r="D28" s="50">
        <v>0</v>
      </c>
      <c r="E28" s="50">
        <f t="shared" si="1"/>
        <v>3812.88</v>
      </c>
      <c r="F28" s="50">
        <f t="shared" si="0"/>
        <v>7632.36</v>
      </c>
    </row>
    <row r="29" spans="1:6" ht="15" customHeight="1">
      <c r="A29" s="49">
        <v>5232</v>
      </c>
      <c r="B29" s="51" t="s">
        <v>40</v>
      </c>
      <c r="C29" s="50">
        <v>4.7</v>
      </c>
      <c r="D29" s="50">
        <v>0</v>
      </c>
      <c r="E29" s="50">
        <f>ROUND(C29/1157*578,2)</f>
        <v>2.35</v>
      </c>
      <c r="F29" s="50">
        <f t="shared" si="0"/>
        <v>4.7</v>
      </c>
    </row>
    <row r="30" spans="1:6" ht="15" customHeight="1">
      <c r="A30" s="49"/>
      <c r="B30" s="52" t="s">
        <v>7</v>
      </c>
      <c r="C30" s="53">
        <f>SUM(C19:C29)</f>
        <v>30416.170000000006</v>
      </c>
      <c r="D30" s="53">
        <f>SUM(D19:D29)</f>
        <v>0</v>
      </c>
      <c r="E30" s="53">
        <f>SUM(E19:E29)</f>
        <v>15777.960000000001</v>
      </c>
      <c r="F30" s="53">
        <f>SUM(F19:F29)</f>
        <v>31583.22</v>
      </c>
    </row>
    <row r="31" spans="1:6" ht="15" customHeight="1">
      <c r="A31" s="54"/>
      <c r="B31" s="49" t="s">
        <v>8</v>
      </c>
      <c r="C31" s="48"/>
      <c r="D31" s="49"/>
      <c r="E31" s="49"/>
      <c r="F31" s="48"/>
    </row>
    <row r="32" spans="1:6" ht="15" customHeight="1">
      <c r="A32" s="49">
        <v>1100</v>
      </c>
      <c r="B32" s="49" t="s">
        <v>57</v>
      </c>
      <c r="C32" s="50">
        <v>11593.57</v>
      </c>
      <c r="D32" s="50">
        <v>0</v>
      </c>
      <c r="E32" s="50">
        <f aca="true" t="shared" si="2" ref="E32:E74">ROUND(C32/1157*578,2)</f>
        <v>5791.77</v>
      </c>
      <c r="F32" s="50">
        <f aca="true" t="shared" si="3" ref="F32:F74">ROUND(E32/578*1157,2)</f>
        <v>11593.56</v>
      </c>
    </row>
    <row r="33" spans="1:6" ht="15.75">
      <c r="A33" s="49">
        <v>1200</v>
      </c>
      <c r="B33" s="51" t="s">
        <v>58</v>
      </c>
      <c r="C33" s="50">
        <v>2734.92</v>
      </c>
      <c r="D33" s="50">
        <v>0</v>
      </c>
      <c r="E33" s="50">
        <f t="shared" si="2"/>
        <v>1366.28</v>
      </c>
      <c r="F33" s="50">
        <f t="shared" si="3"/>
        <v>2734.92</v>
      </c>
    </row>
    <row r="34" spans="1:6" ht="15" customHeight="1" hidden="1">
      <c r="A34" s="49">
        <v>2100</v>
      </c>
      <c r="B34" s="55" t="s">
        <v>49</v>
      </c>
      <c r="C34" s="50"/>
      <c r="D34" s="50">
        <v>0</v>
      </c>
      <c r="E34" s="50">
        <f t="shared" si="2"/>
        <v>0</v>
      </c>
      <c r="F34" s="50">
        <f t="shared" si="3"/>
        <v>0</v>
      </c>
    </row>
    <row r="35" spans="1:6" ht="15" customHeight="1">
      <c r="A35" s="56">
        <v>2210</v>
      </c>
      <c r="B35" s="51" t="s">
        <v>45</v>
      </c>
      <c r="C35" s="50">
        <v>245.18</v>
      </c>
      <c r="D35" s="50">
        <v>0</v>
      </c>
      <c r="E35" s="50">
        <f t="shared" si="2"/>
        <v>122.48</v>
      </c>
      <c r="F35" s="50">
        <f t="shared" si="3"/>
        <v>245.17</v>
      </c>
    </row>
    <row r="36" spans="1:6" ht="15" customHeight="1">
      <c r="A36" s="49">
        <v>2222</v>
      </c>
      <c r="B36" s="51" t="s">
        <v>46</v>
      </c>
      <c r="C36" s="50">
        <v>114.53</v>
      </c>
      <c r="D36" s="50">
        <v>0</v>
      </c>
      <c r="E36" s="50">
        <f t="shared" si="2"/>
        <v>57.22</v>
      </c>
      <c r="F36" s="50">
        <f t="shared" si="3"/>
        <v>114.54</v>
      </c>
    </row>
    <row r="37" spans="1:6" ht="15" customHeight="1">
      <c r="A37" s="49">
        <v>2223</v>
      </c>
      <c r="B37" s="51" t="s">
        <v>47</v>
      </c>
      <c r="C37" s="50">
        <v>1546.04</v>
      </c>
      <c r="D37" s="50">
        <v>0</v>
      </c>
      <c r="E37" s="50">
        <f t="shared" si="2"/>
        <v>772.35</v>
      </c>
      <c r="F37" s="50">
        <f t="shared" si="3"/>
        <v>1546.04</v>
      </c>
    </row>
    <row r="38" spans="1:6" ht="15" customHeight="1">
      <c r="A38" s="49">
        <v>2230</v>
      </c>
      <c r="B38" s="51" t="s">
        <v>48</v>
      </c>
      <c r="C38" s="50">
        <v>189.41</v>
      </c>
      <c r="D38" s="50">
        <v>0</v>
      </c>
      <c r="E38" s="50">
        <f t="shared" si="2"/>
        <v>94.62</v>
      </c>
      <c r="F38" s="50">
        <f t="shared" si="3"/>
        <v>189.4</v>
      </c>
    </row>
    <row r="39" spans="1:6" ht="15" customHeight="1">
      <c r="A39" s="49">
        <v>2241</v>
      </c>
      <c r="B39" s="51" t="s">
        <v>14</v>
      </c>
      <c r="C39" s="50">
        <v>0.24</v>
      </c>
      <c r="D39" s="50">
        <v>0</v>
      </c>
      <c r="E39" s="50">
        <f t="shared" si="2"/>
        <v>0.12</v>
      </c>
      <c r="F39" s="50">
        <f t="shared" si="3"/>
        <v>0.24</v>
      </c>
    </row>
    <row r="40" spans="1:6" ht="15" customHeight="1">
      <c r="A40" s="49">
        <v>2242</v>
      </c>
      <c r="B40" s="51" t="s">
        <v>15</v>
      </c>
      <c r="C40" s="50">
        <v>56.42</v>
      </c>
      <c r="D40" s="50">
        <v>0</v>
      </c>
      <c r="E40" s="50">
        <f t="shared" si="2"/>
        <v>28.19</v>
      </c>
      <c r="F40" s="50">
        <f t="shared" si="3"/>
        <v>56.43</v>
      </c>
    </row>
    <row r="41" spans="1:6" ht="15" customHeight="1">
      <c r="A41" s="49">
        <v>2243</v>
      </c>
      <c r="B41" s="51" t="s">
        <v>16</v>
      </c>
      <c r="C41" s="50">
        <v>180.19</v>
      </c>
      <c r="D41" s="50">
        <v>0</v>
      </c>
      <c r="E41" s="50">
        <f t="shared" si="2"/>
        <v>90.02</v>
      </c>
      <c r="F41" s="50">
        <f t="shared" si="3"/>
        <v>180.2</v>
      </c>
    </row>
    <row r="42" spans="1:6" ht="15" customHeight="1">
      <c r="A42" s="49">
        <v>2244</v>
      </c>
      <c r="B42" s="51" t="s">
        <v>17</v>
      </c>
      <c r="C42" s="50">
        <v>2602.82</v>
      </c>
      <c r="D42" s="50">
        <v>0</v>
      </c>
      <c r="E42" s="50">
        <f t="shared" si="2"/>
        <v>1300.29</v>
      </c>
      <c r="F42" s="50">
        <f t="shared" si="3"/>
        <v>2602.83</v>
      </c>
    </row>
    <row r="43" spans="1:6" ht="14.25" customHeight="1">
      <c r="A43" s="49">
        <v>2247</v>
      </c>
      <c r="B43" s="47" t="s">
        <v>18</v>
      </c>
      <c r="C43" s="50">
        <v>14.93</v>
      </c>
      <c r="D43" s="50">
        <v>0</v>
      </c>
      <c r="E43" s="50">
        <f t="shared" si="2"/>
        <v>7.46</v>
      </c>
      <c r="F43" s="50">
        <f t="shared" si="3"/>
        <v>14.93</v>
      </c>
    </row>
    <row r="44" spans="1:6" ht="15" customHeight="1">
      <c r="A44" s="49">
        <v>2249</v>
      </c>
      <c r="B44" s="51" t="s">
        <v>19</v>
      </c>
      <c r="C44" s="50">
        <v>65.04</v>
      </c>
      <c r="D44" s="50">
        <v>0</v>
      </c>
      <c r="E44" s="50">
        <f t="shared" si="2"/>
        <v>32.49</v>
      </c>
      <c r="F44" s="50">
        <f t="shared" si="3"/>
        <v>65.04</v>
      </c>
    </row>
    <row r="45" spans="1:6" ht="15" customHeight="1">
      <c r="A45" s="49">
        <v>2251</v>
      </c>
      <c r="B45" s="51" t="s">
        <v>11</v>
      </c>
      <c r="C45" s="50">
        <v>380.93</v>
      </c>
      <c r="D45" s="50">
        <v>0</v>
      </c>
      <c r="E45" s="50">
        <f t="shared" si="2"/>
        <v>190.3</v>
      </c>
      <c r="F45" s="50">
        <f t="shared" si="3"/>
        <v>380.93</v>
      </c>
    </row>
    <row r="46" spans="1:6" ht="15" customHeight="1">
      <c r="A46" s="49">
        <v>2252</v>
      </c>
      <c r="B46" s="51" t="s">
        <v>12</v>
      </c>
      <c r="C46" s="50">
        <v>8.17</v>
      </c>
      <c r="D46" s="50">
        <v>0</v>
      </c>
      <c r="E46" s="50">
        <f t="shared" si="2"/>
        <v>4.08</v>
      </c>
      <c r="F46" s="50">
        <f t="shared" si="3"/>
        <v>8.17</v>
      </c>
    </row>
    <row r="47" spans="1:6" ht="15" customHeight="1">
      <c r="A47" s="49">
        <v>2259</v>
      </c>
      <c r="B47" s="51" t="s">
        <v>13</v>
      </c>
      <c r="C47" s="50">
        <v>1.27</v>
      </c>
      <c r="D47" s="50">
        <v>0</v>
      </c>
      <c r="E47" s="50">
        <f t="shared" si="2"/>
        <v>0.63</v>
      </c>
      <c r="F47" s="50">
        <f t="shared" si="3"/>
        <v>1.26</v>
      </c>
    </row>
    <row r="48" spans="1:6" ht="15" customHeight="1">
      <c r="A48" s="49">
        <v>2261</v>
      </c>
      <c r="B48" s="51" t="s">
        <v>20</v>
      </c>
      <c r="C48" s="50">
        <v>46.16</v>
      </c>
      <c r="D48" s="50">
        <v>0</v>
      </c>
      <c r="E48" s="50">
        <f t="shared" si="2"/>
        <v>23.06</v>
      </c>
      <c r="F48" s="50">
        <f t="shared" si="3"/>
        <v>46.16</v>
      </c>
    </row>
    <row r="49" spans="1:6" ht="15" customHeight="1">
      <c r="A49" s="49">
        <v>2262</v>
      </c>
      <c r="B49" s="51" t="s">
        <v>21</v>
      </c>
      <c r="C49" s="50">
        <v>165.12</v>
      </c>
      <c r="D49" s="50">
        <v>0</v>
      </c>
      <c r="E49" s="50">
        <f t="shared" si="2"/>
        <v>82.49</v>
      </c>
      <c r="F49" s="50">
        <f t="shared" si="3"/>
        <v>165.12</v>
      </c>
    </row>
    <row r="50" spans="1:6" ht="15" customHeight="1">
      <c r="A50" s="49">
        <v>2263</v>
      </c>
      <c r="B50" s="51" t="s">
        <v>22</v>
      </c>
      <c r="C50" s="50">
        <v>609.03</v>
      </c>
      <c r="D50" s="50">
        <v>0</v>
      </c>
      <c r="E50" s="50">
        <f t="shared" si="2"/>
        <v>304.25</v>
      </c>
      <c r="F50" s="50">
        <f t="shared" si="3"/>
        <v>609.03</v>
      </c>
    </row>
    <row r="51" spans="1:6" ht="15" customHeight="1">
      <c r="A51" s="49">
        <v>2264</v>
      </c>
      <c r="B51" s="51" t="s">
        <v>23</v>
      </c>
      <c r="C51" s="50">
        <v>3.09</v>
      </c>
      <c r="D51" s="50">
        <v>0</v>
      </c>
      <c r="E51" s="50">
        <f t="shared" si="2"/>
        <v>1.54</v>
      </c>
      <c r="F51" s="50">
        <f t="shared" si="3"/>
        <v>3.08</v>
      </c>
    </row>
    <row r="52" spans="1:6" ht="15" customHeight="1">
      <c r="A52" s="49">
        <v>2279</v>
      </c>
      <c r="B52" s="51" t="s">
        <v>24</v>
      </c>
      <c r="C52" s="50">
        <v>680.29</v>
      </c>
      <c r="D52" s="50">
        <v>0</v>
      </c>
      <c r="E52" s="50">
        <f t="shared" si="2"/>
        <v>339.85</v>
      </c>
      <c r="F52" s="50">
        <f t="shared" si="3"/>
        <v>680.29</v>
      </c>
    </row>
    <row r="53" spans="1:6" ht="15" customHeight="1">
      <c r="A53" s="49">
        <v>2311</v>
      </c>
      <c r="B53" s="51" t="s">
        <v>25</v>
      </c>
      <c r="C53" s="50">
        <v>64.04</v>
      </c>
      <c r="D53" s="50">
        <v>0</v>
      </c>
      <c r="E53" s="50">
        <f t="shared" si="2"/>
        <v>31.99</v>
      </c>
      <c r="F53" s="50">
        <f t="shared" si="3"/>
        <v>64.04</v>
      </c>
    </row>
    <row r="54" spans="1:6" ht="15" customHeight="1">
      <c r="A54" s="49">
        <v>2312</v>
      </c>
      <c r="B54" s="51" t="s">
        <v>26</v>
      </c>
      <c r="C54" s="50">
        <v>118.37</v>
      </c>
      <c r="D54" s="50">
        <v>0</v>
      </c>
      <c r="E54" s="50">
        <f t="shared" si="2"/>
        <v>59.13</v>
      </c>
      <c r="F54" s="50">
        <f t="shared" si="3"/>
        <v>118.36</v>
      </c>
    </row>
    <row r="55" spans="1:6" ht="15" customHeight="1">
      <c r="A55" s="49">
        <v>2321</v>
      </c>
      <c r="B55" s="51" t="s">
        <v>27</v>
      </c>
      <c r="C55" s="50">
        <v>2536.7</v>
      </c>
      <c r="D55" s="50">
        <v>0</v>
      </c>
      <c r="E55" s="50">
        <f t="shared" si="2"/>
        <v>1267.25</v>
      </c>
      <c r="F55" s="50">
        <f t="shared" si="3"/>
        <v>2536.69</v>
      </c>
    </row>
    <row r="56" spans="1:6" ht="15" customHeight="1">
      <c r="A56" s="49">
        <v>2322</v>
      </c>
      <c r="B56" s="51" t="s">
        <v>28</v>
      </c>
      <c r="C56" s="50">
        <v>437.91</v>
      </c>
      <c r="D56" s="50">
        <v>0</v>
      </c>
      <c r="E56" s="50">
        <f t="shared" si="2"/>
        <v>218.77</v>
      </c>
      <c r="F56" s="50">
        <f t="shared" si="3"/>
        <v>437.92</v>
      </c>
    </row>
    <row r="57" spans="1:6" ht="15" customHeight="1">
      <c r="A57" s="49">
        <v>2341</v>
      </c>
      <c r="B57" s="51" t="s">
        <v>29</v>
      </c>
      <c r="C57" s="50">
        <v>59.8</v>
      </c>
      <c r="D57" s="50">
        <v>0</v>
      </c>
      <c r="E57" s="50">
        <f t="shared" si="2"/>
        <v>29.87</v>
      </c>
      <c r="F57" s="50">
        <f t="shared" si="3"/>
        <v>59.79</v>
      </c>
    </row>
    <row r="58" spans="1:6" ht="15" customHeight="1">
      <c r="A58" s="49">
        <v>2344</v>
      </c>
      <c r="B58" s="51" t="s">
        <v>30</v>
      </c>
      <c r="C58" s="50">
        <v>0.84</v>
      </c>
      <c r="D58" s="50">
        <v>0</v>
      </c>
      <c r="E58" s="50">
        <f t="shared" si="2"/>
        <v>0.42</v>
      </c>
      <c r="F58" s="50">
        <f t="shared" si="3"/>
        <v>0.84</v>
      </c>
    </row>
    <row r="59" spans="1:6" ht="16.5" customHeight="1">
      <c r="A59" s="49">
        <v>2350</v>
      </c>
      <c r="B59" s="51" t="s">
        <v>31</v>
      </c>
      <c r="C59" s="50">
        <v>506.76</v>
      </c>
      <c r="D59" s="50">
        <v>0</v>
      </c>
      <c r="E59" s="50">
        <f t="shared" si="2"/>
        <v>253.16</v>
      </c>
      <c r="F59" s="50">
        <f t="shared" si="3"/>
        <v>506.76</v>
      </c>
    </row>
    <row r="60" spans="1:6" ht="15.75">
      <c r="A60" s="49">
        <v>2361</v>
      </c>
      <c r="B60" s="51" t="s">
        <v>32</v>
      </c>
      <c r="C60" s="50">
        <v>245.49</v>
      </c>
      <c r="D60" s="50">
        <v>0</v>
      </c>
      <c r="E60" s="50">
        <f t="shared" si="2"/>
        <v>122.64</v>
      </c>
      <c r="F60" s="50">
        <f t="shared" si="3"/>
        <v>245.49</v>
      </c>
    </row>
    <row r="61" spans="1:6" ht="15.75">
      <c r="A61" s="49">
        <v>2362</v>
      </c>
      <c r="B61" s="51" t="s">
        <v>33</v>
      </c>
      <c r="C61" s="50">
        <v>11.84</v>
      </c>
      <c r="D61" s="50">
        <v>0</v>
      </c>
      <c r="E61" s="50">
        <f t="shared" si="2"/>
        <v>5.91</v>
      </c>
      <c r="F61" s="50">
        <f t="shared" si="3"/>
        <v>11.83</v>
      </c>
    </row>
    <row r="62" spans="1:6" ht="15.75">
      <c r="A62" s="49">
        <v>2363</v>
      </c>
      <c r="B62" s="51" t="s">
        <v>34</v>
      </c>
      <c r="C62" s="50">
        <v>67.39</v>
      </c>
      <c r="D62" s="50">
        <v>0</v>
      </c>
      <c r="E62" s="50">
        <f t="shared" si="2"/>
        <v>33.67</v>
      </c>
      <c r="F62" s="50">
        <f t="shared" si="3"/>
        <v>67.4</v>
      </c>
    </row>
    <row r="63" spans="1:6" ht="15.75" hidden="1">
      <c r="A63" s="49">
        <v>2370</v>
      </c>
      <c r="B63" s="51" t="s">
        <v>35</v>
      </c>
      <c r="C63" s="50"/>
      <c r="D63" s="50">
        <v>0</v>
      </c>
      <c r="E63" s="50">
        <f t="shared" si="2"/>
        <v>0</v>
      </c>
      <c r="F63" s="50">
        <f t="shared" si="3"/>
        <v>0</v>
      </c>
    </row>
    <row r="64" spans="1:6" ht="15.75">
      <c r="A64" s="49">
        <v>2400</v>
      </c>
      <c r="B64" s="51" t="s">
        <v>50</v>
      </c>
      <c r="C64" s="50">
        <v>26.35</v>
      </c>
      <c r="D64" s="50">
        <v>0</v>
      </c>
      <c r="E64" s="50">
        <f t="shared" si="2"/>
        <v>13.16</v>
      </c>
      <c r="F64" s="50">
        <f t="shared" si="3"/>
        <v>26.34</v>
      </c>
    </row>
    <row r="65" spans="1:6" ht="15" customHeight="1">
      <c r="A65" s="49">
        <v>2513</v>
      </c>
      <c r="B65" s="51" t="s">
        <v>37</v>
      </c>
      <c r="C65" s="50">
        <v>412.36</v>
      </c>
      <c r="D65" s="50">
        <v>0</v>
      </c>
      <c r="E65" s="50">
        <f t="shared" si="2"/>
        <v>206</v>
      </c>
      <c r="F65" s="50">
        <f t="shared" si="3"/>
        <v>412.36</v>
      </c>
    </row>
    <row r="66" spans="1:6" ht="15" customHeight="1">
      <c r="A66" s="49">
        <v>2515</v>
      </c>
      <c r="B66" s="51" t="s">
        <v>38</v>
      </c>
      <c r="C66" s="50">
        <v>18.27</v>
      </c>
      <c r="D66" s="50">
        <v>0</v>
      </c>
      <c r="E66" s="50">
        <f t="shared" si="2"/>
        <v>9.13</v>
      </c>
      <c r="F66" s="50">
        <f t="shared" si="3"/>
        <v>18.28</v>
      </c>
    </row>
    <row r="67" spans="1:6" ht="15.75" customHeight="1">
      <c r="A67" s="49">
        <v>2519</v>
      </c>
      <c r="B67" s="51" t="s">
        <v>41</v>
      </c>
      <c r="C67" s="50">
        <v>96.14</v>
      </c>
      <c r="D67" s="50">
        <v>0</v>
      </c>
      <c r="E67" s="50">
        <f t="shared" si="2"/>
        <v>48.03</v>
      </c>
      <c r="F67" s="50">
        <v>96.13</v>
      </c>
    </row>
    <row r="68" spans="1:6" ht="15.75" hidden="1">
      <c r="A68" s="49">
        <v>6240</v>
      </c>
      <c r="B68" s="51" t="s">
        <v>53</v>
      </c>
      <c r="C68" s="50"/>
      <c r="D68" s="50">
        <v>0</v>
      </c>
      <c r="E68" s="50">
        <f t="shared" si="2"/>
        <v>0</v>
      </c>
      <c r="F68" s="50">
        <f t="shared" si="3"/>
        <v>0</v>
      </c>
    </row>
    <row r="69" spans="1:6" ht="15.75" hidden="1">
      <c r="A69" s="49">
        <v>6290</v>
      </c>
      <c r="B69" s="51" t="s">
        <v>54</v>
      </c>
      <c r="C69" s="50"/>
      <c r="D69" s="50">
        <v>0</v>
      </c>
      <c r="E69" s="50">
        <f t="shared" si="2"/>
        <v>0</v>
      </c>
      <c r="F69" s="50">
        <f t="shared" si="3"/>
        <v>0</v>
      </c>
    </row>
    <row r="70" spans="1:6" ht="15" customHeight="1">
      <c r="A70" s="49">
        <v>5121</v>
      </c>
      <c r="B70" s="51" t="s">
        <v>39</v>
      </c>
      <c r="C70" s="50">
        <v>77.75</v>
      </c>
      <c r="D70" s="50">
        <v>0</v>
      </c>
      <c r="E70" s="50">
        <f t="shared" si="2"/>
        <v>38.84</v>
      </c>
      <c r="F70" s="50">
        <f t="shared" si="3"/>
        <v>77.75</v>
      </c>
    </row>
    <row r="71" spans="1:6" ht="15" customHeight="1">
      <c r="A71" s="49">
        <v>5232</v>
      </c>
      <c r="B71" s="51" t="s">
        <v>40</v>
      </c>
      <c r="C71" s="50">
        <v>277.93</v>
      </c>
      <c r="D71" s="50">
        <v>0</v>
      </c>
      <c r="E71" s="50">
        <v>139.62</v>
      </c>
      <c r="F71" s="50">
        <f t="shared" si="3"/>
        <v>279.48</v>
      </c>
    </row>
    <row r="72" spans="1:6" ht="15" customHeight="1">
      <c r="A72" s="49">
        <v>5238</v>
      </c>
      <c r="B72" s="51" t="s">
        <v>42</v>
      </c>
      <c r="C72" s="50">
        <v>862.94</v>
      </c>
      <c r="D72" s="50">
        <v>0</v>
      </c>
      <c r="E72" s="50">
        <f t="shared" si="2"/>
        <v>431.1</v>
      </c>
      <c r="F72" s="50">
        <f t="shared" si="3"/>
        <v>862.95</v>
      </c>
    </row>
    <row r="73" spans="1:6" ht="15" customHeight="1">
      <c r="A73" s="49">
        <v>5240</v>
      </c>
      <c r="B73" s="51" t="s">
        <v>43</v>
      </c>
      <c r="C73" s="50">
        <v>5.36</v>
      </c>
      <c r="D73" s="50">
        <v>0</v>
      </c>
      <c r="E73" s="50">
        <f t="shared" si="2"/>
        <v>2.68</v>
      </c>
      <c r="F73" s="50">
        <f t="shared" si="3"/>
        <v>5.36</v>
      </c>
    </row>
    <row r="74" spans="1:6" ht="15.75" hidden="1">
      <c r="A74" s="49">
        <v>5250</v>
      </c>
      <c r="B74" s="51" t="s">
        <v>44</v>
      </c>
      <c r="C74" s="57"/>
      <c r="D74" s="50">
        <v>0</v>
      </c>
      <c r="E74" s="50">
        <f t="shared" si="2"/>
        <v>0</v>
      </c>
      <c r="F74" s="50">
        <f t="shared" si="3"/>
        <v>0</v>
      </c>
    </row>
    <row r="75" spans="1:6" ht="15" customHeight="1">
      <c r="A75" s="54"/>
      <c r="B75" s="58" t="s">
        <v>9</v>
      </c>
      <c r="C75" s="53">
        <f>SUM(C32:C74)</f>
        <v>27063.589999999997</v>
      </c>
      <c r="D75" s="53">
        <f>SUM(D32:D74)</f>
        <v>0</v>
      </c>
      <c r="E75" s="53">
        <f>SUM(E32:E74)</f>
        <v>13520.860000000002</v>
      </c>
      <c r="F75" s="53">
        <f>SUM(F32:F74)</f>
        <v>27065.110000000004</v>
      </c>
    </row>
    <row r="76" spans="1:6" ht="15" customHeight="1">
      <c r="A76" s="54"/>
      <c r="B76" s="58" t="s">
        <v>51</v>
      </c>
      <c r="C76" s="53">
        <f>C75+C30</f>
        <v>57479.76</v>
      </c>
      <c r="D76" s="53">
        <f>D75+D30</f>
        <v>0</v>
      </c>
      <c r="E76" s="53">
        <f>E75+E30</f>
        <v>29298.820000000003</v>
      </c>
      <c r="F76" s="53">
        <f>F75+F30</f>
        <v>58648.33</v>
      </c>
    </row>
    <row r="77" spans="1:6" ht="12.75" customHeight="1">
      <c r="A77" s="66"/>
      <c r="B77" s="67"/>
      <c r="C77" s="68"/>
      <c r="D77" s="68"/>
      <c r="E77" s="68"/>
      <c r="F77" s="68"/>
    </row>
    <row r="78" spans="1:6" ht="15" customHeight="1">
      <c r="A78" s="100" t="s">
        <v>72</v>
      </c>
      <c r="B78" s="100"/>
      <c r="C78" s="70">
        <v>1157</v>
      </c>
      <c r="D78" s="62">
        <v>0</v>
      </c>
      <c r="E78" s="62">
        <v>578</v>
      </c>
      <c r="F78" s="62">
        <v>1157</v>
      </c>
    </row>
    <row r="79" spans="1:6" ht="15" customHeight="1">
      <c r="A79" s="100" t="s">
        <v>73</v>
      </c>
      <c r="B79" s="100"/>
      <c r="C79" s="71">
        <f>C76/C78</f>
        <v>49.68</v>
      </c>
      <c r="D79" s="53">
        <v>0</v>
      </c>
      <c r="E79" s="53">
        <f>E76/E78</f>
        <v>50.690000000000005</v>
      </c>
      <c r="F79" s="53">
        <f>F76/F78</f>
        <v>50.690000000000005</v>
      </c>
    </row>
    <row r="80" spans="1:6" ht="12.75" customHeight="1">
      <c r="A80" s="28"/>
      <c r="B80" s="28"/>
      <c r="C80" s="60"/>
      <c r="D80" s="60"/>
      <c r="E80" s="60"/>
      <c r="F80" s="60"/>
    </row>
    <row r="81" spans="1:6" s="9" customFormat="1" ht="15.75">
      <c r="A81" s="108" t="s">
        <v>61</v>
      </c>
      <c r="B81" s="109"/>
      <c r="C81" s="64"/>
      <c r="D81" s="64"/>
      <c r="E81" s="64"/>
      <c r="F81" s="64"/>
    </row>
    <row r="82" spans="1:6" s="9" customFormat="1" ht="15.75">
      <c r="A82" s="108" t="s">
        <v>130</v>
      </c>
      <c r="B82" s="109"/>
      <c r="C82" s="38"/>
      <c r="D82" s="65"/>
      <c r="E82" s="64"/>
      <c r="F82" s="64"/>
    </row>
    <row r="83" spans="1:6" s="9" customFormat="1" ht="15.75">
      <c r="A83" s="39"/>
      <c r="B83" s="39"/>
      <c r="C83" s="39"/>
      <c r="D83" s="39"/>
      <c r="E83" s="39"/>
      <c r="F83" s="39"/>
    </row>
    <row r="84" spans="1:6" s="9" customFormat="1" ht="15.75">
      <c r="A84" s="39" t="s">
        <v>62</v>
      </c>
      <c r="B84" s="39"/>
      <c r="C84" s="39"/>
      <c r="D84" s="39"/>
      <c r="E84" s="39"/>
      <c r="F84" s="39"/>
    </row>
    <row r="85" spans="1:6" s="9" customFormat="1" ht="15.75">
      <c r="A85" s="39"/>
      <c r="B85" s="39"/>
      <c r="C85" s="39"/>
      <c r="D85" s="39"/>
      <c r="E85" s="39"/>
      <c r="F85" s="39"/>
    </row>
    <row r="86" spans="1:6" s="9" customFormat="1" ht="15.75">
      <c r="A86" s="39" t="s">
        <v>101</v>
      </c>
      <c r="B86" s="40"/>
      <c r="C86" s="40"/>
      <c r="D86" s="40"/>
      <c r="E86" s="40"/>
      <c r="F86" s="40"/>
    </row>
    <row r="87" spans="1:6" s="9" customFormat="1" ht="13.5" customHeight="1">
      <c r="A87" s="39"/>
      <c r="B87" s="41" t="s">
        <v>63</v>
      </c>
      <c r="C87" s="41"/>
      <c r="D87" s="41"/>
      <c r="E87" s="39"/>
      <c r="F87" s="39"/>
    </row>
    <row r="88" s="9" customFormat="1" ht="13.5" customHeight="1">
      <c r="B88" s="10"/>
    </row>
    <row r="89" s="3" customFormat="1" ht="14.25">
      <c r="C89" s="7"/>
    </row>
  </sheetData>
  <sheetProtection/>
  <mergeCells count="13">
    <mergeCell ref="B12:D12"/>
    <mergeCell ref="B1:F1"/>
    <mergeCell ref="B2:F2"/>
    <mergeCell ref="E3:F3"/>
    <mergeCell ref="A9:B9"/>
    <mergeCell ref="A10:B10"/>
    <mergeCell ref="A7:F7"/>
    <mergeCell ref="B13:F13"/>
    <mergeCell ref="B14:F14"/>
    <mergeCell ref="A78:B78"/>
    <mergeCell ref="A79:B79"/>
    <mergeCell ref="A81:B81"/>
    <mergeCell ref="A82:B82"/>
  </mergeCells>
  <printOptions/>
  <pageMargins left="0.9484953703703703" right="0.5511811023622047" top="0.5905511811023623" bottom="0.5905511811023623" header="0.31496062992125984" footer="0.31496062992125984"/>
  <pageSetup firstPageNumber="10" useFirstPageNumber="1" fitToHeight="0" horizontalDpi="600" verticalDpi="600" orientation="portrait" paperSize="9" scale="55" r:id="rId1"/>
  <headerFooter>
    <oddHeader>&amp;C&amp;"Times New Roman,Regular"&amp;11&amp;P</oddHeader>
    <oddFooter>&amp;C&amp;"Times New Roman,Regular"&amp;11&amp;F; Grozījumi Ministru kabineta 2013.gada 24.septembra noteikumos Nr.1002 „Sociālās integrācijas valsts aģentūras sniegto maksas pakalpojumu cenrādis”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89"/>
  <sheetViews>
    <sheetView view="pageLayout" zoomScale="90" zoomScaleNormal="90" zoomScalePageLayoutView="90" workbookViewId="0" topLeftCell="A1">
      <selection activeCell="B84" sqref="B84"/>
    </sheetView>
  </sheetViews>
  <sheetFormatPr defaultColWidth="9.140625" defaultRowHeight="12.75"/>
  <cols>
    <col min="1" max="1" width="12.421875" style="17" customWidth="1"/>
    <col min="2" max="2" width="100.140625" style="17" customWidth="1"/>
    <col min="3" max="3" width="12.8515625" style="17" hidden="1" customWidth="1"/>
    <col min="4" max="5" width="20.57421875" style="17" hidden="1" customWidth="1"/>
    <col min="6" max="6" width="40.421875" style="17" customWidth="1"/>
  </cols>
  <sheetData>
    <row r="1" spans="1:6" ht="15.75" customHeight="1">
      <c r="A1" s="1"/>
      <c r="B1" s="114" t="s">
        <v>56</v>
      </c>
      <c r="C1" s="114"/>
      <c r="D1" s="114"/>
      <c r="E1" s="114"/>
      <c r="F1" s="115"/>
    </row>
    <row r="2" spans="1:6" ht="15">
      <c r="A2" s="1"/>
      <c r="B2" s="116" t="s">
        <v>64</v>
      </c>
      <c r="C2" s="116"/>
      <c r="D2" s="116"/>
      <c r="E2" s="116"/>
      <c r="F2" s="117"/>
    </row>
    <row r="3" spans="1:6" ht="15">
      <c r="A3" s="1"/>
      <c r="B3" s="2"/>
      <c r="C3" s="2"/>
      <c r="D3" s="2"/>
      <c r="E3" s="118" t="s">
        <v>65</v>
      </c>
      <c r="F3" s="119"/>
    </row>
    <row r="4" spans="1:6" ht="15">
      <c r="A4" s="1"/>
      <c r="B4" s="2"/>
      <c r="C4" s="2"/>
      <c r="D4" s="2"/>
      <c r="E4" s="1"/>
      <c r="F4" s="2" t="s">
        <v>59</v>
      </c>
    </row>
    <row r="5" spans="1:6" ht="15">
      <c r="A5" s="1"/>
      <c r="B5" s="22"/>
      <c r="C5" s="22"/>
      <c r="D5" s="22"/>
      <c r="E5" s="11"/>
      <c r="F5" s="2" t="s">
        <v>75</v>
      </c>
    </row>
    <row r="6" spans="1:6" ht="15">
      <c r="A6" s="1"/>
      <c r="B6" s="2"/>
      <c r="C6" s="2"/>
      <c r="D6" s="2"/>
      <c r="E6" s="2"/>
      <c r="F6" s="21"/>
    </row>
    <row r="7" spans="1:6" ht="18.75">
      <c r="A7" s="97" t="s">
        <v>10</v>
      </c>
      <c r="B7" s="97"/>
      <c r="C7" s="97"/>
      <c r="D7" s="97"/>
      <c r="E7" s="97"/>
      <c r="F7" s="97"/>
    </row>
    <row r="8" spans="1:6" ht="14.25">
      <c r="A8" s="12"/>
      <c r="B8" s="12"/>
      <c r="C8" s="12"/>
      <c r="D8" s="12"/>
      <c r="E8" s="12"/>
      <c r="F8" s="3"/>
    </row>
    <row r="9" spans="1:5" ht="15.75">
      <c r="A9" s="98" t="s">
        <v>1</v>
      </c>
      <c r="B9" s="98"/>
      <c r="C9" s="28"/>
      <c r="D9" s="28"/>
      <c r="E9" s="28"/>
    </row>
    <row r="10" spans="1:5" ht="15.75">
      <c r="A10" s="98" t="s">
        <v>0</v>
      </c>
      <c r="B10" s="98"/>
      <c r="C10" s="28"/>
      <c r="D10" s="28"/>
      <c r="E10" s="28"/>
    </row>
    <row r="11" spans="1:5" ht="15" customHeight="1">
      <c r="A11" s="28"/>
      <c r="B11" s="28" t="s">
        <v>52</v>
      </c>
      <c r="C11" s="28"/>
      <c r="D11" s="28"/>
      <c r="E11" s="28"/>
    </row>
    <row r="12" spans="1:6" ht="15" customHeight="1">
      <c r="A12" s="28"/>
      <c r="B12" s="98" t="s">
        <v>97</v>
      </c>
      <c r="C12" s="103"/>
      <c r="D12" s="103"/>
      <c r="E12" s="28"/>
      <c r="F12" s="36"/>
    </row>
    <row r="13" spans="1:6" ht="15" customHeight="1">
      <c r="A13" s="28"/>
      <c r="B13" s="98" t="s">
        <v>99</v>
      </c>
      <c r="C13" s="98"/>
      <c r="D13" s="98"/>
      <c r="E13" s="98"/>
      <c r="F13" s="99"/>
    </row>
    <row r="14" spans="1:6" ht="15" customHeight="1">
      <c r="A14" s="28"/>
      <c r="B14" s="98" t="s">
        <v>107</v>
      </c>
      <c r="C14" s="98"/>
      <c r="D14" s="98"/>
      <c r="E14" s="98"/>
      <c r="F14" s="99"/>
    </row>
    <row r="15" spans="1:5" ht="15" customHeight="1">
      <c r="A15" s="28" t="s">
        <v>2</v>
      </c>
      <c r="B15" s="28" t="s">
        <v>129</v>
      </c>
      <c r="C15" s="28"/>
      <c r="D15" s="28"/>
      <c r="E15" s="28"/>
    </row>
    <row r="16" spans="1:6" ht="67.5" customHeight="1">
      <c r="A16" s="91" t="s">
        <v>3</v>
      </c>
      <c r="B16" s="91" t="s">
        <v>4</v>
      </c>
      <c r="C16" s="91" t="s">
        <v>69</v>
      </c>
      <c r="D16" s="91" t="s">
        <v>70</v>
      </c>
      <c r="E16" s="91" t="s">
        <v>71</v>
      </c>
      <c r="F16" s="91" t="s">
        <v>127</v>
      </c>
    </row>
    <row r="17" spans="1:6" ht="15.75">
      <c r="A17" s="44">
        <v>1</v>
      </c>
      <c r="B17" s="45">
        <v>2</v>
      </c>
      <c r="C17" s="45">
        <v>3</v>
      </c>
      <c r="D17" s="45">
        <v>3</v>
      </c>
      <c r="E17" s="45">
        <v>4</v>
      </c>
      <c r="F17" s="45">
        <v>3</v>
      </c>
    </row>
    <row r="18" spans="1:6" ht="15.75">
      <c r="A18" s="46"/>
      <c r="B18" s="47" t="s">
        <v>6</v>
      </c>
      <c r="C18" s="48"/>
      <c r="D18" s="47"/>
      <c r="E18" s="47"/>
      <c r="F18" s="48"/>
    </row>
    <row r="19" spans="1:6" ht="15.75">
      <c r="A19" s="49">
        <v>1100</v>
      </c>
      <c r="B19" s="49" t="s">
        <v>57</v>
      </c>
      <c r="C19" s="50">
        <v>2097.95</v>
      </c>
      <c r="D19" s="50">
        <v>0</v>
      </c>
      <c r="E19" s="50">
        <v>1125.85</v>
      </c>
      <c r="F19" s="50">
        <f>ROUND(E19*2,2)</f>
        <v>2251.7</v>
      </c>
    </row>
    <row r="20" spans="1:6" ht="15.75">
      <c r="A20" s="49">
        <v>1200</v>
      </c>
      <c r="B20" s="51" t="s">
        <v>58</v>
      </c>
      <c r="C20" s="50">
        <v>494.9</v>
      </c>
      <c r="D20" s="50">
        <v>0</v>
      </c>
      <c r="E20" s="50">
        <v>265.59</v>
      </c>
      <c r="F20" s="50">
        <f aca="true" t="shared" si="0" ref="F20:F29">ROUND(E20*2,2)</f>
        <v>531.18</v>
      </c>
    </row>
    <row r="21" spans="1:6" ht="15.75">
      <c r="A21" s="49">
        <v>2222</v>
      </c>
      <c r="B21" s="51" t="s">
        <v>46</v>
      </c>
      <c r="C21" s="50">
        <v>190.18</v>
      </c>
      <c r="D21" s="50">
        <v>0</v>
      </c>
      <c r="E21" s="50">
        <f aca="true" t="shared" si="1" ref="E21:E29">ROUND(C21/2,2)</f>
        <v>95.09</v>
      </c>
      <c r="F21" s="50">
        <f t="shared" si="0"/>
        <v>190.18</v>
      </c>
    </row>
    <row r="22" spans="1:6" ht="15.75">
      <c r="A22" s="49">
        <v>2223</v>
      </c>
      <c r="B22" s="51" t="s">
        <v>47</v>
      </c>
      <c r="C22" s="50">
        <v>172.72</v>
      </c>
      <c r="D22" s="50">
        <v>0</v>
      </c>
      <c r="E22" s="50">
        <f t="shared" si="1"/>
        <v>86.36</v>
      </c>
      <c r="F22" s="50">
        <f t="shared" si="0"/>
        <v>172.72</v>
      </c>
    </row>
    <row r="23" spans="1:6" ht="15" customHeight="1">
      <c r="A23" s="49">
        <v>2243</v>
      </c>
      <c r="B23" s="51" t="s">
        <v>16</v>
      </c>
      <c r="C23" s="50">
        <v>45.7</v>
      </c>
      <c r="D23" s="50">
        <v>0</v>
      </c>
      <c r="E23" s="50">
        <f t="shared" si="1"/>
        <v>22.85</v>
      </c>
      <c r="F23" s="50">
        <f t="shared" si="0"/>
        <v>45.7</v>
      </c>
    </row>
    <row r="24" spans="1:6" ht="15" customHeight="1">
      <c r="A24" s="49">
        <v>2249</v>
      </c>
      <c r="B24" s="51" t="s">
        <v>19</v>
      </c>
      <c r="C24" s="50">
        <v>216.5</v>
      </c>
      <c r="D24" s="50">
        <v>0</v>
      </c>
      <c r="E24" s="50">
        <f t="shared" si="1"/>
        <v>108.25</v>
      </c>
      <c r="F24" s="50">
        <f t="shared" si="0"/>
        <v>216.5</v>
      </c>
    </row>
    <row r="25" spans="1:6" ht="15.75">
      <c r="A25" s="49">
        <v>2321</v>
      </c>
      <c r="B25" s="51" t="s">
        <v>27</v>
      </c>
      <c r="C25" s="50">
        <v>264.16</v>
      </c>
      <c r="D25" s="50">
        <v>0</v>
      </c>
      <c r="E25" s="50">
        <f t="shared" si="1"/>
        <v>132.08</v>
      </c>
      <c r="F25" s="50">
        <f t="shared" si="0"/>
        <v>264.16</v>
      </c>
    </row>
    <row r="26" spans="1:6" ht="15.75">
      <c r="A26" s="49">
        <v>2341</v>
      </c>
      <c r="B26" s="51" t="s">
        <v>29</v>
      </c>
      <c r="C26" s="50">
        <v>18.21</v>
      </c>
      <c r="D26" s="50">
        <v>0</v>
      </c>
      <c r="E26" s="50">
        <f t="shared" si="1"/>
        <v>9.11</v>
      </c>
      <c r="F26" s="50">
        <f t="shared" si="0"/>
        <v>18.22</v>
      </c>
    </row>
    <row r="27" spans="1:6" ht="15" customHeight="1">
      <c r="A27" s="49">
        <v>2350</v>
      </c>
      <c r="B27" s="51" t="s">
        <v>31</v>
      </c>
      <c r="C27" s="50">
        <v>11.24</v>
      </c>
      <c r="D27" s="50">
        <v>0</v>
      </c>
      <c r="E27" s="50">
        <f t="shared" si="1"/>
        <v>5.62</v>
      </c>
      <c r="F27" s="50">
        <f t="shared" si="0"/>
        <v>11.24</v>
      </c>
    </row>
    <row r="28" spans="1:6" ht="15.75">
      <c r="A28" s="49">
        <v>2363</v>
      </c>
      <c r="B28" s="51" t="s">
        <v>34</v>
      </c>
      <c r="C28" s="50">
        <v>1293.12</v>
      </c>
      <c r="D28" s="50">
        <v>0</v>
      </c>
      <c r="E28" s="50">
        <f t="shared" si="1"/>
        <v>646.56</v>
      </c>
      <c r="F28" s="50">
        <f t="shared" si="0"/>
        <v>1293.12</v>
      </c>
    </row>
    <row r="29" spans="1:6" ht="15.75">
      <c r="A29" s="49">
        <v>5232</v>
      </c>
      <c r="B29" s="51" t="s">
        <v>40</v>
      </c>
      <c r="C29" s="50">
        <v>0.87</v>
      </c>
      <c r="D29" s="50">
        <v>0</v>
      </c>
      <c r="E29" s="50">
        <f t="shared" si="1"/>
        <v>0.44</v>
      </c>
      <c r="F29" s="50">
        <f t="shared" si="0"/>
        <v>0.88</v>
      </c>
    </row>
    <row r="30" spans="1:6" ht="15.75">
      <c r="A30" s="49"/>
      <c r="B30" s="52" t="s">
        <v>7</v>
      </c>
      <c r="C30" s="53">
        <f>SUM(C19:C29)</f>
        <v>4805.549999999998</v>
      </c>
      <c r="D30" s="53">
        <f>SUM(D19:D29)</f>
        <v>0</v>
      </c>
      <c r="E30" s="53">
        <f>SUM(E19:E29)</f>
        <v>2497.7999999999993</v>
      </c>
      <c r="F30" s="53">
        <f>SUM(F19:F29)</f>
        <v>4995.5999999999985</v>
      </c>
    </row>
    <row r="31" spans="1:6" ht="15.75">
      <c r="A31" s="54"/>
      <c r="B31" s="49" t="s">
        <v>8</v>
      </c>
      <c r="C31" s="48"/>
      <c r="D31" s="49"/>
      <c r="E31" s="49"/>
      <c r="F31" s="48"/>
    </row>
    <row r="32" spans="1:6" ht="15.75">
      <c r="A32" s="49">
        <v>1100</v>
      </c>
      <c r="B32" s="49" t="s">
        <v>57</v>
      </c>
      <c r="C32" s="50">
        <v>2305.56</v>
      </c>
      <c r="D32" s="50">
        <v>0</v>
      </c>
      <c r="E32" s="50">
        <f aca="true" t="shared" si="2" ref="E32:E73">ROUND(C32/2,2)</f>
        <v>1152.78</v>
      </c>
      <c r="F32" s="50">
        <f aca="true" t="shared" si="3" ref="F32:F74">ROUND(E32*2,2)</f>
        <v>2305.56</v>
      </c>
    </row>
    <row r="33" spans="1:6" ht="15.75">
      <c r="A33" s="49">
        <v>1200</v>
      </c>
      <c r="B33" s="51" t="s">
        <v>58</v>
      </c>
      <c r="C33" s="50">
        <v>543.86</v>
      </c>
      <c r="D33" s="50">
        <v>0</v>
      </c>
      <c r="E33" s="50">
        <f t="shared" si="2"/>
        <v>271.93</v>
      </c>
      <c r="F33" s="50">
        <f t="shared" si="3"/>
        <v>543.86</v>
      </c>
    </row>
    <row r="34" spans="1:6" ht="15.75" hidden="1">
      <c r="A34" s="49">
        <v>2100</v>
      </c>
      <c r="B34" s="55" t="s">
        <v>49</v>
      </c>
      <c r="C34" s="50"/>
      <c r="D34" s="50">
        <v>0</v>
      </c>
      <c r="E34" s="50">
        <f t="shared" si="2"/>
        <v>0</v>
      </c>
      <c r="F34" s="50">
        <f t="shared" si="3"/>
        <v>0</v>
      </c>
    </row>
    <row r="35" spans="1:6" ht="15.75">
      <c r="A35" s="56">
        <v>2210</v>
      </c>
      <c r="B35" s="51" t="s">
        <v>45</v>
      </c>
      <c r="C35" s="50">
        <v>36.14</v>
      </c>
      <c r="D35" s="50">
        <v>0</v>
      </c>
      <c r="E35" s="50">
        <f t="shared" si="2"/>
        <v>18.07</v>
      </c>
      <c r="F35" s="50">
        <f t="shared" si="3"/>
        <v>36.14</v>
      </c>
    </row>
    <row r="36" spans="1:6" ht="15.75">
      <c r="A36" s="49">
        <v>2222</v>
      </c>
      <c r="B36" s="51" t="s">
        <v>46</v>
      </c>
      <c r="C36" s="50">
        <v>31.66</v>
      </c>
      <c r="D36" s="50">
        <v>0</v>
      </c>
      <c r="E36" s="50">
        <f t="shared" si="2"/>
        <v>15.83</v>
      </c>
      <c r="F36" s="50">
        <f t="shared" si="3"/>
        <v>31.66</v>
      </c>
    </row>
    <row r="37" spans="1:6" ht="15.75">
      <c r="A37" s="49">
        <v>2223</v>
      </c>
      <c r="B37" s="51" t="s">
        <v>47</v>
      </c>
      <c r="C37" s="50">
        <v>429.55</v>
      </c>
      <c r="D37" s="50">
        <v>0</v>
      </c>
      <c r="E37" s="50">
        <f t="shared" si="2"/>
        <v>214.78</v>
      </c>
      <c r="F37" s="50">
        <f t="shared" si="3"/>
        <v>429.56</v>
      </c>
    </row>
    <row r="38" spans="1:6" ht="15" customHeight="1">
      <c r="A38" s="49">
        <v>2230</v>
      </c>
      <c r="B38" s="51" t="s">
        <v>48</v>
      </c>
      <c r="C38" s="50">
        <v>24.6</v>
      </c>
      <c r="D38" s="50">
        <v>0</v>
      </c>
      <c r="E38" s="50">
        <f t="shared" si="2"/>
        <v>12.3</v>
      </c>
      <c r="F38" s="50">
        <f t="shared" si="3"/>
        <v>24.6</v>
      </c>
    </row>
    <row r="39" spans="1:6" ht="15.75" hidden="1">
      <c r="A39" s="49">
        <v>2241</v>
      </c>
      <c r="B39" s="51" t="s">
        <v>14</v>
      </c>
      <c r="C39" s="50"/>
      <c r="D39" s="50">
        <v>0</v>
      </c>
      <c r="E39" s="50">
        <f t="shared" si="2"/>
        <v>0</v>
      </c>
      <c r="F39" s="50">
        <f t="shared" si="3"/>
        <v>0</v>
      </c>
    </row>
    <row r="40" spans="1:6" ht="15.75">
      <c r="A40" s="49">
        <v>2242</v>
      </c>
      <c r="B40" s="51" t="s">
        <v>15</v>
      </c>
      <c r="C40" s="50">
        <v>6.64</v>
      </c>
      <c r="D40" s="50">
        <v>0</v>
      </c>
      <c r="E40" s="50">
        <f t="shared" si="2"/>
        <v>3.32</v>
      </c>
      <c r="F40" s="50">
        <f t="shared" si="3"/>
        <v>6.64</v>
      </c>
    </row>
    <row r="41" spans="1:6" ht="15" customHeight="1">
      <c r="A41" s="49">
        <v>2243</v>
      </c>
      <c r="B41" s="51" t="s">
        <v>16</v>
      </c>
      <c r="C41" s="50">
        <v>35.42</v>
      </c>
      <c r="D41" s="50">
        <v>0</v>
      </c>
      <c r="E41" s="50">
        <f t="shared" si="2"/>
        <v>17.71</v>
      </c>
      <c r="F41" s="50">
        <f t="shared" si="3"/>
        <v>35.42</v>
      </c>
    </row>
    <row r="42" spans="1:6" ht="15.75">
      <c r="A42" s="49">
        <v>2244</v>
      </c>
      <c r="B42" s="51" t="s">
        <v>17</v>
      </c>
      <c r="C42" s="50">
        <v>561.64</v>
      </c>
      <c r="D42" s="50">
        <v>0</v>
      </c>
      <c r="E42" s="50">
        <f t="shared" si="2"/>
        <v>280.82</v>
      </c>
      <c r="F42" s="50">
        <f t="shared" si="3"/>
        <v>561.64</v>
      </c>
    </row>
    <row r="43" spans="1:6" ht="15.75">
      <c r="A43" s="49">
        <v>2247</v>
      </c>
      <c r="B43" s="47" t="s">
        <v>18</v>
      </c>
      <c r="C43" s="50">
        <v>2.22</v>
      </c>
      <c r="D43" s="50">
        <v>0</v>
      </c>
      <c r="E43" s="50">
        <f t="shared" si="2"/>
        <v>1.11</v>
      </c>
      <c r="F43" s="50">
        <f t="shared" si="3"/>
        <v>2.22</v>
      </c>
    </row>
    <row r="44" spans="1:6" ht="15" customHeight="1">
      <c r="A44" s="49">
        <v>2249</v>
      </c>
      <c r="B44" s="51" t="s">
        <v>19</v>
      </c>
      <c r="C44" s="50">
        <v>9.19</v>
      </c>
      <c r="D44" s="50">
        <v>0</v>
      </c>
      <c r="E44" s="50">
        <f t="shared" si="2"/>
        <v>4.6</v>
      </c>
      <c r="F44" s="50">
        <f t="shared" si="3"/>
        <v>9.2</v>
      </c>
    </row>
    <row r="45" spans="1:6" ht="15.75">
      <c r="A45" s="49">
        <v>2251</v>
      </c>
      <c r="B45" s="51" t="s">
        <v>11</v>
      </c>
      <c r="C45" s="50">
        <v>79.58</v>
      </c>
      <c r="D45" s="50">
        <v>0</v>
      </c>
      <c r="E45" s="50">
        <f t="shared" si="2"/>
        <v>39.79</v>
      </c>
      <c r="F45" s="50">
        <f t="shared" si="3"/>
        <v>79.58</v>
      </c>
    </row>
    <row r="46" spans="1:6" ht="15.75" hidden="1">
      <c r="A46" s="49">
        <v>2252</v>
      </c>
      <c r="B46" s="51" t="s">
        <v>12</v>
      </c>
      <c r="C46" s="50"/>
      <c r="D46" s="50">
        <v>0</v>
      </c>
      <c r="E46" s="50">
        <f t="shared" si="2"/>
        <v>0</v>
      </c>
      <c r="F46" s="50">
        <f t="shared" si="3"/>
        <v>0</v>
      </c>
    </row>
    <row r="47" spans="1:6" ht="15.75">
      <c r="A47" s="49">
        <v>2259</v>
      </c>
      <c r="B47" s="51" t="s">
        <v>13</v>
      </c>
      <c r="C47" s="50">
        <v>0.28</v>
      </c>
      <c r="D47" s="50">
        <v>0</v>
      </c>
      <c r="E47" s="50">
        <f t="shared" si="2"/>
        <v>0.14</v>
      </c>
      <c r="F47" s="50">
        <f t="shared" si="3"/>
        <v>0.28</v>
      </c>
    </row>
    <row r="48" spans="1:6" ht="15.75">
      <c r="A48" s="49">
        <v>2261</v>
      </c>
      <c r="B48" s="51" t="s">
        <v>20</v>
      </c>
      <c r="C48" s="50">
        <v>4.8</v>
      </c>
      <c r="D48" s="50">
        <v>0</v>
      </c>
      <c r="E48" s="50">
        <f t="shared" si="2"/>
        <v>2.4</v>
      </c>
      <c r="F48" s="50">
        <f t="shared" si="3"/>
        <v>4.8</v>
      </c>
    </row>
    <row r="49" spans="1:6" ht="15.75">
      <c r="A49" s="49">
        <v>2262</v>
      </c>
      <c r="B49" s="51" t="s">
        <v>21</v>
      </c>
      <c r="C49" s="50">
        <v>25.88</v>
      </c>
      <c r="D49" s="50">
        <v>0</v>
      </c>
      <c r="E49" s="50">
        <f t="shared" si="2"/>
        <v>12.94</v>
      </c>
      <c r="F49" s="50">
        <f t="shared" si="3"/>
        <v>25.88</v>
      </c>
    </row>
    <row r="50" spans="1:6" ht="15.75">
      <c r="A50" s="49">
        <v>2263</v>
      </c>
      <c r="B50" s="51" t="s">
        <v>22</v>
      </c>
      <c r="C50" s="50">
        <v>92.3</v>
      </c>
      <c r="D50" s="50">
        <v>0</v>
      </c>
      <c r="E50" s="50">
        <f t="shared" si="2"/>
        <v>46.15</v>
      </c>
      <c r="F50" s="50">
        <f t="shared" si="3"/>
        <v>92.3</v>
      </c>
    </row>
    <row r="51" spans="1:6" ht="15.75">
      <c r="A51" s="49">
        <v>2264</v>
      </c>
      <c r="B51" s="51" t="s">
        <v>23</v>
      </c>
      <c r="C51" s="50">
        <v>0.23</v>
      </c>
      <c r="D51" s="50">
        <v>0</v>
      </c>
      <c r="E51" s="50">
        <f t="shared" si="2"/>
        <v>0.12</v>
      </c>
      <c r="F51" s="50">
        <f t="shared" si="3"/>
        <v>0.24</v>
      </c>
    </row>
    <row r="52" spans="1:6" ht="14.25" customHeight="1">
      <c r="A52" s="49">
        <v>2279</v>
      </c>
      <c r="B52" s="51" t="s">
        <v>24</v>
      </c>
      <c r="C52" s="50">
        <v>123.43</v>
      </c>
      <c r="D52" s="50">
        <v>0</v>
      </c>
      <c r="E52" s="50">
        <f t="shared" si="2"/>
        <v>61.72</v>
      </c>
      <c r="F52" s="50">
        <f t="shared" si="3"/>
        <v>123.44</v>
      </c>
    </row>
    <row r="53" spans="1:6" ht="15.75">
      <c r="A53" s="49">
        <v>2311</v>
      </c>
      <c r="B53" s="51" t="s">
        <v>25</v>
      </c>
      <c r="C53" s="50">
        <v>8.14</v>
      </c>
      <c r="D53" s="50">
        <v>0</v>
      </c>
      <c r="E53" s="50">
        <f t="shared" si="2"/>
        <v>4.07</v>
      </c>
      <c r="F53" s="50">
        <f t="shared" si="3"/>
        <v>8.14</v>
      </c>
    </row>
    <row r="54" spans="1:6" ht="15.75">
      <c r="A54" s="49">
        <v>2312</v>
      </c>
      <c r="B54" s="51" t="s">
        <v>26</v>
      </c>
      <c r="C54" s="50">
        <v>27.95</v>
      </c>
      <c r="D54" s="50">
        <v>0</v>
      </c>
      <c r="E54" s="50">
        <f t="shared" si="2"/>
        <v>13.98</v>
      </c>
      <c r="F54" s="50">
        <f t="shared" si="3"/>
        <v>27.96</v>
      </c>
    </row>
    <row r="55" spans="1:6" ht="15" customHeight="1">
      <c r="A55" s="49">
        <v>2321</v>
      </c>
      <c r="B55" s="51" t="s">
        <v>27</v>
      </c>
      <c r="C55" s="50">
        <v>705.06</v>
      </c>
      <c r="D55" s="50">
        <v>0</v>
      </c>
      <c r="E55" s="50">
        <f t="shared" si="2"/>
        <v>352.53</v>
      </c>
      <c r="F55" s="50">
        <f t="shared" si="3"/>
        <v>705.06</v>
      </c>
    </row>
    <row r="56" spans="1:6" ht="15" customHeight="1">
      <c r="A56" s="49">
        <v>2322</v>
      </c>
      <c r="B56" s="51" t="s">
        <v>28</v>
      </c>
      <c r="C56" s="50">
        <v>64.87</v>
      </c>
      <c r="D56" s="50">
        <v>0</v>
      </c>
      <c r="E56" s="50">
        <f t="shared" si="2"/>
        <v>32.44</v>
      </c>
      <c r="F56" s="50">
        <f t="shared" si="3"/>
        <v>64.88</v>
      </c>
    </row>
    <row r="57" spans="1:6" ht="15" customHeight="1">
      <c r="A57" s="49">
        <v>2341</v>
      </c>
      <c r="B57" s="51" t="s">
        <v>29</v>
      </c>
      <c r="C57" s="50">
        <v>4.24</v>
      </c>
      <c r="D57" s="50">
        <v>0</v>
      </c>
      <c r="E57" s="50">
        <f t="shared" si="2"/>
        <v>2.12</v>
      </c>
      <c r="F57" s="50">
        <f t="shared" si="3"/>
        <v>4.24</v>
      </c>
    </row>
    <row r="58" spans="1:6" ht="15" customHeight="1">
      <c r="A58" s="49">
        <v>2344</v>
      </c>
      <c r="B58" s="51" t="s">
        <v>30</v>
      </c>
      <c r="C58" s="50">
        <v>0.04</v>
      </c>
      <c r="D58" s="50">
        <v>0</v>
      </c>
      <c r="E58" s="50">
        <f t="shared" si="2"/>
        <v>0.02</v>
      </c>
      <c r="F58" s="50">
        <f t="shared" si="3"/>
        <v>0.04</v>
      </c>
    </row>
    <row r="59" spans="1:6" ht="15" customHeight="1">
      <c r="A59" s="49">
        <v>2350</v>
      </c>
      <c r="B59" s="51" t="s">
        <v>31</v>
      </c>
      <c r="C59" s="50">
        <v>89.85</v>
      </c>
      <c r="D59" s="50">
        <v>0</v>
      </c>
      <c r="E59" s="50">
        <f t="shared" si="2"/>
        <v>44.93</v>
      </c>
      <c r="F59" s="50">
        <f t="shared" si="3"/>
        <v>89.86</v>
      </c>
    </row>
    <row r="60" spans="1:6" ht="15" customHeight="1">
      <c r="A60" s="49">
        <v>2361</v>
      </c>
      <c r="B60" s="51" t="s">
        <v>32</v>
      </c>
      <c r="C60" s="50">
        <v>67.1</v>
      </c>
      <c r="D60" s="50">
        <v>0</v>
      </c>
      <c r="E60" s="50">
        <f t="shared" si="2"/>
        <v>33.55</v>
      </c>
      <c r="F60" s="50">
        <f t="shared" si="3"/>
        <v>67.1</v>
      </c>
    </row>
    <row r="61" spans="1:6" ht="15" customHeight="1">
      <c r="A61" s="49">
        <v>2362</v>
      </c>
      <c r="B61" s="51" t="s">
        <v>33</v>
      </c>
      <c r="C61" s="50">
        <v>2.19</v>
      </c>
      <c r="D61" s="50">
        <v>0</v>
      </c>
      <c r="E61" s="50">
        <f t="shared" si="2"/>
        <v>1.1</v>
      </c>
      <c r="F61" s="50">
        <f t="shared" si="3"/>
        <v>2.2</v>
      </c>
    </row>
    <row r="62" spans="1:6" ht="15" customHeight="1">
      <c r="A62" s="49">
        <v>2363</v>
      </c>
      <c r="B62" s="51" t="s">
        <v>34</v>
      </c>
      <c r="C62" s="50">
        <v>17.94</v>
      </c>
      <c r="D62" s="50">
        <v>0</v>
      </c>
      <c r="E62" s="50">
        <f t="shared" si="2"/>
        <v>8.97</v>
      </c>
      <c r="F62" s="50">
        <f t="shared" si="3"/>
        <v>17.94</v>
      </c>
    </row>
    <row r="63" spans="1:6" ht="15.75" hidden="1">
      <c r="A63" s="49">
        <v>2370</v>
      </c>
      <c r="B63" s="51" t="s">
        <v>35</v>
      </c>
      <c r="C63" s="50"/>
      <c r="D63" s="50">
        <v>0</v>
      </c>
      <c r="E63" s="50">
        <f t="shared" si="2"/>
        <v>0</v>
      </c>
      <c r="F63" s="50">
        <f t="shared" si="3"/>
        <v>0</v>
      </c>
    </row>
    <row r="64" spans="1:6" ht="15" customHeight="1">
      <c r="A64" s="49">
        <v>2400</v>
      </c>
      <c r="B64" s="51" t="s">
        <v>50</v>
      </c>
      <c r="C64" s="50">
        <v>3.07</v>
      </c>
      <c r="D64" s="50">
        <v>0</v>
      </c>
      <c r="E64" s="50">
        <f t="shared" si="2"/>
        <v>1.54</v>
      </c>
      <c r="F64" s="50">
        <f t="shared" si="3"/>
        <v>3.08</v>
      </c>
    </row>
    <row r="65" spans="1:6" ht="15" customHeight="1">
      <c r="A65" s="49">
        <v>2513</v>
      </c>
      <c r="B65" s="51" t="s">
        <v>37</v>
      </c>
      <c r="C65" s="50">
        <v>55.53</v>
      </c>
      <c r="D65" s="50">
        <v>0</v>
      </c>
      <c r="E65" s="50">
        <f t="shared" si="2"/>
        <v>27.77</v>
      </c>
      <c r="F65" s="50">
        <f t="shared" si="3"/>
        <v>55.54</v>
      </c>
    </row>
    <row r="66" spans="1:6" ht="15" customHeight="1">
      <c r="A66" s="49">
        <v>2515</v>
      </c>
      <c r="B66" s="51" t="s">
        <v>38</v>
      </c>
      <c r="C66" s="50">
        <v>7.51</v>
      </c>
      <c r="D66" s="50">
        <v>0</v>
      </c>
      <c r="E66" s="50">
        <f t="shared" si="2"/>
        <v>3.76</v>
      </c>
      <c r="F66" s="50">
        <f t="shared" si="3"/>
        <v>7.52</v>
      </c>
    </row>
    <row r="67" spans="1:6" ht="15" customHeight="1">
      <c r="A67" s="49">
        <v>2519</v>
      </c>
      <c r="B67" s="51" t="s">
        <v>41</v>
      </c>
      <c r="C67" s="50">
        <v>13.86</v>
      </c>
      <c r="D67" s="50">
        <v>0</v>
      </c>
      <c r="E67" s="50">
        <v>6.91</v>
      </c>
      <c r="F67" s="50">
        <f t="shared" si="3"/>
        <v>13.82</v>
      </c>
    </row>
    <row r="68" spans="1:6" ht="15.75" hidden="1">
      <c r="A68" s="49">
        <v>6240</v>
      </c>
      <c r="B68" s="51" t="s">
        <v>53</v>
      </c>
      <c r="C68" s="50"/>
      <c r="D68" s="50">
        <v>0</v>
      </c>
      <c r="E68" s="50">
        <f t="shared" si="2"/>
        <v>0</v>
      </c>
      <c r="F68" s="50">
        <f t="shared" si="3"/>
        <v>0</v>
      </c>
    </row>
    <row r="69" spans="1:6" ht="15.75" hidden="1">
      <c r="A69" s="49">
        <v>6290</v>
      </c>
      <c r="B69" s="51" t="s">
        <v>54</v>
      </c>
      <c r="C69" s="50"/>
      <c r="D69" s="50">
        <v>0</v>
      </c>
      <c r="E69" s="50">
        <f t="shared" si="2"/>
        <v>0</v>
      </c>
      <c r="F69" s="50">
        <f t="shared" si="3"/>
        <v>0</v>
      </c>
    </row>
    <row r="70" spans="1:6" ht="15" customHeight="1">
      <c r="A70" s="49">
        <v>5121</v>
      </c>
      <c r="B70" s="51" t="s">
        <v>39</v>
      </c>
      <c r="C70" s="50">
        <v>9.87</v>
      </c>
      <c r="D70" s="50">
        <v>0</v>
      </c>
      <c r="E70" s="50">
        <f t="shared" si="2"/>
        <v>4.94</v>
      </c>
      <c r="F70" s="50">
        <f t="shared" si="3"/>
        <v>9.88</v>
      </c>
    </row>
    <row r="71" spans="1:6" ht="15" customHeight="1">
      <c r="A71" s="49">
        <v>5232</v>
      </c>
      <c r="B71" s="51" t="s">
        <v>40</v>
      </c>
      <c r="C71" s="50">
        <v>0.78</v>
      </c>
      <c r="D71" s="50">
        <v>0</v>
      </c>
      <c r="E71" s="50">
        <f t="shared" si="2"/>
        <v>0.39</v>
      </c>
      <c r="F71" s="50">
        <f t="shared" si="3"/>
        <v>0.78</v>
      </c>
    </row>
    <row r="72" spans="1:6" ht="15.75" hidden="1">
      <c r="A72" s="49">
        <v>5238</v>
      </c>
      <c r="B72" s="51" t="s">
        <v>42</v>
      </c>
      <c r="C72" s="50"/>
      <c r="D72" s="50">
        <v>0</v>
      </c>
      <c r="E72" s="50">
        <f t="shared" si="2"/>
        <v>0</v>
      </c>
      <c r="F72" s="50">
        <f t="shared" si="3"/>
        <v>0</v>
      </c>
    </row>
    <row r="73" spans="1:6" ht="15" customHeight="1">
      <c r="A73" s="49">
        <v>5240</v>
      </c>
      <c r="B73" s="51" t="s">
        <v>43</v>
      </c>
      <c r="C73" s="50">
        <v>1.05</v>
      </c>
      <c r="D73" s="50">
        <v>0</v>
      </c>
      <c r="E73" s="50">
        <f t="shared" si="2"/>
        <v>0.53</v>
      </c>
      <c r="F73" s="50">
        <f t="shared" si="3"/>
        <v>1.06</v>
      </c>
    </row>
    <row r="74" spans="1:6" ht="15.75" hidden="1">
      <c r="A74" s="49">
        <v>5250</v>
      </c>
      <c r="B74" s="51" t="s">
        <v>44</v>
      </c>
      <c r="C74" s="57"/>
      <c r="D74" s="51"/>
      <c r="E74" s="51"/>
      <c r="F74" s="50">
        <f t="shared" si="3"/>
        <v>0</v>
      </c>
    </row>
    <row r="75" spans="1:6" ht="15" customHeight="1">
      <c r="A75" s="54"/>
      <c r="B75" s="58" t="s">
        <v>9</v>
      </c>
      <c r="C75" s="53">
        <f>SUM(C32:C74)</f>
        <v>5392.029999999998</v>
      </c>
      <c r="D75" s="53">
        <f>SUM(D32:D74)</f>
        <v>0</v>
      </c>
      <c r="E75" s="53">
        <f>SUM(E32:E74)</f>
        <v>2696.059999999999</v>
      </c>
      <c r="F75" s="53">
        <f>SUM(F32:F74)</f>
        <v>5392.119999999998</v>
      </c>
    </row>
    <row r="76" spans="1:6" ht="15" customHeight="1">
      <c r="A76" s="54"/>
      <c r="B76" s="58" t="s">
        <v>51</v>
      </c>
      <c r="C76" s="53">
        <f>C75+C30</f>
        <v>10197.579999999996</v>
      </c>
      <c r="D76" s="53">
        <f>D75+D30</f>
        <v>0</v>
      </c>
      <c r="E76" s="53">
        <f>E75+E30</f>
        <v>5193.859999999999</v>
      </c>
      <c r="F76" s="53">
        <f>F75+F30</f>
        <v>10387.719999999998</v>
      </c>
    </row>
    <row r="77" spans="1:5" ht="15.75">
      <c r="A77" s="59"/>
      <c r="B77" s="42"/>
      <c r="D77" s="42"/>
      <c r="E77" s="42"/>
    </row>
    <row r="78" spans="1:6" ht="15.75">
      <c r="A78" s="98" t="s">
        <v>72</v>
      </c>
      <c r="B78" s="98"/>
      <c r="C78" s="29">
        <v>322</v>
      </c>
      <c r="D78" s="43">
        <v>0</v>
      </c>
      <c r="E78" s="43">
        <v>161</v>
      </c>
      <c r="F78" s="43">
        <v>322</v>
      </c>
    </row>
    <row r="79" spans="1:6" ht="15.75">
      <c r="A79" s="98" t="s">
        <v>73</v>
      </c>
      <c r="B79" s="98"/>
      <c r="C79" s="60">
        <f>C76/C78</f>
        <v>31.66950310559005</v>
      </c>
      <c r="D79" s="61">
        <v>0</v>
      </c>
      <c r="E79" s="61">
        <f>E76/E78</f>
        <v>32.25999999999999</v>
      </c>
      <c r="F79" s="61">
        <f>F76/F78</f>
        <v>32.25999999999999</v>
      </c>
    </row>
    <row r="80" spans="1:6" ht="15.75">
      <c r="A80" s="28"/>
      <c r="B80" s="28"/>
      <c r="C80" s="25"/>
      <c r="D80" s="25"/>
      <c r="E80" s="25"/>
      <c r="F80" s="25"/>
    </row>
    <row r="81" spans="1:6" s="9" customFormat="1" ht="15.75">
      <c r="A81" s="108" t="s">
        <v>61</v>
      </c>
      <c r="B81" s="109"/>
      <c r="C81" s="8"/>
      <c r="D81" s="8"/>
      <c r="E81" s="8"/>
      <c r="F81" s="8"/>
    </row>
    <row r="82" spans="1:6" s="9" customFormat="1" ht="15.75">
      <c r="A82" s="108" t="s">
        <v>130</v>
      </c>
      <c r="B82" s="109"/>
      <c r="C82" s="16"/>
      <c r="D82" s="20"/>
      <c r="E82" s="8"/>
      <c r="F82" s="8"/>
    </row>
    <row r="83" spans="1:2" s="9" customFormat="1" ht="15.75">
      <c r="A83" s="39"/>
      <c r="B83" s="39"/>
    </row>
    <row r="84" spans="1:2" s="9" customFormat="1" ht="15.75">
      <c r="A84" s="39" t="s">
        <v>62</v>
      </c>
      <c r="B84" s="39"/>
    </row>
    <row r="85" spans="1:2" s="9" customFormat="1" ht="15.75">
      <c r="A85" s="39"/>
      <c r="B85" s="39"/>
    </row>
    <row r="86" spans="1:6" s="9" customFormat="1" ht="15.75">
      <c r="A86" s="39" t="s">
        <v>101</v>
      </c>
      <c r="B86" s="40"/>
      <c r="C86" s="19"/>
      <c r="D86" s="19"/>
      <c r="E86" s="19"/>
      <c r="F86" s="19"/>
    </row>
    <row r="87" spans="1:4" s="9" customFormat="1" ht="13.5" customHeight="1">
      <c r="A87" s="39"/>
      <c r="B87" s="41" t="s">
        <v>63</v>
      </c>
      <c r="C87" s="10"/>
      <c r="D87" s="10"/>
    </row>
    <row r="88" spans="1:2" s="9" customFormat="1" ht="13.5" customHeight="1">
      <c r="A88" s="39"/>
      <c r="B88" s="41"/>
    </row>
    <row r="89" s="3" customFormat="1" ht="14.25">
      <c r="C89" s="7"/>
    </row>
  </sheetData>
  <sheetProtection/>
  <mergeCells count="13">
    <mergeCell ref="B1:F1"/>
    <mergeCell ref="B2:F2"/>
    <mergeCell ref="E3:F3"/>
    <mergeCell ref="A9:B9"/>
    <mergeCell ref="A10:B10"/>
    <mergeCell ref="A7:F7"/>
    <mergeCell ref="B12:D12"/>
    <mergeCell ref="A82:B82"/>
    <mergeCell ref="B13:F13"/>
    <mergeCell ref="B14:F14"/>
    <mergeCell ref="A78:B78"/>
    <mergeCell ref="A79:B79"/>
    <mergeCell ref="A81:B81"/>
  </mergeCells>
  <printOptions/>
  <pageMargins left="0.9421296296296297" right="0.5511811023622047" top="0.6299212598425197" bottom="0.7480314960629921" header="0.31496062992125984" footer="0.31496062992125984"/>
  <pageSetup firstPageNumber="11" useFirstPageNumber="1" horizontalDpi="600" verticalDpi="600" orientation="portrait" paperSize="9" scale="55" r:id="rId1"/>
  <headerFooter>
    <oddHeader>&amp;C&amp;"Times New Roman,Regular"&amp;11&amp;P</oddHeader>
    <oddFooter>&amp;C&amp;"Times New Roman,Regular"&amp;11&amp;F; Grozījumi Ministru kabineta 2013.gada 24.septembra noteikumos Nr.1002 „Sociālās integrācijas valsts aģentūras sniegto maksas pakalpojumu cenrādis”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89"/>
  <sheetViews>
    <sheetView view="pageLayout" zoomScale="90" zoomScaleNormal="90" zoomScalePageLayoutView="90" workbookViewId="0" topLeftCell="A1">
      <selection activeCell="B86" sqref="B86"/>
    </sheetView>
  </sheetViews>
  <sheetFormatPr defaultColWidth="9.140625" defaultRowHeight="12.75"/>
  <cols>
    <col min="1" max="1" width="12.140625" style="17" customWidth="1"/>
    <col min="2" max="2" width="100.140625" style="17" customWidth="1"/>
    <col min="3" max="3" width="0.13671875" style="17" hidden="1" customWidth="1"/>
    <col min="4" max="4" width="21.00390625" style="17" hidden="1" customWidth="1"/>
    <col min="5" max="5" width="20.57421875" style="17" hidden="1" customWidth="1"/>
    <col min="6" max="6" width="40.28125" style="17" customWidth="1"/>
  </cols>
  <sheetData>
    <row r="1" spans="1:6" ht="15.75">
      <c r="A1" s="1"/>
      <c r="B1" s="104" t="s">
        <v>56</v>
      </c>
      <c r="C1" s="104"/>
      <c r="D1" s="104"/>
      <c r="E1" s="104"/>
      <c r="F1" s="99"/>
    </row>
    <row r="2" spans="1:6" ht="15.75">
      <c r="A2" s="1"/>
      <c r="B2" s="105" t="s">
        <v>64</v>
      </c>
      <c r="C2" s="105"/>
      <c r="D2" s="105"/>
      <c r="E2" s="105"/>
      <c r="F2" s="106"/>
    </row>
    <row r="3" spans="1:6" ht="15.75">
      <c r="A3" s="1"/>
      <c r="B3" s="30"/>
      <c r="C3" s="30"/>
      <c r="D3" s="30"/>
      <c r="E3" s="107" t="s">
        <v>65</v>
      </c>
      <c r="F3" s="112"/>
    </row>
    <row r="4" spans="1:6" ht="15.75">
      <c r="A4" s="1"/>
      <c r="B4" s="30"/>
      <c r="C4" s="30"/>
      <c r="D4" s="30"/>
      <c r="E4" s="33"/>
      <c r="F4" s="30" t="s">
        <v>59</v>
      </c>
    </row>
    <row r="5" spans="1:6" ht="15.75">
      <c r="A5" s="1"/>
      <c r="B5" s="37"/>
      <c r="C5" s="37"/>
      <c r="D5" s="37"/>
      <c r="E5" s="31"/>
      <c r="F5" s="30" t="s">
        <v>75</v>
      </c>
    </row>
    <row r="6" spans="1:6" ht="15">
      <c r="A6" s="1"/>
      <c r="B6" s="116"/>
      <c r="C6" s="116"/>
      <c r="D6" s="116"/>
      <c r="E6" s="116"/>
      <c r="F6" s="117"/>
    </row>
    <row r="7" spans="1:6" ht="18.75">
      <c r="A7" s="97" t="s">
        <v>10</v>
      </c>
      <c r="B7" s="97"/>
      <c r="C7" s="97"/>
      <c r="D7" s="97"/>
      <c r="E7" s="97"/>
      <c r="F7" s="97"/>
    </row>
    <row r="8" spans="1:6" ht="14.25">
      <c r="A8" s="12"/>
      <c r="B8" s="12"/>
      <c r="C8" s="12"/>
      <c r="D8" s="12"/>
      <c r="E8" s="12"/>
      <c r="F8" s="3"/>
    </row>
    <row r="9" spans="1:5" ht="15.75">
      <c r="A9" s="98" t="s">
        <v>1</v>
      </c>
      <c r="B9" s="98"/>
      <c r="C9" s="28"/>
      <c r="D9" s="28"/>
      <c r="E9" s="28"/>
    </row>
    <row r="10" spans="1:5" ht="15.75">
      <c r="A10" s="98" t="s">
        <v>0</v>
      </c>
      <c r="B10" s="98"/>
      <c r="C10" s="28"/>
      <c r="D10" s="28"/>
      <c r="E10" s="28"/>
    </row>
    <row r="11" spans="1:5" ht="15" customHeight="1">
      <c r="A11" s="28"/>
      <c r="B11" s="28" t="s">
        <v>52</v>
      </c>
      <c r="C11" s="28"/>
      <c r="D11" s="28"/>
      <c r="E11" s="28"/>
    </row>
    <row r="12" spans="1:6" ht="15" customHeight="1">
      <c r="A12" s="28"/>
      <c r="B12" s="98" t="s">
        <v>97</v>
      </c>
      <c r="C12" s="103"/>
      <c r="D12" s="103"/>
      <c r="E12" s="28"/>
      <c r="F12" s="36"/>
    </row>
    <row r="13" spans="1:6" ht="15" customHeight="1">
      <c r="A13" s="28"/>
      <c r="B13" s="98" t="s">
        <v>99</v>
      </c>
      <c r="C13" s="98"/>
      <c r="D13" s="98"/>
      <c r="E13" s="98"/>
      <c r="F13" s="99"/>
    </row>
    <row r="14" spans="1:6" ht="15" customHeight="1">
      <c r="A14" s="28"/>
      <c r="B14" s="98" t="s">
        <v>106</v>
      </c>
      <c r="C14" s="98"/>
      <c r="D14" s="98"/>
      <c r="E14" s="98"/>
      <c r="F14" s="99"/>
    </row>
    <row r="15" spans="1:5" ht="15" customHeight="1">
      <c r="A15" s="28" t="s">
        <v>2</v>
      </c>
      <c r="B15" s="28" t="s">
        <v>129</v>
      </c>
      <c r="C15" s="28"/>
      <c r="D15" s="28"/>
      <c r="E15" s="28"/>
    </row>
    <row r="16" spans="1:6" ht="67.5" customHeight="1">
      <c r="A16" s="91" t="s">
        <v>3</v>
      </c>
      <c r="B16" s="91" t="s">
        <v>4</v>
      </c>
      <c r="C16" s="91" t="s">
        <v>69</v>
      </c>
      <c r="D16" s="91" t="s">
        <v>70</v>
      </c>
      <c r="E16" s="91" t="s">
        <v>71</v>
      </c>
      <c r="F16" s="91" t="s">
        <v>5</v>
      </c>
    </row>
    <row r="17" spans="1:6" ht="15.75">
      <c r="A17" s="44">
        <v>1</v>
      </c>
      <c r="B17" s="45">
        <v>2</v>
      </c>
      <c r="C17" s="45">
        <v>3</v>
      </c>
      <c r="D17" s="45">
        <v>3</v>
      </c>
      <c r="E17" s="45">
        <v>4</v>
      </c>
      <c r="F17" s="45">
        <v>3</v>
      </c>
    </row>
    <row r="18" spans="1:6" ht="15.75">
      <c r="A18" s="46"/>
      <c r="B18" s="47" t="s">
        <v>6</v>
      </c>
      <c r="C18" s="48"/>
      <c r="D18" s="47"/>
      <c r="E18" s="47"/>
      <c r="F18" s="48"/>
    </row>
    <row r="19" spans="1:6" ht="15.75">
      <c r="A19" s="49">
        <v>1100</v>
      </c>
      <c r="B19" s="49" t="s">
        <v>57</v>
      </c>
      <c r="C19" s="50">
        <v>20976.94</v>
      </c>
      <c r="D19" s="50">
        <v>0</v>
      </c>
      <c r="E19" s="50">
        <v>11265.27</v>
      </c>
      <c r="F19" s="50">
        <f>ROUND(E19*2,2)</f>
        <v>22530.54</v>
      </c>
    </row>
    <row r="20" spans="1:6" ht="15.75">
      <c r="A20" s="49">
        <v>1200</v>
      </c>
      <c r="B20" s="51" t="s">
        <v>58</v>
      </c>
      <c r="C20" s="50">
        <v>4948.45</v>
      </c>
      <c r="D20" s="50">
        <v>0</v>
      </c>
      <c r="E20" s="50">
        <v>2657.48</v>
      </c>
      <c r="F20" s="50">
        <f aca="true" t="shared" si="0" ref="F20:F29">ROUND(E20*2,2)</f>
        <v>5314.96</v>
      </c>
    </row>
    <row r="21" spans="1:6" ht="15.75">
      <c r="A21" s="49">
        <v>2222</v>
      </c>
      <c r="B21" s="51" t="s">
        <v>46</v>
      </c>
      <c r="C21" s="50">
        <v>1392.79</v>
      </c>
      <c r="D21" s="50">
        <v>0</v>
      </c>
      <c r="E21" s="50">
        <f aca="true" t="shared" si="1" ref="E21:E29">ROUND(C21/2,2)</f>
        <v>696.4</v>
      </c>
      <c r="F21" s="50">
        <f t="shared" si="0"/>
        <v>1392.8</v>
      </c>
    </row>
    <row r="22" spans="1:6" ht="15.75">
      <c r="A22" s="49">
        <v>2223</v>
      </c>
      <c r="B22" s="51" t="s">
        <v>47</v>
      </c>
      <c r="C22" s="50">
        <v>721.81</v>
      </c>
      <c r="D22" s="50">
        <v>0</v>
      </c>
      <c r="E22" s="50">
        <f t="shared" si="1"/>
        <v>360.91</v>
      </c>
      <c r="F22" s="50">
        <f t="shared" si="0"/>
        <v>721.82</v>
      </c>
    </row>
    <row r="23" spans="1:6" ht="15.75" hidden="1">
      <c r="A23" s="49">
        <v>2243</v>
      </c>
      <c r="B23" s="51" t="s">
        <v>16</v>
      </c>
      <c r="C23" s="50"/>
      <c r="D23" s="50">
        <v>0</v>
      </c>
      <c r="E23" s="50">
        <f t="shared" si="1"/>
        <v>0</v>
      </c>
      <c r="F23" s="50">
        <f t="shared" si="0"/>
        <v>0</v>
      </c>
    </row>
    <row r="24" spans="1:6" ht="15" customHeight="1">
      <c r="A24" s="49">
        <v>2249</v>
      </c>
      <c r="B24" s="51" t="s">
        <v>19</v>
      </c>
      <c r="C24" s="50">
        <v>1591.44</v>
      </c>
      <c r="D24" s="50">
        <v>0</v>
      </c>
      <c r="E24" s="50">
        <f t="shared" si="1"/>
        <v>795.72</v>
      </c>
      <c r="F24" s="50">
        <f t="shared" si="0"/>
        <v>1591.44</v>
      </c>
    </row>
    <row r="25" spans="1:6" ht="15.75">
      <c r="A25" s="49">
        <v>2321</v>
      </c>
      <c r="B25" s="51" t="s">
        <v>27</v>
      </c>
      <c r="C25" s="50">
        <v>1150.93</v>
      </c>
      <c r="D25" s="50">
        <v>0</v>
      </c>
      <c r="E25" s="50">
        <f t="shared" si="1"/>
        <v>575.47</v>
      </c>
      <c r="F25" s="50">
        <f t="shared" si="0"/>
        <v>1150.94</v>
      </c>
    </row>
    <row r="26" spans="1:6" ht="15.75">
      <c r="A26" s="49">
        <v>2341</v>
      </c>
      <c r="B26" s="51" t="s">
        <v>29</v>
      </c>
      <c r="C26" s="50">
        <v>172.07</v>
      </c>
      <c r="D26" s="50">
        <v>0</v>
      </c>
      <c r="E26" s="50">
        <f t="shared" si="1"/>
        <v>86.04</v>
      </c>
      <c r="F26" s="50">
        <f t="shared" si="0"/>
        <v>172.08</v>
      </c>
    </row>
    <row r="27" spans="1:6" ht="15.75">
      <c r="A27" s="49">
        <v>2350</v>
      </c>
      <c r="B27" s="51" t="s">
        <v>31</v>
      </c>
      <c r="C27" s="50">
        <v>36.81</v>
      </c>
      <c r="D27" s="50">
        <v>0</v>
      </c>
      <c r="E27" s="50">
        <f t="shared" si="1"/>
        <v>18.41</v>
      </c>
      <c r="F27" s="50">
        <f t="shared" si="0"/>
        <v>36.82</v>
      </c>
    </row>
    <row r="28" spans="1:6" ht="15.75">
      <c r="A28" s="49">
        <v>2363</v>
      </c>
      <c r="B28" s="51" t="s">
        <v>34</v>
      </c>
      <c r="C28" s="50">
        <v>15025</v>
      </c>
      <c r="D28" s="50">
        <v>0</v>
      </c>
      <c r="E28" s="50">
        <f t="shared" si="1"/>
        <v>7512.5</v>
      </c>
      <c r="F28" s="50">
        <f t="shared" si="0"/>
        <v>15025</v>
      </c>
    </row>
    <row r="29" spans="1:6" ht="15.75">
      <c r="A29" s="49">
        <v>5232</v>
      </c>
      <c r="B29" s="51" t="s">
        <v>40</v>
      </c>
      <c r="C29" s="50">
        <v>9.43</v>
      </c>
      <c r="D29" s="50">
        <v>0</v>
      </c>
      <c r="E29" s="50">
        <f t="shared" si="1"/>
        <v>4.72</v>
      </c>
      <c r="F29" s="50">
        <f t="shared" si="0"/>
        <v>9.44</v>
      </c>
    </row>
    <row r="30" spans="1:6" ht="15.75">
      <c r="A30" s="49"/>
      <c r="B30" s="52" t="s">
        <v>7</v>
      </c>
      <c r="C30" s="53">
        <f>SUM(C19:C29)</f>
        <v>46025.670000000006</v>
      </c>
      <c r="D30" s="53">
        <f>SUM(D19:D29)</f>
        <v>0</v>
      </c>
      <c r="E30" s="53">
        <f>SUM(E19:E29)</f>
        <v>23972.92</v>
      </c>
      <c r="F30" s="53">
        <f>SUM(F19:F29)</f>
        <v>47945.84</v>
      </c>
    </row>
    <row r="31" spans="1:6" ht="15.75">
      <c r="A31" s="54"/>
      <c r="B31" s="49" t="s">
        <v>8</v>
      </c>
      <c r="C31" s="48"/>
      <c r="D31" s="49"/>
      <c r="E31" s="49"/>
      <c r="F31" s="48"/>
    </row>
    <row r="32" spans="1:6" ht="15.75">
      <c r="A32" s="49">
        <v>1100</v>
      </c>
      <c r="B32" s="49" t="s">
        <v>57</v>
      </c>
      <c r="C32" s="50">
        <v>18449.95</v>
      </c>
      <c r="D32" s="50">
        <v>0</v>
      </c>
      <c r="E32" s="50">
        <f aca="true" t="shared" si="2" ref="E32:E73">ROUND(C32/2,2)</f>
        <v>9224.98</v>
      </c>
      <c r="F32" s="50">
        <f aca="true" t="shared" si="3" ref="F32:F73">ROUND(E32*2,2)</f>
        <v>18449.96</v>
      </c>
    </row>
    <row r="33" spans="1:6" ht="15.75">
      <c r="A33" s="49">
        <v>1200</v>
      </c>
      <c r="B33" s="51" t="s">
        <v>58</v>
      </c>
      <c r="C33" s="50">
        <v>4352.34</v>
      </c>
      <c r="D33" s="50">
        <v>0</v>
      </c>
      <c r="E33" s="50">
        <f t="shared" si="2"/>
        <v>2176.17</v>
      </c>
      <c r="F33" s="50">
        <f t="shared" si="3"/>
        <v>4352.34</v>
      </c>
    </row>
    <row r="34" spans="1:6" ht="15.75" hidden="1">
      <c r="A34" s="49">
        <v>2100</v>
      </c>
      <c r="B34" s="55" t="s">
        <v>49</v>
      </c>
      <c r="C34" s="50"/>
      <c r="D34" s="50">
        <v>0</v>
      </c>
      <c r="E34" s="50">
        <f t="shared" si="2"/>
        <v>0</v>
      </c>
      <c r="F34" s="50">
        <f t="shared" si="3"/>
        <v>0</v>
      </c>
    </row>
    <row r="35" spans="1:6" ht="15.75">
      <c r="A35" s="56">
        <v>2210</v>
      </c>
      <c r="B35" s="51" t="s">
        <v>45</v>
      </c>
      <c r="C35" s="50">
        <v>319.96</v>
      </c>
      <c r="D35" s="50">
        <v>0</v>
      </c>
      <c r="E35" s="50">
        <f t="shared" si="2"/>
        <v>159.98</v>
      </c>
      <c r="F35" s="50">
        <f t="shared" si="3"/>
        <v>319.96</v>
      </c>
    </row>
    <row r="36" spans="1:6" ht="15.75">
      <c r="A36" s="49">
        <v>2222</v>
      </c>
      <c r="B36" s="51" t="s">
        <v>46</v>
      </c>
      <c r="C36" s="50">
        <v>228.97</v>
      </c>
      <c r="D36" s="50">
        <v>0</v>
      </c>
      <c r="E36" s="50">
        <f t="shared" si="2"/>
        <v>114.49</v>
      </c>
      <c r="F36" s="50">
        <f t="shared" si="3"/>
        <v>228.98</v>
      </c>
    </row>
    <row r="37" spans="1:6" ht="15.75">
      <c r="A37" s="49">
        <v>2223</v>
      </c>
      <c r="B37" s="51" t="s">
        <v>47</v>
      </c>
      <c r="C37" s="50">
        <v>3105.65</v>
      </c>
      <c r="D37" s="50">
        <v>0</v>
      </c>
      <c r="E37" s="50">
        <f t="shared" si="2"/>
        <v>1552.83</v>
      </c>
      <c r="F37" s="50">
        <f t="shared" si="3"/>
        <v>3105.66</v>
      </c>
    </row>
    <row r="38" spans="1:6" ht="15" customHeight="1">
      <c r="A38" s="49">
        <v>2230</v>
      </c>
      <c r="B38" s="51" t="s">
        <v>48</v>
      </c>
      <c r="C38" s="50">
        <v>200.1</v>
      </c>
      <c r="D38" s="50">
        <v>0</v>
      </c>
      <c r="E38" s="50">
        <f t="shared" si="2"/>
        <v>100.05</v>
      </c>
      <c r="F38" s="50">
        <f t="shared" si="3"/>
        <v>200.1</v>
      </c>
    </row>
    <row r="39" spans="1:6" ht="15.75" hidden="1">
      <c r="A39" s="49">
        <v>2241</v>
      </c>
      <c r="B39" s="51" t="s">
        <v>14</v>
      </c>
      <c r="C39" s="50"/>
      <c r="D39" s="50">
        <v>0</v>
      </c>
      <c r="E39" s="50">
        <f t="shared" si="2"/>
        <v>0</v>
      </c>
      <c r="F39" s="50">
        <f t="shared" si="3"/>
        <v>0</v>
      </c>
    </row>
    <row r="40" spans="1:6" ht="15.75">
      <c r="A40" s="49">
        <v>2242</v>
      </c>
      <c r="B40" s="51" t="s">
        <v>15</v>
      </c>
      <c r="C40" s="50">
        <v>73.24</v>
      </c>
      <c r="D40" s="50">
        <v>0</v>
      </c>
      <c r="E40" s="50">
        <f t="shared" si="2"/>
        <v>36.62</v>
      </c>
      <c r="F40" s="50">
        <f t="shared" si="3"/>
        <v>73.24</v>
      </c>
    </row>
    <row r="41" spans="1:6" ht="15.75">
      <c r="A41" s="49">
        <v>2243</v>
      </c>
      <c r="B41" s="51" t="s">
        <v>16</v>
      </c>
      <c r="C41" s="50">
        <v>225</v>
      </c>
      <c r="D41" s="50">
        <v>0</v>
      </c>
      <c r="E41" s="50">
        <f t="shared" si="2"/>
        <v>112.5</v>
      </c>
      <c r="F41" s="50">
        <f t="shared" si="3"/>
        <v>225</v>
      </c>
    </row>
    <row r="42" spans="1:6" ht="15.75">
      <c r="A42" s="49">
        <v>2244</v>
      </c>
      <c r="B42" s="51" t="s">
        <v>17</v>
      </c>
      <c r="C42" s="50">
        <v>3293.72</v>
      </c>
      <c r="D42" s="50">
        <v>0</v>
      </c>
      <c r="E42" s="50">
        <f t="shared" si="2"/>
        <v>1646.86</v>
      </c>
      <c r="F42" s="50">
        <f t="shared" si="3"/>
        <v>3293.72</v>
      </c>
    </row>
    <row r="43" spans="1:6" ht="15.75">
      <c r="A43" s="49">
        <v>2247</v>
      </c>
      <c r="B43" s="47" t="s">
        <v>18</v>
      </c>
      <c r="C43" s="50">
        <v>20.01</v>
      </c>
      <c r="D43" s="50">
        <v>0</v>
      </c>
      <c r="E43" s="50">
        <f t="shared" si="2"/>
        <v>10.01</v>
      </c>
      <c r="F43" s="50">
        <f t="shared" si="3"/>
        <v>20.02</v>
      </c>
    </row>
    <row r="44" spans="1:6" ht="15.75">
      <c r="A44" s="49">
        <v>2249</v>
      </c>
      <c r="B44" s="51" t="s">
        <v>19</v>
      </c>
      <c r="C44" s="50">
        <v>81.86</v>
      </c>
      <c r="D44" s="50">
        <v>0</v>
      </c>
      <c r="E44" s="50">
        <f t="shared" si="2"/>
        <v>40.93</v>
      </c>
      <c r="F44" s="50">
        <f t="shared" si="3"/>
        <v>81.86</v>
      </c>
    </row>
    <row r="45" spans="1:6" ht="15.75">
      <c r="A45" s="49">
        <v>2251</v>
      </c>
      <c r="B45" s="51" t="s">
        <v>11</v>
      </c>
      <c r="C45" s="50">
        <v>616.32</v>
      </c>
      <c r="D45" s="50">
        <v>0</v>
      </c>
      <c r="E45" s="50">
        <f t="shared" si="2"/>
        <v>308.16</v>
      </c>
      <c r="F45" s="50">
        <f t="shared" si="3"/>
        <v>616.32</v>
      </c>
    </row>
    <row r="46" spans="1:6" ht="15.75" hidden="1">
      <c r="A46" s="49">
        <v>2252</v>
      </c>
      <c r="B46" s="51" t="s">
        <v>12</v>
      </c>
      <c r="C46" s="50"/>
      <c r="D46" s="50">
        <v>0</v>
      </c>
      <c r="E46" s="50">
        <f t="shared" si="2"/>
        <v>0</v>
      </c>
      <c r="F46" s="50">
        <f t="shared" si="3"/>
        <v>0</v>
      </c>
    </row>
    <row r="47" spans="1:6" ht="15.75">
      <c r="A47" s="49">
        <v>2259</v>
      </c>
      <c r="B47" s="51" t="s">
        <v>13</v>
      </c>
      <c r="C47" s="50">
        <v>2.11</v>
      </c>
      <c r="D47" s="50">
        <v>0</v>
      </c>
      <c r="E47" s="50">
        <f t="shared" si="2"/>
        <v>1.06</v>
      </c>
      <c r="F47" s="50">
        <f t="shared" si="3"/>
        <v>2.12</v>
      </c>
    </row>
    <row r="48" spans="1:6" ht="15.75">
      <c r="A48" s="49">
        <v>2261</v>
      </c>
      <c r="B48" s="51" t="s">
        <v>20</v>
      </c>
      <c r="C48" s="50">
        <v>48.7</v>
      </c>
      <c r="D48" s="50">
        <v>0</v>
      </c>
      <c r="E48" s="50">
        <f t="shared" si="2"/>
        <v>24.35</v>
      </c>
      <c r="F48" s="50">
        <f t="shared" si="3"/>
        <v>48.7</v>
      </c>
    </row>
    <row r="49" spans="1:6" ht="15.75">
      <c r="A49" s="49">
        <v>2262</v>
      </c>
      <c r="B49" s="51" t="s">
        <v>21</v>
      </c>
      <c r="C49" s="50">
        <v>215.99</v>
      </c>
      <c r="D49" s="50">
        <v>0</v>
      </c>
      <c r="E49" s="50">
        <f t="shared" si="2"/>
        <v>108</v>
      </c>
      <c r="F49" s="50">
        <f t="shared" si="3"/>
        <v>216</v>
      </c>
    </row>
    <row r="50" spans="1:6" ht="15.75">
      <c r="A50" s="49">
        <v>2263</v>
      </c>
      <c r="B50" s="51" t="s">
        <v>22</v>
      </c>
      <c r="C50" s="50">
        <v>798.46</v>
      </c>
      <c r="D50" s="50">
        <v>0</v>
      </c>
      <c r="E50" s="50">
        <f t="shared" si="2"/>
        <v>399.23</v>
      </c>
      <c r="F50" s="50">
        <f t="shared" si="3"/>
        <v>798.46</v>
      </c>
    </row>
    <row r="51" spans="1:6" ht="15.75">
      <c r="A51" s="49">
        <v>2264</v>
      </c>
      <c r="B51" s="51" t="s">
        <v>23</v>
      </c>
      <c r="C51" s="50">
        <v>3.88</v>
      </c>
      <c r="D51" s="50">
        <v>0</v>
      </c>
      <c r="E51" s="50">
        <f t="shared" si="2"/>
        <v>1.94</v>
      </c>
      <c r="F51" s="50">
        <f t="shared" si="3"/>
        <v>3.88</v>
      </c>
    </row>
    <row r="52" spans="1:6" ht="15.75">
      <c r="A52" s="49">
        <v>2279</v>
      </c>
      <c r="B52" s="51" t="s">
        <v>24</v>
      </c>
      <c r="C52" s="50">
        <v>878.32</v>
      </c>
      <c r="D52" s="50">
        <v>0</v>
      </c>
      <c r="E52" s="50">
        <f t="shared" si="2"/>
        <v>439.16</v>
      </c>
      <c r="F52" s="50">
        <f t="shared" si="3"/>
        <v>878.32</v>
      </c>
    </row>
    <row r="53" spans="1:6" ht="15.75">
      <c r="A53" s="49">
        <v>2311</v>
      </c>
      <c r="B53" s="51" t="s">
        <v>25</v>
      </c>
      <c r="C53" s="50">
        <v>81.99</v>
      </c>
      <c r="D53" s="50">
        <v>0</v>
      </c>
      <c r="E53" s="50">
        <f t="shared" si="2"/>
        <v>41</v>
      </c>
      <c r="F53" s="50">
        <f t="shared" si="3"/>
        <v>82</v>
      </c>
    </row>
    <row r="54" spans="1:6" ht="15.75">
      <c r="A54" s="49">
        <v>2312</v>
      </c>
      <c r="B54" s="51" t="s">
        <v>26</v>
      </c>
      <c r="C54" s="50">
        <v>155.56</v>
      </c>
      <c r="D54" s="50">
        <v>0</v>
      </c>
      <c r="E54" s="50">
        <f t="shared" si="2"/>
        <v>77.78</v>
      </c>
      <c r="F54" s="50">
        <f t="shared" si="3"/>
        <v>155.56</v>
      </c>
    </row>
    <row r="55" spans="1:6" ht="15.75">
      <c r="A55" s="49">
        <v>2321</v>
      </c>
      <c r="B55" s="51" t="s">
        <v>27</v>
      </c>
      <c r="C55" s="50">
        <v>5096.56</v>
      </c>
      <c r="D55" s="50">
        <v>0</v>
      </c>
      <c r="E55" s="50">
        <f t="shared" si="2"/>
        <v>2548.28</v>
      </c>
      <c r="F55" s="50">
        <f t="shared" si="3"/>
        <v>5096.56</v>
      </c>
    </row>
    <row r="56" spans="1:6" ht="15.75">
      <c r="A56" s="49">
        <v>2322</v>
      </c>
      <c r="B56" s="51" t="s">
        <v>28</v>
      </c>
      <c r="C56" s="50">
        <v>561.48</v>
      </c>
      <c r="D56" s="50">
        <v>0</v>
      </c>
      <c r="E56" s="50">
        <f t="shared" si="2"/>
        <v>280.74</v>
      </c>
      <c r="F56" s="50">
        <f t="shared" si="3"/>
        <v>561.48</v>
      </c>
    </row>
    <row r="57" spans="1:6" ht="15.75">
      <c r="A57" s="49">
        <v>2341</v>
      </c>
      <c r="B57" s="51" t="s">
        <v>29</v>
      </c>
      <c r="C57" s="50">
        <v>59.13</v>
      </c>
      <c r="D57" s="50">
        <v>0</v>
      </c>
      <c r="E57" s="50">
        <f t="shared" si="2"/>
        <v>29.57</v>
      </c>
      <c r="F57" s="50">
        <f t="shared" si="3"/>
        <v>59.14</v>
      </c>
    </row>
    <row r="58" spans="1:6" ht="15.75">
      <c r="A58" s="49">
        <v>2344</v>
      </c>
      <c r="B58" s="51" t="s">
        <v>30</v>
      </c>
      <c r="C58" s="50">
        <v>0.84</v>
      </c>
      <c r="D58" s="50">
        <v>0</v>
      </c>
      <c r="E58" s="50">
        <f t="shared" si="2"/>
        <v>0.42</v>
      </c>
      <c r="F58" s="50">
        <f t="shared" si="3"/>
        <v>0.84</v>
      </c>
    </row>
    <row r="59" spans="1:6" ht="15.75">
      <c r="A59" s="49">
        <v>2350</v>
      </c>
      <c r="B59" s="51" t="s">
        <v>31</v>
      </c>
      <c r="C59" s="50">
        <v>642.47</v>
      </c>
      <c r="D59" s="50">
        <v>0</v>
      </c>
      <c r="E59" s="50">
        <f t="shared" si="2"/>
        <v>321.24</v>
      </c>
      <c r="F59" s="50">
        <f t="shared" si="3"/>
        <v>642.48</v>
      </c>
    </row>
    <row r="60" spans="1:6" ht="15.75">
      <c r="A60" s="49">
        <v>2361</v>
      </c>
      <c r="B60" s="51" t="s">
        <v>32</v>
      </c>
      <c r="C60" s="50">
        <v>261.85</v>
      </c>
      <c r="D60" s="50">
        <v>0</v>
      </c>
      <c r="E60" s="50">
        <f t="shared" si="2"/>
        <v>130.93</v>
      </c>
      <c r="F60" s="50">
        <f t="shared" si="3"/>
        <v>261.86</v>
      </c>
    </row>
    <row r="61" spans="1:6" ht="15.75">
      <c r="A61" s="49">
        <v>2362</v>
      </c>
      <c r="B61" s="51" t="s">
        <v>33</v>
      </c>
      <c r="C61" s="50">
        <v>23.8</v>
      </c>
      <c r="D61" s="50">
        <v>0</v>
      </c>
      <c r="E61" s="50">
        <f t="shared" si="2"/>
        <v>11.9</v>
      </c>
      <c r="F61" s="50">
        <f t="shared" si="3"/>
        <v>23.8</v>
      </c>
    </row>
    <row r="62" spans="1:6" ht="15.75">
      <c r="A62" s="49">
        <v>2363</v>
      </c>
      <c r="B62" s="51" t="s">
        <v>34</v>
      </c>
      <c r="C62" s="50">
        <v>123.79</v>
      </c>
      <c r="D62" s="50">
        <v>0</v>
      </c>
      <c r="E62" s="50">
        <f t="shared" si="2"/>
        <v>61.9</v>
      </c>
      <c r="F62" s="50">
        <f t="shared" si="3"/>
        <v>123.8</v>
      </c>
    </row>
    <row r="63" spans="1:6" ht="15.75" hidden="1">
      <c r="A63" s="49">
        <v>2370</v>
      </c>
      <c r="B63" s="51" t="s">
        <v>35</v>
      </c>
      <c r="C63" s="50"/>
      <c r="D63" s="50">
        <v>0</v>
      </c>
      <c r="E63" s="50">
        <f t="shared" si="2"/>
        <v>0</v>
      </c>
      <c r="F63" s="50">
        <f t="shared" si="3"/>
        <v>0</v>
      </c>
    </row>
    <row r="64" spans="1:6" ht="15.75">
      <c r="A64" s="49">
        <v>2400</v>
      </c>
      <c r="B64" s="51" t="s">
        <v>50</v>
      </c>
      <c r="C64" s="50">
        <v>32.48</v>
      </c>
      <c r="D64" s="50">
        <v>0</v>
      </c>
      <c r="E64" s="50">
        <f t="shared" si="2"/>
        <v>16.24</v>
      </c>
      <c r="F64" s="50">
        <f t="shared" si="3"/>
        <v>32.48</v>
      </c>
    </row>
    <row r="65" spans="1:6" ht="15" customHeight="1">
      <c r="A65" s="49">
        <v>2513</v>
      </c>
      <c r="B65" s="51" t="s">
        <v>37</v>
      </c>
      <c r="C65" s="50">
        <v>574.78</v>
      </c>
      <c r="D65" s="50">
        <v>0</v>
      </c>
      <c r="E65" s="50">
        <v>281.82</v>
      </c>
      <c r="F65" s="50">
        <f t="shared" si="3"/>
        <v>563.64</v>
      </c>
    </row>
    <row r="66" spans="1:6" ht="15" customHeight="1">
      <c r="A66" s="49">
        <v>2515</v>
      </c>
      <c r="B66" s="51" t="s">
        <v>38</v>
      </c>
      <c r="C66" s="50">
        <v>22.77</v>
      </c>
      <c r="D66" s="50">
        <v>0</v>
      </c>
      <c r="E66" s="50">
        <f t="shared" si="2"/>
        <v>11.39</v>
      </c>
      <c r="F66" s="50">
        <f t="shared" si="3"/>
        <v>22.78</v>
      </c>
    </row>
    <row r="67" spans="1:6" ht="15.75">
      <c r="A67" s="49">
        <v>2519</v>
      </c>
      <c r="B67" s="51" t="s">
        <v>41</v>
      </c>
      <c r="C67" s="50">
        <v>133.85</v>
      </c>
      <c r="D67" s="50">
        <v>0</v>
      </c>
      <c r="E67" s="50">
        <f t="shared" si="2"/>
        <v>66.93</v>
      </c>
      <c r="F67" s="50">
        <f t="shared" si="3"/>
        <v>133.86</v>
      </c>
    </row>
    <row r="68" spans="1:6" ht="15.75" hidden="1">
      <c r="A68" s="49">
        <v>6240</v>
      </c>
      <c r="B68" s="51" t="s">
        <v>53</v>
      </c>
      <c r="C68" s="50"/>
      <c r="D68" s="50">
        <v>0</v>
      </c>
      <c r="E68" s="50">
        <f t="shared" si="2"/>
        <v>0</v>
      </c>
      <c r="F68" s="50">
        <f t="shared" si="3"/>
        <v>0</v>
      </c>
    </row>
    <row r="69" spans="1:6" ht="15.75" hidden="1">
      <c r="A69" s="49">
        <v>6290</v>
      </c>
      <c r="B69" s="51" t="s">
        <v>54</v>
      </c>
      <c r="C69" s="50"/>
      <c r="D69" s="50">
        <v>0</v>
      </c>
      <c r="E69" s="50">
        <f t="shared" si="2"/>
        <v>0</v>
      </c>
      <c r="F69" s="50">
        <f t="shared" si="3"/>
        <v>0</v>
      </c>
    </row>
    <row r="70" spans="1:6" ht="15.75">
      <c r="A70" s="49">
        <v>5121</v>
      </c>
      <c r="B70" s="51" t="s">
        <v>39</v>
      </c>
      <c r="C70" s="50">
        <v>101.98</v>
      </c>
      <c r="D70" s="50">
        <v>0</v>
      </c>
      <c r="E70" s="50">
        <f t="shared" si="2"/>
        <v>50.99</v>
      </c>
      <c r="F70" s="50">
        <f t="shared" si="3"/>
        <v>101.98</v>
      </c>
    </row>
    <row r="71" spans="1:6" ht="15.75">
      <c r="A71" s="49">
        <v>5232</v>
      </c>
      <c r="B71" s="51" t="s">
        <v>40</v>
      </c>
      <c r="C71" s="50">
        <v>11.82</v>
      </c>
      <c r="D71" s="50">
        <v>0</v>
      </c>
      <c r="E71" s="50">
        <f t="shared" si="2"/>
        <v>5.91</v>
      </c>
      <c r="F71" s="50">
        <f t="shared" si="3"/>
        <v>11.82</v>
      </c>
    </row>
    <row r="72" spans="1:6" ht="15.75" hidden="1">
      <c r="A72" s="49">
        <v>5238</v>
      </c>
      <c r="B72" s="51" t="s">
        <v>42</v>
      </c>
      <c r="C72" s="50"/>
      <c r="D72" s="50">
        <v>0</v>
      </c>
      <c r="E72" s="50">
        <f t="shared" si="2"/>
        <v>0</v>
      </c>
      <c r="F72" s="50">
        <f t="shared" si="3"/>
        <v>0</v>
      </c>
    </row>
    <row r="73" spans="1:6" ht="15" customHeight="1">
      <c r="A73" s="49">
        <v>5240</v>
      </c>
      <c r="B73" s="51" t="s">
        <v>43</v>
      </c>
      <c r="C73" s="50">
        <v>8.8</v>
      </c>
      <c r="D73" s="50">
        <v>0</v>
      </c>
      <c r="E73" s="50">
        <f t="shared" si="2"/>
        <v>4.4</v>
      </c>
      <c r="F73" s="50">
        <f t="shared" si="3"/>
        <v>8.8</v>
      </c>
    </row>
    <row r="74" spans="1:6" ht="15.75">
      <c r="A74" s="49">
        <v>5250</v>
      </c>
      <c r="B74" s="51" t="s">
        <v>44</v>
      </c>
      <c r="C74" s="57"/>
      <c r="D74" s="51"/>
      <c r="E74" s="51"/>
      <c r="F74" s="57"/>
    </row>
    <row r="75" spans="1:6" ht="15.75">
      <c r="A75" s="54"/>
      <c r="B75" s="58" t="s">
        <v>9</v>
      </c>
      <c r="C75" s="53">
        <f>SUM(C32:C74)</f>
        <v>40808.530000000006</v>
      </c>
      <c r="D75" s="53">
        <f>SUM(D32:D74)</f>
        <v>0</v>
      </c>
      <c r="E75" s="53">
        <f>SUM(E32:E74)</f>
        <v>20398.760000000006</v>
      </c>
      <c r="F75" s="53">
        <f>SUM(F32:F74)</f>
        <v>40797.52000000001</v>
      </c>
    </row>
    <row r="76" spans="1:6" ht="15.75">
      <c r="A76" s="54"/>
      <c r="B76" s="58" t="s">
        <v>51</v>
      </c>
      <c r="C76" s="53">
        <f>C75+C30</f>
        <v>86834.20000000001</v>
      </c>
      <c r="D76" s="53">
        <f>D75+D30</f>
        <v>0</v>
      </c>
      <c r="E76" s="53">
        <f>E75+E30</f>
        <v>44371.68000000001</v>
      </c>
      <c r="F76" s="53">
        <f>F75+F30</f>
        <v>88743.36000000002</v>
      </c>
    </row>
    <row r="77" spans="1:2" ht="15.75">
      <c r="A77" s="59"/>
      <c r="B77" s="42"/>
    </row>
    <row r="78" spans="1:6" ht="15.75">
      <c r="A78" s="98" t="s">
        <v>72</v>
      </c>
      <c r="B78" s="98"/>
      <c r="C78" s="29">
        <v>2328</v>
      </c>
      <c r="D78" s="43">
        <v>0</v>
      </c>
      <c r="E78" s="43">
        <v>1164</v>
      </c>
      <c r="F78" s="43">
        <v>2328</v>
      </c>
    </row>
    <row r="79" spans="1:6" ht="15.75">
      <c r="A79" s="98" t="s">
        <v>73</v>
      </c>
      <c r="B79" s="98"/>
      <c r="C79" s="60">
        <f>C76/C78</f>
        <v>37.299914089347084</v>
      </c>
      <c r="D79" s="61">
        <v>0</v>
      </c>
      <c r="E79" s="61">
        <f>E76/E78</f>
        <v>38.120000000000005</v>
      </c>
      <c r="F79" s="61">
        <f>F76/F78</f>
        <v>38.120000000000005</v>
      </c>
    </row>
    <row r="80" spans="1:6" ht="15">
      <c r="A80" s="4"/>
      <c r="B80" s="4"/>
      <c r="C80" s="25"/>
      <c r="D80" s="25"/>
      <c r="E80" s="25"/>
      <c r="F80" s="25"/>
    </row>
    <row r="81" spans="1:6" s="9" customFormat="1" ht="15.75">
      <c r="A81" s="108" t="s">
        <v>61</v>
      </c>
      <c r="B81" s="109"/>
      <c r="C81" s="8"/>
      <c r="D81" s="8"/>
      <c r="E81" s="8"/>
      <c r="F81" s="8"/>
    </row>
    <row r="82" spans="1:6" s="9" customFormat="1" ht="15.75">
      <c r="A82" s="108" t="s">
        <v>131</v>
      </c>
      <c r="B82" s="109"/>
      <c r="C82" s="16"/>
      <c r="D82" s="20"/>
      <c r="E82" s="8"/>
      <c r="F82" s="8"/>
    </row>
    <row r="83" spans="1:2" s="9" customFormat="1" ht="15.75">
      <c r="A83" s="39"/>
      <c r="B83" s="39"/>
    </row>
    <row r="84" spans="1:2" s="9" customFormat="1" ht="15.75">
      <c r="A84" s="39" t="s">
        <v>62</v>
      </c>
      <c r="B84" s="39"/>
    </row>
    <row r="85" s="9" customFormat="1" ht="15"/>
    <row r="86" spans="1:6" s="9" customFormat="1" ht="15.75">
      <c r="A86" s="39" t="s">
        <v>101</v>
      </c>
      <c r="B86" s="40"/>
      <c r="C86" s="19"/>
      <c r="D86" s="19"/>
      <c r="E86" s="19"/>
      <c r="F86" s="19"/>
    </row>
    <row r="87" spans="1:4" s="9" customFormat="1" ht="13.5" customHeight="1">
      <c r="A87" s="39"/>
      <c r="B87" s="41" t="s">
        <v>63</v>
      </c>
      <c r="C87" s="10"/>
      <c r="D87" s="10"/>
    </row>
    <row r="88" s="9" customFormat="1" ht="13.5" customHeight="1">
      <c r="B88" s="10"/>
    </row>
    <row r="89" spans="1:6" s="3" customFormat="1" ht="15">
      <c r="A89" s="17"/>
      <c r="B89" s="17"/>
      <c r="C89" s="18"/>
      <c r="D89" s="17"/>
      <c r="E89" s="17"/>
      <c r="F89" s="17"/>
    </row>
  </sheetData>
  <sheetProtection/>
  <mergeCells count="14">
    <mergeCell ref="B1:F1"/>
    <mergeCell ref="B2:F2"/>
    <mergeCell ref="E3:F3"/>
    <mergeCell ref="B6:F6"/>
    <mergeCell ref="A9:B9"/>
    <mergeCell ref="A7:F7"/>
    <mergeCell ref="A81:B81"/>
    <mergeCell ref="A82:B82"/>
    <mergeCell ref="A10:B10"/>
    <mergeCell ref="B13:F13"/>
    <mergeCell ref="B14:F14"/>
    <mergeCell ref="A78:B78"/>
    <mergeCell ref="A79:B79"/>
    <mergeCell ref="B12:D12"/>
  </mergeCells>
  <printOptions/>
  <pageMargins left="0.9421296296296297" right="0.5511811023622047" top="0.5905511811023623" bottom="0.6299212598425197" header="0.31496062992125984" footer="0.31496062992125984"/>
  <pageSetup firstPageNumber="12" useFirstPageNumber="1" fitToHeight="0" horizontalDpi="600" verticalDpi="600" orientation="portrait" paperSize="9" scale="55" r:id="rId1"/>
  <headerFooter>
    <oddHeader>&amp;C&amp;P</oddHeader>
    <oddFooter>&amp;C&amp;"Times New Roman,Regular"&amp;11&amp;F; Grozījumi Ministru kabineta 2013.gada 24.septembra noteikumos Nr.1002 „Sociālās integrācijas valsts aģentūras sniegto maksas pakalpojumu cenrādis”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99"/>
  <sheetViews>
    <sheetView view="pageLayout" zoomScale="90" zoomScaleNormal="90" zoomScalePageLayoutView="90" workbookViewId="0" topLeftCell="A1">
      <selection activeCell="A95" sqref="A95:B95"/>
    </sheetView>
  </sheetViews>
  <sheetFormatPr defaultColWidth="9.140625" defaultRowHeight="12.75"/>
  <cols>
    <col min="1" max="1" width="12.8515625" style="3" customWidth="1"/>
    <col min="2" max="2" width="100.140625" style="3" customWidth="1"/>
    <col min="3" max="3" width="24.28125" style="7" hidden="1" customWidth="1"/>
    <col min="4" max="4" width="20.8515625" style="7" hidden="1" customWidth="1"/>
    <col min="5" max="5" width="22.28125" style="7" hidden="1" customWidth="1"/>
    <col min="6" max="6" width="22.28125" style="3" hidden="1" customWidth="1"/>
    <col min="7" max="7" width="40.421875" style="3" customWidth="1"/>
    <col min="8" max="16384" width="9.140625" style="3" customWidth="1"/>
  </cols>
  <sheetData>
    <row r="1" spans="2:7" s="1" customFormat="1" ht="14.25" customHeight="1">
      <c r="B1" s="105"/>
      <c r="C1" s="105"/>
      <c r="D1" s="105"/>
      <c r="E1" s="105"/>
      <c r="F1" s="105"/>
      <c r="G1" s="30" t="s">
        <v>56</v>
      </c>
    </row>
    <row r="2" spans="2:7" s="1" customFormat="1" ht="14.25" customHeight="1">
      <c r="B2" s="31"/>
      <c r="C2" s="31"/>
      <c r="D2" s="31"/>
      <c r="E2" s="31"/>
      <c r="F2" s="31"/>
      <c r="G2" s="59" t="s">
        <v>64</v>
      </c>
    </row>
    <row r="3" spans="2:7" s="1" customFormat="1" ht="14.25" customHeight="1">
      <c r="B3" s="31"/>
      <c r="C3" s="31"/>
      <c r="D3" s="31"/>
      <c r="E3" s="107" t="s">
        <v>65</v>
      </c>
      <c r="F3" s="107"/>
      <c r="G3" s="107"/>
    </row>
    <row r="4" spans="2:7" s="1" customFormat="1" ht="14.25" customHeight="1">
      <c r="B4" s="30"/>
      <c r="C4" s="32"/>
      <c r="D4" s="32"/>
      <c r="E4" s="32"/>
      <c r="F4" s="33"/>
      <c r="G4" s="30" t="s">
        <v>59</v>
      </c>
    </row>
    <row r="5" spans="2:7" s="1" customFormat="1" ht="14.25" customHeight="1">
      <c r="B5" s="34"/>
      <c r="C5" s="31"/>
      <c r="D5" s="31"/>
      <c r="E5" s="31"/>
      <c r="F5" s="31"/>
      <c r="G5" s="30" t="s">
        <v>75</v>
      </c>
    </row>
    <row r="6" spans="1:6" ht="15">
      <c r="A6" s="1"/>
      <c r="B6" s="2"/>
      <c r="C6" s="2"/>
      <c r="D6" s="2"/>
      <c r="E6" s="2"/>
      <c r="F6" s="2"/>
    </row>
    <row r="7" spans="1:7" ht="18.75">
      <c r="A7" s="97" t="s">
        <v>10</v>
      </c>
      <c r="B7" s="97"/>
      <c r="C7" s="97"/>
      <c r="D7" s="97"/>
      <c r="E7" s="97"/>
      <c r="F7" s="97"/>
      <c r="G7" s="97"/>
    </row>
    <row r="8" spans="1:7" ht="14.25">
      <c r="A8" s="12"/>
      <c r="B8" s="12"/>
      <c r="C8" s="12"/>
      <c r="D8" s="12"/>
      <c r="E8" s="12"/>
      <c r="F8" s="12"/>
      <c r="G8" s="12"/>
    </row>
    <row r="9" spans="1:7" ht="15" customHeight="1">
      <c r="A9" s="98" t="s">
        <v>1</v>
      </c>
      <c r="B9" s="98"/>
      <c r="C9" s="98"/>
      <c r="D9" s="28"/>
      <c r="E9" s="28"/>
      <c r="F9" s="17"/>
      <c r="G9" s="17"/>
    </row>
    <row r="10" spans="1:7" ht="15" customHeight="1">
      <c r="A10" s="98" t="s">
        <v>0</v>
      </c>
      <c r="B10" s="98"/>
      <c r="C10" s="98"/>
      <c r="D10" s="28"/>
      <c r="E10" s="28"/>
      <c r="F10" s="17"/>
      <c r="G10" s="17"/>
    </row>
    <row r="11" spans="1:7" ht="15" customHeight="1">
      <c r="A11" s="28"/>
      <c r="B11" s="98" t="s">
        <v>52</v>
      </c>
      <c r="C11" s="98"/>
      <c r="D11" s="28"/>
      <c r="E11" s="28"/>
      <c r="F11" s="17"/>
      <c r="G11" s="17"/>
    </row>
    <row r="12" spans="1:7" ht="15" customHeight="1">
      <c r="A12" s="28"/>
      <c r="B12" s="98" t="s">
        <v>55</v>
      </c>
      <c r="C12" s="98"/>
      <c r="D12" s="28"/>
      <c r="E12" s="28"/>
      <c r="F12" s="17"/>
      <c r="G12" s="17"/>
    </row>
    <row r="13" spans="1:7" ht="15" customHeight="1">
      <c r="A13" s="28"/>
      <c r="B13" s="98" t="s">
        <v>105</v>
      </c>
      <c r="C13" s="98"/>
      <c r="D13" s="98"/>
      <c r="E13" s="98"/>
      <c r="F13" s="98"/>
      <c r="G13" s="98"/>
    </row>
    <row r="14" spans="1:7" ht="15" customHeight="1">
      <c r="A14" s="28" t="s">
        <v>2</v>
      </c>
      <c r="B14" s="28" t="s">
        <v>129</v>
      </c>
      <c r="C14" s="29"/>
      <c r="D14" s="29"/>
      <c r="E14" s="29"/>
      <c r="F14" s="17"/>
      <c r="G14" s="17"/>
    </row>
    <row r="15" spans="1:5" ht="15" hidden="1">
      <c r="A15" s="4"/>
      <c r="B15" s="4"/>
      <c r="C15" s="5"/>
      <c r="D15" s="5"/>
      <c r="E15" s="5"/>
    </row>
    <row r="16" spans="1:7" ht="67.5" customHeight="1">
      <c r="A16" s="91" t="s">
        <v>3</v>
      </c>
      <c r="B16" s="91" t="s">
        <v>4</v>
      </c>
      <c r="C16" s="91" t="s">
        <v>5</v>
      </c>
      <c r="D16" s="91"/>
      <c r="E16" s="91" t="s">
        <v>74</v>
      </c>
      <c r="F16" s="91" t="s">
        <v>76</v>
      </c>
      <c r="G16" s="91" t="s">
        <v>127</v>
      </c>
    </row>
    <row r="17" spans="1:7" ht="15.75">
      <c r="A17" s="44">
        <v>1</v>
      </c>
      <c r="B17" s="45">
        <v>2</v>
      </c>
      <c r="C17" s="45">
        <v>3</v>
      </c>
      <c r="D17" s="45"/>
      <c r="E17" s="45">
        <v>3</v>
      </c>
      <c r="F17" s="45">
        <v>4</v>
      </c>
      <c r="G17" s="45">
        <v>3</v>
      </c>
    </row>
    <row r="18" spans="1:7" ht="15.75">
      <c r="A18" s="46"/>
      <c r="B18" s="47" t="s">
        <v>6</v>
      </c>
      <c r="C18" s="48"/>
      <c r="D18" s="48"/>
      <c r="E18" s="48"/>
      <c r="F18" s="48"/>
      <c r="G18" s="48"/>
    </row>
    <row r="19" spans="1:7" ht="15.75">
      <c r="A19" s="49">
        <v>1100</v>
      </c>
      <c r="B19" s="49" t="s">
        <v>57</v>
      </c>
      <c r="C19" s="48">
        <v>188.3</v>
      </c>
      <c r="D19" s="48">
        <f>ROUND(C19/0.702804,2)</f>
        <v>267.93</v>
      </c>
      <c r="E19" s="48">
        <f>ROUND(D19/61*30,2)</f>
        <v>131.77</v>
      </c>
      <c r="F19" s="50">
        <v>152</v>
      </c>
      <c r="G19" s="50">
        <f>ROUND(F19/31*61,2)</f>
        <v>299.1</v>
      </c>
    </row>
    <row r="20" spans="1:7" ht="15.75">
      <c r="A20" s="49">
        <v>1200</v>
      </c>
      <c r="B20" s="51" t="s">
        <v>58</v>
      </c>
      <c r="C20" s="48">
        <v>44.42</v>
      </c>
      <c r="D20" s="48">
        <f aca="true" t="shared" si="0" ref="D20:D29">ROUND(C20/0.702804,2)</f>
        <v>63.2</v>
      </c>
      <c r="E20" s="48">
        <f aca="true" t="shared" si="1" ref="E20:E29">ROUND(D20/61*30,2)</f>
        <v>31.08</v>
      </c>
      <c r="F20" s="50">
        <v>35.86</v>
      </c>
      <c r="G20" s="50">
        <f aca="true" t="shared" si="2" ref="G20:G29">ROUND(F20/31*61,2)</f>
        <v>70.56</v>
      </c>
    </row>
    <row r="21" spans="1:7" ht="15.75">
      <c r="A21" s="49">
        <v>2222</v>
      </c>
      <c r="B21" s="51" t="s">
        <v>46</v>
      </c>
      <c r="C21" s="57">
        <v>17.98</v>
      </c>
      <c r="D21" s="48">
        <f t="shared" si="0"/>
        <v>25.58</v>
      </c>
      <c r="E21" s="48">
        <f t="shared" si="1"/>
        <v>12.58</v>
      </c>
      <c r="F21" s="50">
        <f aca="true" t="shared" si="3" ref="F21:F28">ROUND(E21/30*31,2)</f>
        <v>13</v>
      </c>
      <c r="G21" s="50">
        <f t="shared" si="2"/>
        <v>25.58</v>
      </c>
    </row>
    <row r="22" spans="1:7" ht="15.75">
      <c r="A22" s="49">
        <v>2223</v>
      </c>
      <c r="B22" s="51" t="s">
        <v>47</v>
      </c>
      <c r="C22" s="57">
        <v>13.29</v>
      </c>
      <c r="D22" s="48">
        <f t="shared" si="0"/>
        <v>18.91</v>
      </c>
      <c r="E22" s="48">
        <f t="shared" si="1"/>
        <v>9.3</v>
      </c>
      <c r="F22" s="50">
        <f t="shared" si="3"/>
        <v>9.61</v>
      </c>
      <c r="G22" s="50">
        <f t="shared" si="2"/>
        <v>18.91</v>
      </c>
    </row>
    <row r="23" spans="1:7" ht="15" customHeight="1">
      <c r="A23" s="49">
        <v>2243</v>
      </c>
      <c r="B23" s="51" t="s">
        <v>16</v>
      </c>
      <c r="C23" s="73">
        <v>6.08</v>
      </c>
      <c r="D23" s="48">
        <f t="shared" si="0"/>
        <v>8.65</v>
      </c>
      <c r="E23" s="48">
        <f t="shared" si="1"/>
        <v>4.25</v>
      </c>
      <c r="F23" s="50">
        <f t="shared" si="3"/>
        <v>4.39</v>
      </c>
      <c r="G23" s="50">
        <f t="shared" si="2"/>
        <v>8.64</v>
      </c>
    </row>
    <row r="24" spans="1:7" ht="15" customHeight="1">
      <c r="A24" s="49">
        <v>2249</v>
      </c>
      <c r="B24" s="51" t="s">
        <v>19</v>
      </c>
      <c r="C24" s="73">
        <v>23.96</v>
      </c>
      <c r="D24" s="48">
        <f t="shared" si="0"/>
        <v>34.09</v>
      </c>
      <c r="E24" s="48">
        <f t="shared" si="1"/>
        <v>16.77</v>
      </c>
      <c r="F24" s="50">
        <f t="shared" si="3"/>
        <v>17.33</v>
      </c>
      <c r="G24" s="50">
        <f t="shared" si="2"/>
        <v>34.1</v>
      </c>
    </row>
    <row r="25" spans="1:7" ht="15.75">
      <c r="A25" s="49">
        <v>2321</v>
      </c>
      <c r="B25" s="51" t="s">
        <v>27</v>
      </c>
      <c r="C25" s="57">
        <v>21.74</v>
      </c>
      <c r="D25" s="48">
        <f t="shared" si="0"/>
        <v>30.93</v>
      </c>
      <c r="E25" s="48">
        <f t="shared" si="1"/>
        <v>15.21</v>
      </c>
      <c r="F25" s="50">
        <f t="shared" si="3"/>
        <v>15.72</v>
      </c>
      <c r="G25" s="50">
        <f t="shared" si="2"/>
        <v>30.93</v>
      </c>
    </row>
    <row r="26" spans="1:7" ht="15.75">
      <c r="A26" s="49">
        <v>2341</v>
      </c>
      <c r="B26" s="51" t="s">
        <v>29</v>
      </c>
      <c r="C26" s="57">
        <v>1.33</v>
      </c>
      <c r="D26" s="48">
        <f t="shared" si="0"/>
        <v>1.89</v>
      </c>
      <c r="E26" s="48">
        <f t="shared" si="1"/>
        <v>0.93</v>
      </c>
      <c r="F26" s="50">
        <f t="shared" si="3"/>
        <v>0.96</v>
      </c>
      <c r="G26" s="50">
        <f t="shared" si="2"/>
        <v>1.89</v>
      </c>
    </row>
    <row r="27" spans="1:7" ht="15.75">
      <c r="A27" s="49">
        <v>2350</v>
      </c>
      <c r="B27" s="51" t="s">
        <v>31</v>
      </c>
      <c r="C27" s="57">
        <v>2.05</v>
      </c>
      <c r="D27" s="48">
        <f t="shared" si="0"/>
        <v>2.92</v>
      </c>
      <c r="E27" s="48">
        <f t="shared" si="1"/>
        <v>1.44</v>
      </c>
      <c r="F27" s="50">
        <f t="shared" si="3"/>
        <v>1.49</v>
      </c>
      <c r="G27" s="50">
        <f t="shared" si="2"/>
        <v>2.93</v>
      </c>
    </row>
    <row r="28" spans="1:7" ht="15.75">
      <c r="A28" s="49">
        <v>2363</v>
      </c>
      <c r="B28" s="51" t="s">
        <v>34</v>
      </c>
      <c r="C28" s="57">
        <v>276.69</v>
      </c>
      <c r="D28" s="48">
        <f t="shared" si="0"/>
        <v>393.69</v>
      </c>
      <c r="E28" s="48">
        <f t="shared" si="1"/>
        <v>193.62</v>
      </c>
      <c r="F28" s="50">
        <f t="shared" si="3"/>
        <v>200.07</v>
      </c>
      <c r="G28" s="50">
        <f t="shared" si="2"/>
        <v>393.69</v>
      </c>
    </row>
    <row r="29" spans="1:7" ht="15.75">
      <c r="A29" s="49">
        <v>5232</v>
      </c>
      <c r="B29" s="51" t="s">
        <v>40</v>
      </c>
      <c r="C29" s="57">
        <v>0.17</v>
      </c>
      <c r="D29" s="48">
        <f t="shared" si="0"/>
        <v>0.24</v>
      </c>
      <c r="E29" s="48">
        <f t="shared" si="1"/>
        <v>0.12</v>
      </c>
      <c r="F29" s="50">
        <f>ROUND(E29/30*31,2)</f>
        <v>0.12</v>
      </c>
      <c r="G29" s="50">
        <f t="shared" si="2"/>
        <v>0.24</v>
      </c>
    </row>
    <row r="30" spans="1:7" ht="15.75">
      <c r="A30" s="49"/>
      <c r="B30" s="52" t="s">
        <v>7</v>
      </c>
      <c r="C30" s="53">
        <f>SUM(C19:C29)</f>
        <v>596.0099999999999</v>
      </c>
      <c r="D30" s="53">
        <f>SUM(D19:D29)</f>
        <v>848.03</v>
      </c>
      <c r="E30" s="53">
        <f>SUM(E19:E29)</f>
        <v>417.07000000000005</v>
      </c>
      <c r="F30" s="53">
        <f>SUM(F19:F29)</f>
        <v>450.55</v>
      </c>
      <c r="G30" s="53">
        <f>SUM(G19:G29)</f>
        <v>886.57</v>
      </c>
    </row>
    <row r="31" spans="1:7" ht="15.75">
      <c r="A31" s="54"/>
      <c r="B31" s="49" t="s">
        <v>8</v>
      </c>
      <c r="C31" s="48"/>
      <c r="D31" s="48"/>
      <c r="E31" s="48"/>
      <c r="F31" s="48"/>
      <c r="G31" s="48"/>
    </row>
    <row r="32" spans="1:7" ht="15.75">
      <c r="A32" s="49">
        <v>1100</v>
      </c>
      <c r="B32" s="49" t="s">
        <v>57</v>
      </c>
      <c r="C32" s="48">
        <v>251.53</v>
      </c>
      <c r="D32" s="48">
        <f aca="true" t="shared" si="4" ref="D32:D75">ROUND(C32/0.702804,2)</f>
        <v>357.89</v>
      </c>
      <c r="E32" s="48">
        <f aca="true" t="shared" si="5" ref="E32:E75">ROUND(D32/61*30,2)</f>
        <v>176.01</v>
      </c>
      <c r="F32" s="50">
        <f aca="true" t="shared" si="6" ref="F32:F75">ROUND(E32/30*31,2)</f>
        <v>181.88</v>
      </c>
      <c r="G32" s="50">
        <f aca="true" t="shared" si="7" ref="G32:G75">ROUND(F32/31*61,2)</f>
        <v>357.89</v>
      </c>
    </row>
    <row r="33" spans="1:7" ht="15.75">
      <c r="A33" s="49">
        <v>1200</v>
      </c>
      <c r="B33" s="51" t="s">
        <v>58</v>
      </c>
      <c r="C33" s="48">
        <v>59.33</v>
      </c>
      <c r="D33" s="48">
        <f t="shared" si="4"/>
        <v>84.42</v>
      </c>
      <c r="E33" s="48">
        <f t="shared" si="5"/>
        <v>41.52</v>
      </c>
      <c r="F33" s="50">
        <f t="shared" si="6"/>
        <v>42.9</v>
      </c>
      <c r="G33" s="50">
        <f t="shared" si="7"/>
        <v>84.42</v>
      </c>
    </row>
    <row r="34" spans="1:7" ht="15.75" customHeight="1" hidden="1">
      <c r="A34" s="49">
        <v>2100</v>
      </c>
      <c r="B34" s="55" t="s">
        <v>49</v>
      </c>
      <c r="C34" s="62">
        <v>0</v>
      </c>
      <c r="D34" s="48">
        <f t="shared" si="4"/>
        <v>0</v>
      </c>
      <c r="E34" s="48">
        <f t="shared" si="5"/>
        <v>0</v>
      </c>
      <c r="F34" s="50">
        <f t="shared" si="6"/>
        <v>0</v>
      </c>
      <c r="G34" s="50">
        <f t="shared" si="7"/>
        <v>0</v>
      </c>
    </row>
    <row r="35" spans="1:7" ht="15.75">
      <c r="A35" s="56">
        <v>2210</v>
      </c>
      <c r="B35" s="51" t="s">
        <v>45</v>
      </c>
      <c r="C35" s="57">
        <v>4.21</v>
      </c>
      <c r="D35" s="48">
        <f t="shared" si="4"/>
        <v>5.99</v>
      </c>
      <c r="E35" s="48">
        <f t="shared" si="5"/>
        <v>2.95</v>
      </c>
      <c r="F35" s="50">
        <f t="shared" si="6"/>
        <v>3.05</v>
      </c>
      <c r="G35" s="50">
        <f t="shared" si="7"/>
        <v>6</v>
      </c>
    </row>
    <row r="36" spans="1:7" ht="15.75">
      <c r="A36" s="49">
        <v>2222</v>
      </c>
      <c r="B36" s="51" t="s">
        <v>46</v>
      </c>
      <c r="C36" s="73">
        <v>4.22</v>
      </c>
      <c r="D36" s="48">
        <f t="shared" si="4"/>
        <v>6</v>
      </c>
      <c r="E36" s="48">
        <f t="shared" si="5"/>
        <v>2.95</v>
      </c>
      <c r="F36" s="50">
        <f t="shared" si="6"/>
        <v>3.05</v>
      </c>
      <c r="G36" s="50">
        <f t="shared" si="7"/>
        <v>6</v>
      </c>
    </row>
    <row r="37" spans="1:7" ht="15.75">
      <c r="A37" s="49">
        <v>2223</v>
      </c>
      <c r="B37" s="51" t="s">
        <v>47</v>
      </c>
      <c r="C37" s="57">
        <v>57.19</v>
      </c>
      <c r="D37" s="48">
        <f t="shared" si="4"/>
        <v>81.37</v>
      </c>
      <c r="E37" s="48">
        <f t="shared" si="5"/>
        <v>40.02</v>
      </c>
      <c r="F37" s="50">
        <f t="shared" si="6"/>
        <v>41.35</v>
      </c>
      <c r="G37" s="50">
        <f t="shared" si="7"/>
        <v>81.37</v>
      </c>
    </row>
    <row r="38" spans="1:7" ht="15" customHeight="1">
      <c r="A38" s="49">
        <v>2230</v>
      </c>
      <c r="B38" s="51" t="s">
        <v>48</v>
      </c>
      <c r="C38" s="73">
        <v>2.63</v>
      </c>
      <c r="D38" s="48">
        <f t="shared" si="4"/>
        <v>3.74</v>
      </c>
      <c r="E38" s="48">
        <f t="shared" si="5"/>
        <v>1.84</v>
      </c>
      <c r="F38" s="50">
        <f t="shared" si="6"/>
        <v>1.9</v>
      </c>
      <c r="G38" s="50">
        <f t="shared" si="7"/>
        <v>3.74</v>
      </c>
    </row>
    <row r="39" spans="1:7" ht="15" customHeight="1" hidden="1">
      <c r="A39" s="49">
        <v>2241</v>
      </c>
      <c r="B39" s="51" t="s">
        <v>14</v>
      </c>
      <c r="C39" s="57">
        <v>0</v>
      </c>
      <c r="D39" s="48">
        <f t="shared" si="4"/>
        <v>0</v>
      </c>
      <c r="E39" s="48">
        <f t="shared" si="5"/>
        <v>0</v>
      </c>
      <c r="F39" s="50">
        <f t="shared" si="6"/>
        <v>0</v>
      </c>
      <c r="G39" s="50">
        <f t="shared" si="7"/>
        <v>0</v>
      </c>
    </row>
    <row r="40" spans="1:7" ht="15.75">
      <c r="A40" s="49">
        <v>2242</v>
      </c>
      <c r="B40" s="51" t="s">
        <v>15</v>
      </c>
      <c r="C40" s="57">
        <v>0.96</v>
      </c>
      <c r="D40" s="48">
        <f t="shared" si="4"/>
        <v>1.37</v>
      </c>
      <c r="E40" s="48">
        <f t="shared" si="5"/>
        <v>0.67</v>
      </c>
      <c r="F40" s="50">
        <f t="shared" si="6"/>
        <v>0.69</v>
      </c>
      <c r="G40" s="50">
        <f t="shared" si="7"/>
        <v>1.36</v>
      </c>
    </row>
    <row r="41" spans="1:7" ht="15" customHeight="1">
      <c r="A41" s="49">
        <v>2243</v>
      </c>
      <c r="B41" s="51" t="s">
        <v>16</v>
      </c>
      <c r="C41" s="73">
        <v>2.84</v>
      </c>
      <c r="D41" s="48">
        <f t="shared" si="4"/>
        <v>4.04</v>
      </c>
      <c r="E41" s="48">
        <f t="shared" si="5"/>
        <v>1.99</v>
      </c>
      <c r="F41" s="50">
        <f t="shared" si="6"/>
        <v>2.06</v>
      </c>
      <c r="G41" s="50">
        <f t="shared" si="7"/>
        <v>4.05</v>
      </c>
    </row>
    <row r="42" spans="1:7" ht="15.75">
      <c r="A42" s="49">
        <v>2244</v>
      </c>
      <c r="B42" s="51" t="s">
        <v>17</v>
      </c>
      <c r="C42" s="73">
        <v>41.76</v>
      </c>
      <c r="D42" s="48">
        <f t="shared" si="4"/>
        <v>59.42</v>
      </c>
      <c r="E42" s="48">
        <f t="shared" si="5"/>
        <v>29.22</v>
      </c>
      <c r="F42" s="50">
        <f t="shared" si="6"/>
        <v>30.19</v>
      </c>
      <c r="G42" s="50">
        <f t="shared" si="7"/>
        <v>59.41</v>
      </c>
    </row>
    <row r="43" spans="1:7" ht="15.75">
      <c r="A43" s="49">
        <v>2247</v>
      </c>
      <c r="B43" s="47" t="s">
        <v>18</v>
      </c>
      <c r="C43" s="48">
        <v>0.26</v>
      </c>
      <c r="D43" s="48">
        <f t="shared" si="4"/>
        <v>0.37</v>
      </c>
      <c r="E43" s="48">
        <f t="shared" si="5"/>
        <v>0.18</v>
      </c>
      <c r="F43" s="50">
        <f t="shared" si="6"/>
        <v>0.19</v>
      </c>
      <c r="G43" s="50">
        <f t="shared" si="7"/>
        <v>0.37</v>
      </c>
    </row>
    <row r="44" spans="1:7" ht="15" customHeight="1">
      <c r="A44" s="49">
        <v>2249</v>
      </c>
      <c r="B44" s="51" t="s">
        <v>19</v>
      </c>
      <c r="C44" s="57">
        <v>1.03</v>
      </c>
      <c r="D44" s="48">
        <f t="shared" si="4"/>
        <v>1.47</v>
      </c>
      <c r="E44" s="48">
        <f t="shared" si="5"/>
        <v>0.72</v>
      </c>
      <c r="F44" s="50">
        <f t="shared" si="6"/>
        <v>0.74</v>
      </c>
      <c r="G44" s="50">
        <f t="shared" si="7"/>
        <v>1.46</v>
      </c>
    </row>
    <row r="45" spans="1:7" ht="16.5" customHeight="1">
      <c r="A45" s="49">
        <v>2251</v>
      </c>
      <c r="B45" s="51" t="s">
        <v>11</v>
      </c>
      <c r="C45" s="57">
        <v>9.91</v>
      </c>
      <c r="D45" s="48">
        <f t="shared" si="4"/>
        <v>14.1</v>
      </c>
      <c r="E45" s="48">
        <f t="shared" si="5"/>
        <v>6.93</v>
      </c>
      <c r="F45" s="50">
        <f t="shared" si="6"/>
        <v>7.16</v>
      </c>
      <c r="G45" s="50">
        <f t="shared" si="7"/>
        <v>14.09</v>
      </c>
    </row>
    <row r="46" spans="1:7" ht="15" customHeight="1" hidden="1">
      <c r="A46" s="49">
        <v>2252</v>
      </c>
      <c r="B46" s="51" t="s">
        <v>12</v>
      </c>
      <c r="C46" s="57">
        <v>0</v>
      </c>
      <c r="D46" s="48">
        <f t="shared" si="4"/>
        <v>0</v>
      </c>
      <c r="E46" s="48">
        <f t="shared" si="5"/>
        <v>0</v>
      </c>
      <c r="F46" s="50">
        <f t="shared" si="6"/>
        <v>0</v>
      </c>
      <c r="G46" s="50">
        <f t="shared" si="7"/>
        <v>0</v>
      </c>
    </row>
    <row r="47" spans="1:7" ht="15.75">
      <c r="A47" s="49">
        <v>2259</v>
      </c>
      <c r="B47" s="51" t="s">
        <v>13</v>
      </c>
      <c r="C47" s="57">
        <v>0.04</v>
      </c>
      <c r="D47" s="48">
        <f t="shared" si="4"/>
        <v>0.06</v>
      </c>
      <c r="E47" s="48">
        <f t="shared" si="5"/>
        <v>0.03</v>
      </c>
      <c r="F47" s="50">
        <f t="shared" si="6"/>
        <v>0.03</v>
      </c>
      <c r="G47" s="50">
        <f t="shared" si="7"/>
        <v>0.06</v>
      </c>
    </row>
    <row r="48" spans="1:7" ht="15.75">
      <c r="A48" s="49">
        <v>2261</v>
      </c>
      <c r="B48" s="51" t="s">
        <v>20</v>
      </c>
      <c r="C48" s="57">
        <v>0.64</v>
      </c>
      <c r="D48" s="48">
        <f t="shared" si="4"/>
        <v>0.91</v>
      </c>
      <c r="E48" s="48">
        <f t="shared" si="5"/>
        <v>0.45</v>
      </c>
      <c r="F48" s="50">
        <f t="shared" si="6"/>
        <v>0.47</v>
      </c>
      <c r="G48" s="50">
        <f t="shared" si="7"/>
        <v>0.92</v>
      </c>
    </row>
    <row r="49" spans="1:7" ht="15.75">
      <c r="A49" s="49">
        <v>2262</v>
      </c>
      <c r="B49" s="51" t="s">
        <v>21</v>
      </c>
      <c r="C49" s="57">
        <v>2.84</v>
      </c>
      <c r="D49" s="48">
        <f t="shared" si="4"/>
        <v>4.04</v>
      </c>
      <c r="E49" s="48">
        <f t="shared" si="5"/>
        <v>1.99</v>
      </c>
      <c r="F49" s="50">
        <f t="shared" si="6"/>
        <v>2.06</v>
      </c>
      <c r="G49" s="50">
        <f t="shared" si="7"/>
        <v>4.05</v>
      </c>
    </row>
    <row r="50" spans="1:7" ht="15.75">
      <c r="A50" s="49">
        <v>2263</v>
      </c>
      <c r="B50" s="51" t="s">
        <v>22</v>
      </c>
      <c r="C50" s="73">
        <v>10.48</v>
      </c>
      <c r="D50" s="48">
        <f t="shared" si="4"/>
        <v>14.91</v>
      </c>
      <c r="E50" s="48">
        <f t="shared" si="5"/>
        <v>7.33</v>
      </c>
      <c r="F50" s="50">
        <f t="shared" si="6"/>
        <v>7.57</v>
      </c>
      <c r="G50" s="50">
        <f t="shared" si="7"/>
        <v>14.9</v>
      </c>
    </row>
    <row r="51" spans="1:7" ht="15" customHeight="1">
      <c r="A51" s="49">
        <v>2264</v>
      </c>
      <c r="B51" s="51" t="s">
        <v>23</v>
      </c>
      <c r="C51" s="57">
        <v>0.05</v>
      </c>
      <c r="D51" s="48">
        <f t="shared" si="4"/>
        <v>0.07</v>
      </c>
      <c r="E51" s="48">
        <f t="shared" si="5"/>
        <v>0.03</v>
      </c>
      <c r="F51" s="50">
        <f t="shared" si="6"/>
        <v>0.03</v>
      </c>
      <c r="G51" s="50">
        <f t="shared" si="7"/>
        <v>0.06</v>
      </c>
    </row>
    <row r="52" spans="1:7" ht="15" customHeight="1">
      <c r="A52" s="49">
        <v>2279</v>
      </c>
      <c r="B52" s="51" t="s">
        <v>24</v>
      </c>
      <c r="C52" s="57">
        <v>11.45</v>
      </c>
      <c r="D52" s="48">
        <f t="shared" si="4"/>
        <v>16.29</v>
      </c>
      <c r="E52" s="48">
        <f t="shared" si="5"/>
        <v>8.01</v>
      </c>
      <c r="F52" s="50">
        <f t="shared" si="6"/>
        <v>8.28</v>
      </c>
      <c r="G52" s="50">
        <f t="shared" si="7"/>
        <v>16.29</v>
      </c>
    </row>
    <row r="53" spans="1:7" ht="15" customHeight="1">
      <c r="A53" s="49">
        <v>2311</v>
      </c>
      <c r="B53" s="51" t="s">
        <v>25</v>
      </c>
      <c r="C53" s="73">
        <v>1.08</v>
      </c>
      <c r="D53" s="48">
        <f t="shared" si="4"/>
        <v>1.54</v>
      </c>
      <c r="E53" s="48">
        <f t="shared" si="5"/>
        <v>0.76</v>
      </c>
      <c r="F53" s="50">
        <f t="shared" si="6"/>
        <v>0.79</v>
      </c>
      <c r="G53" s="50">
        <f t="shared" si="7"/>
        <v>1.55</v>
      </c>
    </row>
    <row r="54" spans="1:7" ht="15.75">
      <c r="A54" s="49">
        <v>2312</v>
      </c>
      <c r="B54" s="51" t="s">
        <v>26</v>
      </c>
      <c r="C54" s="73">
        <v>2.05</v>
      </c>
      <c r="D54" s="48">
        <f t="shared" si="4"/>
        <v>2.92</v>
      </c>
      <c r="E54" s="48">
        <f t="shared" si="5"/>
        <v>1.44</v>
      </c>
      <c r="F54" s="50">
        <f t="shared" si="6"/>
        <v>1.49</v>
      </c>
      <c r="G54" s="50">
        <f t="shared" si="7"/>
        <v>2.93</v>
      </c>
    </row>
    <row r="55" spans="1:7" ht="15.75">
      <c r="A55" s="49">
        <v>2321</v>
      </c>
      <c r="B55" s="51" t="s">
        <v>27</v>
      </c>
      <c r="C55" s="73">
        <v>93.7</v>
      </c>
      <c r="D55" s="48">
        <f t="shared" si="4"/>
        <v>133.32</v>
      </c>
      <c r="E55" s="48">
        <f t="shared" si="5"/>
        <v>65.57</v>
      </c>
      <c r="F55" s="50">
        <f t="shared" si="6"/>
        <v>67.76</v>
      </c>
      <c r="G55" s="50">
        <f t="shared" si="7"/>
        <v>133.33</v>
      </c>
    </row>
    <row r="56" spans="1:7" ht="15" customHeight="1">
      <c r="A56" s="49">
        <v>2322</v>
      </c>
      <c r="B56" s="51" t="s">
        <v>28</v>
      </c>
      <c r="C56" s="57">
        <v>7.63</v>
      </c>
      <c r="D56" s="48">
        <f t="shared" si="4"/>
        <v>10.86</v>
      </c>
      <c r="E56" s="48">
        <f t="shared" si="5"/>
        <v>5.34</v>
      </c>
      <c r="F56" s="50">
        <f t="shared" si="6"/>
        <v>5.52</v>
      </c>
      <c r="G56" s="50">
        <f t="shared" si="7"/>
        <v>10.86</v>
      </c>
    </row>
    <row r="57" spans="1:7" ht="15" customHeight="1">
      <c r="A57" s="49">
        <v>2341</v>
      </c>
      <c r="B57" s="51" t="s">
        <v>29</v>
      </c>
      <c r="C57" s="57">
        <v>0.49</v>
      </c>
      <c r="D57" s="48">
        <f t="shared" si="4"/>
        <v>0.7</v>
      </c>
      <c r="E57" s="48">
        <f t="shared" si="5"/>
        <v>0.34</v>
      </c>
      <c r="F57" s="50">
        <f t="shared" si="6"/>
        <v>0.35</v>
      </c>
      <c r="G57" s="50">
        <f t="shared" si="7"/>
        <v>0.69</v>
      </c>
    </row>
    <row r="58" spans="1:7" ht="15" customHeight="1" hidden="1">
      <c r="A58" s="49">
        <v>2344</v>
      </c>
      <c r="B58" s="51" t="s">
        <v>30</v>
      </c>
      <c r="C58" s="73">
        <v>0.01</v>
      </c>
      <c r="D58" s="48">
        <f t="shared" si="4"/>
        <v>0.01</v>
      </c>
      <c r="E58" s="48">
        <f t="shared" si="5"/>
        <v>0</v>
      </c>
      <c r="F58" s="50">
        <f t="shared" si="6"/>
        <v>0</v>
      </c>
      <c r="G58" s="50">
        <f t="shared" si="7"/>
        <v>0</v>
      </c>
    </row>
    <row r="59" spans="1:7" ht="15" customHeight="1">
      <c r="A59" s="49">
        <v>2350</v>
      </c>
      <c r="B59" s="51" t="s">
        <v>31</v>
      </c>
      <c r="C59" s="57">
        <v>8.09</v>
      </c>
      <c r="D59" s="48">
        <f t="shared" si="4"/>
        <v>11.51</v>
      </c>
      <c r="E59" s="48">
        <f t="shared" si="5"/>
        <v>5.66</v>
      </c>
      <c r="F59" s="50">
        <f t="shared" si="6"/>
        <v>5.85</v>
      </c>
      <c r="G59" s="50">
        <f t="shared" si="7"/>
        <v>11.51</v>
      </c>
    </row>
    <row r="60" spans="1:7" ht="15" customHeight="1">
      <c r="A60" s="49">
        <v>2361</v>
      </c>
      <c r="B60" s="51" t="s">
        <v>32</v>
      </c>
      <c r="C60" s="57">
        <v>2.53</v>
      </c>
      <c r="D60" s="48">
        <f t="shared" si="4"/>
        <v>3.6</v>
      </c>
      <c r="E60" s="48">
        <f t="shared" si="5"/>
        <v>1.77</v>
      </c>
      <c r="F60" s="50">
        <f t="shared" si="6"/>
        <v>1.83</v>
      </c>
      <c r="G60" s="50">
        <f t="shared" si="7"/>
        <v>3.6</v>
      </c>
    </row>
    <row r="61" spans="1:7" ht="15" customHeight="1" hidden="1">
      <c r="A61" s="49">
        <v>2362</v>
      </c>
      <c r="B61" s="51" t="s">
        <v>33</v>
      </c>
      <c r="C61" s="57">
        <v>0</v>
      </c>
      <c r="D61" s="48">
        <f t="shared" si="4"/>
        <v>0</v>
      </c>
      <c r="E61" s="48">
        <f t="shared" si="5"/>
        <v>0</v>
      </c>
      <c r="F61" s="50">
        <f t="shared" si="6"/>
        <v>0</v>
      </c>
      <c r="G61" s="50">
        <f t="shared" si="7"/>
        <v>0</v>
      </c>
    </row>
    <row r="62" spans="1:7" ht="15" customHeight="1">
      <c r="A62" s="49">
        <v>2363</v>
      </c>
      <c r="B62" s="51" t="s">
        <v>34</v>
      </c>
      <c r="C62" s="57">
        <v>2.28</v>
      </c>
      <c r="D62" s="48">
        <f t="shared" si="4"/>
        <v>3.24</v>
      </c>
      <c r="E62" s="48">
        <f t="shared" si="5"/>
        <v>1.59</v>
      </c>
      <c r="F62" s="50">
        <f t="shared" si="6"/>
        <v>1.64</v>
      </c>
      <c r="G62" s="50">
        <f t="shared" si="7"/>
        <v>3.23</v>
      </c>
    </row>
    <row r="63" spans="1:7" ht="15.75" customHeight="1" hidden="1">
      <c r="A63" s="49">
        <v>2370</v>
      </c>
      <c r="B63" s="51" t="s">
        <v>35</v>
      </c>
      <c r="C63" s="57">
        <v>0</v>
      </c>
      <c r="D63" s="48">
        <f t="shared" si="4"/>
        <v>0</v>
      </c>
      <c r="E63" s="48">
        <f t="shared" si="5"/>
        <v>0</v>
      </c>
      <c r="F63" s="50">
        <f t="shared" si="6"/>
        <v>0</v>
      </c>
      <c r="G63" s="50">
        <f t="shared" si="7"/>
        <v>0</v>
      </c>
    </row>
    <row r="64" spans="1:7" ht="15" customHeight="1">
      <c r="A64" s="49">
        <v>2400</v>
      </c>
      <c r="B64" s="51" t="s">
        <v>50</v>
      </c>
      <c r="C64" s="73">
        <v>0.43</v>
      </c>
      <c r="D64" s="48">
        <f t="shared" si="4"/>
        <v>0.61</v>
      </c>
      <c r="E64" s="48">
        <f t="shared" si="5"/>
        <v>0.3</v>
      </c>
      <c r="F64" s="50">
        <f t="shared" si="6"/>
        <v>0.31</v>
      </c>
      <c r="G64" s="50">
        <f t="shared" si="7"/>
        <v>0.61</v>
      </c>
    </row>
    <row r="65" spans="1:7" ht="15" customHeight="1" hidden="1">
      <c r="A65" s="49">
        <v>2512</v>
      </c>
      <c r="B65" s="51" t="s">
        <v>36</v>
      </c>
      <c r="C65" s="57">
        <v>0</v>
      </c>
      <c r="D65" s="48">
        <f t="shared" si="4"/>
        <v>0</v>
      </c>
      <c r="E65" s="48">
        <f t="shared" si="5"/>
        <v>0</v>
      </c>
      <c r="F65" s="50">
        <f t="shared" si="6"/>
        <v>0</v>
      </c>
      <c r="G65" s="50">
        <f t="shared" si="7"/>
        <v>0</v>
      </c>
    </row>
    <row r="66" spans="1:7" ht="15" customHeight="1">
      <c r="A66" s="49">
        <v>2513</v>
      </c>
      <c r="B66" s="51" t="s">
        <v>37</v>
      </c>
      <c r="C66" s="57">
        <v>6.49</v>
      </c>
      <c r="D66" s="48">
        <f t="shared" si="4"/>
        <v>9.23</v>
      </c>
      <c r="E66" s="48">
        <v>4.42</v>
      </c>
      <c r="F66" s="50">
        <v>4.52</v>
      </c>
      <c r="G66" s="50">
        <f t="shared" si="7"/>
        <v>8.89</v>
      </c>
    </row>
    <row r="67" spans="1:7" ht="15.75">
      <c r="A67" s="49">
        <v>2515</v>
      </c>
      <c r="B67" s="51" t="s">
        <v>38</v>
      </c>
      <c r="C67" s="73">
        <v>0.3</v>
      </c>
      <c r="D67" s="48">
        <f t="shared" si="4"/>
        <v>0.43</v>
      </c>
      <c r="E67" s="48">
        <f t="shared" si="5"/>
        <v>0.21</v>
      </c>
      <c r="F67" s="50">
        <f t="shared" si="6"/>
        <v>0.22</v>
      </c>
      <c r="G67" s="50">
        <f t="shared" si="7"/>
        <v>0.43</v>
      </c>
    </row>
    <row r="68" spans="1:7" ht="15" customHeight="1">
      <c r="A68" s="49">
        <v>2519</v>
      </c>
      <c r="B68" s="51" t="s">
        <v>41</v>
      </c>
      <c r="C68" s="57">
        <v>2.34</v>
      </c>
      <c r="D68" s="48">
        <f t="shared" si="4"/>
        <v>3.33</v>
      </c>
      <c r="E68" s="48">
        <f t="shared" si="5"/>
        <v>1.64</v>
      </c>
      <c r="F68" s="50">
        <f t="shared" si="6"/>
        <v>1.69</v>
      </c>
      <c r="G68" s="50">
        <f t="shared" si="7"/>
        <v>3.33</v>
      </c>
    </row>
    <row r="69" spans="1:7" ht="17.25" customHeight="1" hidden="1">
      <c r="A69" s="49">
        <v>6240</v>
      </c>
      <c r="B69" s="51" t="s">
        <v>53</v>
      </c>
      <c r="C69" s="57">
        <v>0</v>
      </c>
      <c r="D69" s="48">
        <f t="shared" si="4"/>
        <v>0</v>
      </c>
      <c r="E69" s="48">
        <f t="shared" si="5"/>
        <v>0</v>
      </c>
      <c r="F69" s="50">
        <f t="shared" si="6"/>
        <v>0</v>
      </c>
      <c r="G69" s="50">
        <f t="shared" si="7"/>
        <v>0</v>
      </c>
    </row>
    <row r="70" spans="1:7" ht="18" customHeight="1" hidden="1">
      <c r="A70" s="49">
        <v>6290</v>
      </c>
      <c r="B70" s="51" t="s">
        <v>54</v>
      </c>
      <c r="C70" s="57">
        <v>0</v>
      </c>
      <c r="D70" s="48">
        <f t="shared" si="4"/>
        <v>0</v>
      </c>
      <c r="E70" s="48">
        <f t="shared" si="5"/>
        <v>0</v>
      </c>
      <c r="F70" s="50">
        <f t="shared" si="6"/>
        <v>0</v>
      </c>
      <c r="G70" s="50">
        <f t="shared" si="7"/>
        <v>0</v>
      </c>
    </row>
    <row r="71" spans="1:7" ht="15.75">
      <c r="A71" s="49">
        <v>5121</v>
      </c>
      <c r="B71" s="51" t="s">
        <v>39</v>
      </c>
      <c r="C71" s="73">
        <v>1.34</v>
      </c>
      <c r="D71" s="48">
        <f t="shared" si="4"/>
        <v>1.91</v>
      </c>
      <c r="E71" s="48">
        <f t="shared" si="5"/>
        <v>0.94</v>
      </c>
      <c r="F71" s="50">
        <f t="shared" si="6"/>
        <v>0.97</v>
      </c>
      <c r="G71" s="50">
        <f t="shared" si="7"/>
        <v>1.91</v>
      </c>
    </row>
    <row r="72" spans="1:7" ht="15" customHeight="1">
      <c r="A72" s="49">
        <v>5232</v>
      </c>
      <c r="B72" s="51" t="s">
        <v>40</v>
      </c>
      <c r="C72" s="73">
        <v>0.16</v>
      </c>
      <c r="D72" s="48">
        <f t="shared" si="4"/>
        <v>0.23</v>
      </c>
      <c r="E72" s="48">
        <f t="shared" si="5"/>
        <v>0.11</v>
      </c>
      <c r="F72" s="50">
        <f t="shared" si="6"/>
        <v>0.11</v>
      </c>
      <c r="G72" s="50">
        <f t="shared" si="7"/>
        <v>0.22</v>
      </c>
    </row>
    <row r="73" spans="1:7" ht="15" customHeight="1" hidden="1">
      <c r="A73" s="49">
        <v>5238</v>
      </c>
      <c r="B73" s="51" t="s">
        <v>42</v>
      </c>
      <c r="C73" s="57">
        <v>0</v>
      </c>
      <c r="D73" s="48">
        <f t="shared" si="4"/>
        <v>0</v>
      </c>
      <c r="E73" s="48">
        <f t="shared" si="5"/>
        <v>0</v>
      </c>
      <c r="F73" s="50">
        <f t="shared" si="6"/>
        <v>0</v>
      </c>
      <c r="G73" s="50">
        <f t="shared" si="7"/>
        <v>0</v>
      </c>
    </row>
    <row r="74" spans="1:7" ht="15.75" customHeight="1">
      <c r="A74" s="49">
        <v>5240</v>
      </c>
      <c r="B74" s="51" t="s">
        <v>43</v>
      </c>
      <c r="C74" s="57">
        <v>0.15</v>
      </c>
      <c r="D74" s="48">
        <f t="shared" si="4"/>
        <v>0.21</v>
      </c>
      <c r="E74" s="48">
        <f t="shared" si="5"/>
        <v>0.1</v>
      </c>
      <c r="F74" s="50">
        <f t="shared" si="6"/>
        <v>0.1</v>
      </c>
      <c r="G74" s="50">
        <f t="shared" si="7"/>
        <v>0.2</v>
      </c>
    </row>
    <row r="75" spans="1:7" ht="21" customHeight="1" hidden="1">
      <c r="A75" s="49">
        <v>5250</v>
      </c>
      <c r="B75" s="51" t="s">
        <v>44</v>
      </c>
      <c r="C75" s="57"/>
      <c r="D75" s="48">
        <f t="shared" si="4"/>
        <v>0</v>
      </c>
      <c r="E75" s="48">
        <f t="shared" si="5"/>
        <v>0</v>
      </c>
      <c r="F75" s="50">
        <f t="shared" si="6"/>
        <v>0</v>
      </c>
      <c r="G75" s="50">
        <f t="shared" si="7"/>
        <v>0</v>
      </c>
    </row>
    <row r="76" spans="1:7" ht="15.75">
      <c r="A76" s="54"/>
      <c r="B76" s="58" t="s">
        <v>9</v>
      </c>
      <c r="C76" s="53">
        <f>SUM(C32:C75)</f>
        <v>590.4399999999998</v>
      </c>
      <c r="D76" s="53">
        <f>SUM(D32:D75)</f>
        <v>840.1099999999999</v>
      </c>
      <c r="E76" s="53">
        <f>SUM(E32:E75)</f>
        <v>413.02999999999986</v>
      </c>
      <c r="F76" s="53">
        <f>SUM(F32:F75)</f>
        <v>426.75000000000006</v>
      </c>
      <c r="G76" s="53">
        <f>SUM(G32:G75)</f>
        <v>839.7299999999999</v>
      </c>
    </row>
    <row r="77" spans="1:7" ht="15.75">
      <c r="A77" s="54"/>
      <c r="B77" s="58" t="s">
        <v>51</v>
      </c>
      <c r="C77" s="53">
        <f>C76+C30</f>
        <v>1186.4499999999998</v>
      </c>
      <c r="D77" s="53">
        <f>D76+D30</f>
        <v>1688.1399999999999</v>
      </c>
      <c r="E77" s="53">
        <f>E76+E30</f>
        <v>830.0999999999999</v>
      </c>
      <c r="F77" s="53">
        <f>F76+F30</f>
        <v>877.3000000000001</v>
      </c>
      <c r="G77" s="53">
        <f>G76+G30</f>
        <v>1726.3</v>
      </c>
    </row>
    <row r="78" spans="1:7" ht="12.75" customHeight="1">
      <c r="A78" s="59"/>
      <c r="B78" s="42"/>
      <c r="C78" s="35"/>
      <c r="D78" s="35"/>
      <c r="E78" s="35"/>
      <c r="F78" s="29"/>
      <c r="G78" s="29"/>
    </row>
    <row r="79" spans="1:7" ht="15.75" customHeight="1">
      <c r="A79" s="108" t="s">
        <v>60</v>
      </c>
      <c r="B79" s="109"/>
      <c r="C79" s="29">
        <v>61</v>
      </c>
      <c r="D79" s="29">
        <v>61</v>
      </c>
      <c r="E79" s="43">
        <v>30</v>
      </c>
      <c r="F79" s="43">
        <v>31</v>
      </c>
      <c r="G79" s="43">
        <v>61</v>
      </c>
    </row>
    <row r="80" spans="1:7" ht="15.75">
      <c r="A80" s="101" t="s">
        <v>128</v>
      </c>
      <c r="B80" s="102"/>
      <c r="C80" s="63">
        <f>C77/C79</f>
        <v>19.449999999999996</v>
      </c>
      <c r="D80" s="63">
        <f>ROUND(D77/D79,2)</f>
        <v>27.67</v>
      </c>
      <c r="E80" s="61">
        <f>ROUND(E77/E79,2)</f>
        <v>27.67</v>
      </c>
      <c r="F80" s="61">
        <f>F77/F79</f>
        <v>28.3</v>
      </c>
      <c r="G80" s="53">
        <f>G77/G79</f>
        <v>28.3</v>
      </c>
    </row>
    <row r="81" spans="1:5" ht="12.75" customHeight="1">
      <c r="A81" s="42"/>
      <c r="B81" s="35"/>
      <c r="C81" s="6"/>
      <c r="D81" s="6"/>
      <c r="E81" s="6"/>
    </row>
    <row r="82" spans="1:7" s="9" customFormat="1" ht="15.75">
      <c r="A82" s="108" t="s">
        <v>61</v>
      </c>
      <c r="B82" s="109"/>
      <c r="C82" s="8"/>
      <c r="D82" s="8"/>
      <c r="E82" s="8"/>
      <c r="F82" s="8"/>
      <c r="G82" s="8"/>
    </row>
    <row r="83" spans="1:7" s="9" customFormat="1" ht="15.75">
      <c r="A83" s="108" t="s">
        <v>130</v>
      </c>
      <c r="B83" s="109"/>
      <c r="C83" s="16"/>
      <c r="D83" s="16"/>
      <c r="E83" s="20"/>
      <c r="F83" s="20"/>
      <c r="G83" s="8"/>
    </row>
    <row r="84" spans="1:2" s="9" customFormat="1" ht="12.75" customHeight="1">
      <c r="A84" s="39"/>
      <c r="B84" s="39"/>
    </row>
    <row r="85" spans="1:2" s="9" customFormat="1" ht="15.75">
      <c r="A85" s="39" t="s">
        <v>62</v>
      </c>
      <c r="B85" s="39"/>
    </row>
    <row r="86" spans="1:2" s="9" customFormat="1" ht="15.75">
      <c r="A86" s="39"/>
      <c r="B86" s="39"/>
    </row>
    <row r="87" spans="1:6" s="9" customFormat="1" ht="15.75">
      <c r="A87" s="39" t="s">
        <v>101</v>
      </c>
      <c r="B87" s="40"/>
      <c r="C87" s="19"/>
      <c r="D87" s="19"/>
      <c r="E87" s="19"/>
      <c r="F87" s="19"/>
    </row>
    <row r="88" spans="1:6" s="9" customFormat="1" ht="12.75" customHeight="1">
      <c r="A88" s="39"/>
      <c r="B88" s="41" t="s">
        <v>63</v>
      </c>
      <c r="C88" s="10"/>
      <c r="D88" s="10"/>
      <c r="E88" s="10"/>
      <c r="F88" s="10"/>
    </row>
    <row r="89" spans="1:6" ht="14.25" hidden="1">
      <c r="A89" s="124"/>
      <c r="B89" s="124"/>
      <c r="C89"/>
      <c r="D89"/>
      <c r="E89"/>
      <c r="F89"/>
    </row>
    <row r="90" ht="11.25" customHeight="1"/>
    <row r="91" ht="12.75" customHeight="1"/>
    <row r="92" spans="1:7" ht="21" customHeight="1">
      <c r="A92" s="120" t="s">
        <v>124</v>
      </c>
      <c r="B92" s="120"/>
      <c r="C92" s="88"/>
      <c r="D92" s="89" t="s">
        <v>120</v>
      </c>
      <c r="E92" s="90"/>
      <c r="F92" s="88"/>
      <c r="G92" s="92" t="s">
        <v>125</v>
      </c>
    </row>
    <row r="93" spans="1:7" ht="13.5" customHeight="1">
      <c r="A93" s="87"/>
      <c r="B93" s="87"/>
      <c r="C93"/>
      <c r="D93"/>
      <c r="G93" s="33"/>
    </row>
    <row r="94" spans="1:7" ht="13.5" customHeight="1">
      <c r="A94" s="87"/>
      <c r="B94" s="87"/>
      <c r="C94"/>
      <c r="D94"/>
      <c r="G94" s="33"/>
    </row>
    <row r="95" spans="1:7" ht="13.5" customHeight="1">
      <c r="A95" s="121" t="s">
        <v>132</v>
      </c>
      <c r="B95" s="121"/>
      <c r="C95"/>
      <c r="D95"/>
      <c r="G95" s="33"/>
    </row>
    <row r="96" spans="1:7" ht="12.75" customHeight="1">
      <c r="A96" s="87"/>
      <c r="B96" s="87"/>
      <c r="C96"/>
      <c r="D96"/>
      <c r="G96" s="33"/>
    </row>
    <row r="97" spans="1:7" ht="15.75">
      <c r="A97" s="122" t="s">
        <v>121</v>
      </c>
      <c r="B97" s="122"/>
      <c r="C97"/>
      <c r="D97"/>
      <c r="G97" s="33"/>
    </row>
    <row r="98" spans="1:7" ht="15.75">
      <c r="A98" s="123" t="s">
        <v>122</v>
      </c>
      <c r="B98" s="121"/>
      <c r="C98" s="13"/>
      <c r="D98"/>
      <c r="G98" s="33"/>
    </row>
    <row r="99" spans="1:4" ht="14.25">
      <c r="A99" s="121" t="s">
        <v>123</v>
      </c>
      <c r="B99" s="121"/>
      <c r="C99"/>
      <c r="D99"/>
    </row>
  </sheetData>
  <sheetProtection/>
  <mergeCells count="19">
    <mergeCell ref="A92:B92"/>
    <mergeCell ref="A95:B95"/>
    <mergeCell ref="A97:B97"/>
    <mergeCell ref="A98:B98"/>
    <mergeCell ref="A99:B99"/>
    <mergeCell ref="A89:B89"/>
    <mergeCell ref="A79:B79"/>
    <mergeCell ref="A80:B80"/>
    <mergeCell ref="E3:G3"/>
    <mergeCell ref="A9:C9"/>
    <mergeCell ref="B13:G13"/>
    <mergeCell ref="A83:B83"/>
    <mergeCell ref="A82:B82"/>
    <mergeCell ref="B1:F1"/>
    <mergeCell ref="A7:G7"/>
    <mergeCell ref="A10:C10"/>
    <mergeCell ref="B11:C11"/>
    <mergeCell ref="B12:C12"/>
  </mergeCells>
  <hyperlinks>
    <hyperlink ref="A98" r:id="rId1" display="Inese.Kise@lm.gov.lv,"/>
  </hyperlinks>
  <printOptions/>
  <pageMargins left="0.9421296296296297" right="0.5511811023622047" top="0.5792824074074074" bottom="0.6299212598425197" header="0.31496062992125984" footer="0.31496062992125984"/>
  <pageSetup firstPageNumber="13" useFirstPageNumber="1" fitToHeight="0" horizontalDpi="600" verticalDpi="600" orientation="portrait" paperSize="9" scale="55" r:id="rId2"/>
  <headerFooter>
    <oddHeader>&amp;C&amp;"Times New Roman,Regular"&amp;P</oddHeader>
    <oddFooter>&amp;C&amp;"Times New Roman,Regular"&amp;11&amp;F;  Grozījumi Ministru kabineta 2013.gada 24.septembra noteikumos Nr.1002 „Sociālās integrācijas valsts aģentūras sniegto maksas pakalpojumu cenrādis”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9"/>
  <sheetViews>
    <sheetView view="pageLayout" zoomScale="90" zoomScaleNormal="90" zoomScalePageLayoutView="90" workbookViewId="0" topLeftCell="A1">
      <selection activeCell="B87" sqref="B87"/>
    </sheetView>
  </sheetViews>
  <sheetFormatPr defaultColWidth="9.140625" defaultRowHeight="12.75"/>
  <cols>
    <col min="1" max="1" width="12.28125" style="3" customWidth="1"/>
    <col min="2" max="2" width="99.7109375" style="3" customWidth="1"/>
    <col min="3" max="3" width="24.8515625" style="7" hidden="1" customWidth="1"/>
    <col min="4" max="4" width="25.8515625" style="3" hidden="1" customWidth="1"/>
    <col min="5" max="5" width="23.00390625" style="3" hidden="1" customWidth="1"/>
    <col min="6" max="6" width="40.421875" style="3" customWidth="1"/>
  </cols>
  <sheetData>
    <row r="1" spans="1:6" ht="15.75" customHeight="1">
      <c r="A1" s="11"/>
      <c r="B1" s="104" t="s">
        <v>56</v>
      </c>
      <c r="C1" s="104"/>
      <c r="D1" s="104"/>
      <c r="E1" s="104"/>
      <c r="F1" s="99"/>
    </row>
    <row r="2" spans="1:6" ht="15.75">
      <c r="A2" s="11"/>
      <c r="B2" s="105" t="s">
        <v>64</v>
      </c>
      <c r="C2" s="105"/>
      <c r="D2" s="105"/>
      <c r="E2" s="105"/>
      <c r="F2" s="106"/>
    </row>
    <row r="3" spans="1:6" ht="15.75">
      <c r="A3" s="11"/>
      <c r="B3" s="30"/>
      <c r="C3" s="30"/>
      <c r="D3" s="107" t="s">
        <v>65</v>
      </c>
      <c r="E3" s="107"/>
      <c r="F3" s="107"/>
    </row>
    <row r="4" spans="1:6" ht="15.75">
      <c r="A4" s="11"/>
      <c r="B4" s="30"/>
      <c r="C4" s="30"/>
      <c r="D4" s="30"/>
      <c r="E4" s="33"/>
      <c r="F4" s="30" t="s">
        <v>59</v>
      </c>
    </row>
    <row r="5" spans="1:6" ht="15.75">
      <c r="A5" s="11"/>
      <c r="B5" s="37"/>
      <c r="C5" s="37"/>
      <c r="D5" s="37"/>
      <c r="E5" s="31"/>
      <c r="F5" s="30" t="s">
        <v>75</v>
      </c>
    </row>
    <row r="6" spans="1:6" ht="15">
      <c r="A6" s="11"/>
      <c r="B6" s="2"/>
      <c r="C6" s="2"/>
      <c r="D6" s="2"/>
      <c r="E6" s="2"/>
      <c r="F6" s="2"/>
    </row>
    <row r="7" spans="1:6" ht="18.75">
      <c r="A7" s="97" t="s">
        <v>10</v>
      </c>
      <c r="B7" s="97"/>
      <c r="C7" s="97"/>
      <c r="D7" s="97"/>
      <c r="E7" s="97"/>
      <c r="F7" s="97"/>
    </row>
    <row r="8" spans="1:5" ht="14.25">
      <c r="A8" s="12"/>
      <c r="B8" s="12"/>
      <c r="C8" s="12"/>
      <c r="D8" s="12"/>
      <c r="E8" s="12"/>
    </row>
    <row r="9" spans="1:6" ht="15" customHeight="1">
      <c r="A9" s="98" t="s">
        <v>1</v>
      </c>
      <c r="B9" s="98"/>
      <c r="C9" s="28"/>
      <c r="D9" s="28"/>
      <c r="E9" s="28"/>
      <c r="F9" s="17"/>
    </row>
    <row r="10" spans="1:6" ht="15" customHeight="1">
      <c r="A10" s="98" t="s">
        <v>0</v>
      </c>
      <c r="B10" s="98"/>
      <c r="C10" s="28"/>
      <c r="D10" s="28"/>
      <c r="E10" s="28"/>
      <c r="F10" s="17"/>
    </row>
    <row r="11" spans="1:6" ht="15" customHeight="1">
      <c r="A11" s="28"/>
      <c r="B11" s="28" t="s">
        <v>52</v>
      </c>
      <c r="C11" s="28"/>
      <c r="D11" s="28"/>
      <c r="E11" s="28"/>
      <c r="F11" s="17"/>
    </row>
    <row r="12" spans="1:6" ht="15" customHeight="1">
      <c r="A12" s="28"/>
      <c r="B12" s="98" t="s">
        <v>97</v>
      </c>
      <c r="C12" s="103"/>
      <c r="D12" s="103"/>
      <c r="E12" s="28"/>
      <c r="F12" s="36"/>
    </row>
    <row r="13" spans="1:6" ht="15" customHeight="1">
      <c r="A13" s="28"/>
      <c r="B13" s="98" t="s">
        <v>98</v>
      </c>
      <c r="C13" s="98"/>
      <c r="D13" s="98"/>
      <c r="E13" s="98"/>
      <c r="F13" s="99"/>
    </row>
    <row r="14" spans="1:6" ht="15" customHeight="1">
      <c r="A14" s="28"/>
      <c r="B14" s="98" t="s">
        <v>116</v>
      </c>
      <c r="C14" s="98"/>
      <c r="D14" s="98"/>
      <c r="E14" s="98"/>
      <c r="F14" s="99"/>
    </row>
    <row r="15" spans="1:6" ht="15" customHeight="1">
      <c r="A15" s="28" t="s">
        <v>2</v>
      </c>
      <c r="B15" s="28" t="s">
        <v>129</v>
      </c>
      <c r="C15" s="28"/>
      <c r="D15" s="28"/>
      <c r="E15" s="28"/>
      <c r="F15" s="17"/>
    </row>
    <row r="16" spans="1:6" ht="67.5" customHeight="1">
      <c r="A16" s="91" t="s">
        <v>3</v>
      </c>
      <c r="B16" s="91" t="s">
        <v>4</v>
      </c>
      <c r="C16" s="91" t="s">
        <v>69</v>
      </c>
      <c r="D16" s="91" t="s">
        <v>126</v>
      </c>
      <c r="E16" s="91" t="s">
        <v>71</v>
      </c>
      <c r="F16" s="91" t="s">
        <v>127</v>
      </c>
    </row>
    <row r="17" spans="1:6" ht="15" customHeight="1">
      <c r="A17" s="44">
        <v>1</v>
      </c>
      <c r="B17" s="45">
        <v>2</v>
      </c>
      <c r="C17" s="45"/>
      <c r="D17" s="45">
        <v>3</v>
      </c>
      <c r="E17" s="45">
        <v>4</v>
      </c>
      <c r="F17" s="45">
        <v>3</v>
      </c>
    </row>
    <row r="18" spans="1:6" ht="15.75">
      <c r="A18" s="46"/>
      <c r="B18" s="47" t="s">
        <v>6</v>
      </c>
      <c r="C18" s="48"/>
      <c r="D18" s="48"/>
      <c r="E18" s="48"/>
      <c r="F18" s="48"/>
    </row>
    <row r="19" spans="1:6" ht="15" customHeight="1">
      <c r="A19" s="49">
        <v>1100</v>
      </c>
      <c r="B19" s="49" t="s">
        <v>57</v>
      </c>
      <c r="C19" s="50">
        <v>5789.22</v>
      </c>
      <c r="D19" s="50">
        <v>0</v>
      </c>
      <c r="E19" s="50">
        <v>3074.97</v>
      </c>
      <c r="F19" s="50">
        <f aca="true" t="shared" si="0" ref="F19:F29">ROUND(E19*2,2)</f>
        <v>6149.94</v>
      </c>
    </row>
    <row r="20" spans="1:6" ht="15.75">
      <c r="A20" s="49">
        <v>1200</v>
      </c>
      <c r="B20" s="51" t="s">
        <v>58</v>
      </c>
      <c r="C20" s="50">
        <v>1365.67</v>
      </c>
      <c r="D20" s="50">
        <v>0</v>
      </c>
      <c r="E20" s="50">
        <v>725.39</v>
      </c>
      <c r="F20" s="50">
        <f t="shared" si="0"/>
        <v>1450.78</v>
      </c>
    </row>
    <row r="21" spans="1:6" ht="15" customHeight="1">
      <c r="A21" s="49">
        <v>2222</v>
      </c>
      <c r="B21" s="51" t="s">
        <v>46</v>
      </c>
      <c r="C21" s="50">
        <v>516.82</v>
      </c>
      <c r="D21" s="50">
        <v>0</v>
      </c>
      <c r="E21" s="50">
        <f aca="true" t="shared" si="1" ref="E21:E29">ROUND(C21/2,2)</f>
        <v>258.41</v>
      </c>
      <c r="F21" s="50">
        <f t="shared" si="0"/>
        <v>516.82</v>
      </c>
    </row>
    <row r="22" spans="1:6" ht="15" customHeight="1">
      <c r="A22" s="49">
        <v>2223</v>
      </c>
      <c r="B22" s="51" t="s">
        <v>47</v>
      </c>
      <c r="C22" s="50">
        <v>175.44</v>
      </c>
      <c r="D22" s="50">
        <v>0</v>
      </c>
      <c r="E22" s="50">
        <f t="shared" si="1"/>
        <v>87.72</v>
      </c>
      <c r="F22" s="50">
        <f t="shared" si="0"/>
        <v>175.44</v>
      </c>
    </row>
    <row r="23" spans="1:6" ht="15" customHeight="1">
      <c r="A23" s="49">
        <v>2243</v>
      </c>
      <c r="B23" s="51" t="s">
        <v>16</v>
      </c>
      <c r="C23" s="50">
        <v>125.47</v>
      </c>
      <c r="D23" s="50">
        <v>0</v>
      </c>
      <c r="E23" s="50">
        <f t="shared" si="1"/>
        <v>62.74</v>
      </c>
      <c r="F23" s="50">
        <f t="shared" si="0"/>
        <v>125.48</v>
      </c>
    </row>
    <row r="24" spans="1:6" ht="15" customHeight="1">
      <c r="A24" s="49">
        <v>2249</v>
      </c>
      <c r="B24" s="51" t="s">
        <v>19</v>
      </c>
      <c r="C24" s="50">
        <v>388.2</v>
      </c>
      <c r="D24" s="50">
        <v>0</v>
      </c>
      <c r="E24" s="50">
        <f t="shared" si="1"/>
        <v>194.1</v>
      </c>
      <c r="F24" s="50">
        <f t="shared" si="0"/>
        <v>388.2</v>
      </c>
    </row>
    <row r="25" spans="1:6" ht="15" customHeight="1">
      <c r="A25" s="49">
        <v>2321</v>
      </c>
      <c r="B25" s="51" t="s">
        <v>27</v>
      </c>
      <c r="C25" s="50">
        <v>241.21</v>
      </c>
      <c r="D25" s="50">
        <v>0</v>
      </c>
      <c r="E25" s="50">
        <f t="shared" si="1"/>
        <v>120.61</v>
      </c>
      <c r="F25" s="50">
        <f t="shared" si="0"/>
        <v>241.22</v>
      </c>
    </row>
    <row r="26" spans="1:6" ht="15" customHeight="1">
      <c r="A26" s="49">
        <v>2341</v>
      </c>
      <c r="B26" s="51" t="s">
        <v>29</v>
      </c>
      <c r="C26" s="50">
        <v>320.47</v>
      </c>
      <c r="D26" s="50">
        <v>0</v>
      </c>
      <c r="E26" s="50">
        <f t="shared" si="1"/>
        <v>160.24</v>
      </c>
      <c r="F26" s="50">
        <f t="shared" si="0"/>
        <v>320.48</v>
      </c>
    </row>
    <row r="27" spans="1:6" ht="15" customHeight="1">
      <c r="A27" s="49">
        <v>2350</v>
      </c>
      <c r="B27" s="51" t="s">
        <v>31</v>
      </c>
      <c r="C27" s="50">
        <v>35.27</v>
      </c>
      <c r="D27" s="50">
        <v>0</v>
      </c>
      <c r="E27" s="50">
        <f t="shared" si="1"/>
        <v>17.64</v>
      </c>
      <c r="F27" s="50">
        <f t="shared" si="0"/>
        <v>35.28</v>
      </c>
    </row>
    <row r="28" spans="1:6" ht="15" customHeight="1">
      <c r="A28" s="49">
        <v>2363</v>
      </c>
      <c r="B28" s="51" t="s">
        <v>34</v>
      </c>
      <c r="C28" s="50">
        <v>2915.72</v>
      </c>
      <c r="D28" s="50">
        <v>0</v>
      </c>
      <c r="E28" s="50">
        <f t="shared" si="1"/>
        <v>1457.86</v>
      </c>
      <c r="F28" s="50">
        <f t="shared" si="0"/>
        <v>2915.72</v>
      </c>
    </row>
    <row r="29" spans="1:6" ht="15" customHeight="1">
      <c r="A29" s="49">
        <v>5232</v>
      </c>
      <c r="B29" s="51" t="s">
        <v>40</v>
      </c>
      <c r="C29" s="50">
        <v>1.8</v>
      </c>
      <c r="D29" s="50">
        <v>0</v>
      </c>
      <c r="E29" s="50">
        <f t="shared" si="1"/>
        <v>0.9</v>
      </c>
      <c r="F29" s="50">
        <f t="shared" si="0"/>
        <v>1.8</v>
      </c>
    </row>
    <row r="30" spans="1:6" ht="15" customHeight="1">
      <c r="A30" s="49"/>
      <c r="B30" s="52" t="s">
        <v>7</v>
      </c>
      <c r="C30" s="53">
        <f>SUM(C19:C29)</f>
        <v>11875.289999999997</v>
      </c>
      <c r="D30" s="53">
        <f>SUM(D19:D29)</f>
        <v>0</v>
      </c>
      <c r="E30" s="53">
        <f>SUM(E19:E29)</f>
        <v>6160.579999999999</v>
      </c>
      <c r="F30" s="53">
        <f>SUM(F19:F29)</f>
        <v>12321.159999999998</v>
      </c>
    </row>
    <row r="31" spans="1:6" ht="15" customHeight="1">
      <c r="A31" s="54"/>
      <c r="B31" s="49" t="s">
        <v>8</v>
      </c>
      <c r="C31" s="48"/>
      <c r="D31" s="48"/>
      <c r="E31" s="48"/>
      <c r="F31" s="48"/>
    </row>
    <row r="32" spans="1:6" ht="15" customHeight="1">
      <c r="A32" s="49">
        <v>1100</v>
      </c>
      <c r="B32" s="49" t="s">
        <v>57</v>
      </c>
      <c r="C32" s="50">
        <v>4429</v>
      </c>
      <c r="D32" s="50">
        <v>0</v>
      </c>
      <c r="E32" s="50">
        <f aca="true" t="shared" si="2" ref="E32:E74">ROUND(C32/2,2)</f>
        <v>2214.5</v>
      </c>
      <c r="F32" s="50">
        <f aca="true" t="shared" si="3" ref="F32:F74">ROUND(E32*2,2)</f>
        <v>4429</v>
      </c>
    </row>
    <row r="33" spans="1:6" ht="15" customHeight="1">
      <c r="A33" s="49">
        <v>1200</v>
      </c>
      <c r="B33" s="51" t="s">
        <v>58</v>
      </c>
      <c r="C33" s="50">
        <v>1044.8</v>
      </c>
      <c r="D33" s="50">
        <v>0</v>
      </c>
      <c r="E33" s="50">
        <f t="shared" si="2"/>
        <v>522.4</v>
      </c>
      <c r="F33" s="50">
        <f t="shared" si="3"/>
        <v>1044.8</v>
      </c>
    </row>
    <row r="34" spans="1:6" ht="4.5" customHeight="1" hidden="1">
      <c r="A34" s="49">
        <v>2100</v>
      </c>
      <c r="B34" s="55" t="s">
        <v>49</v>
      </c>
      <c r="C34" s="50"/>
      <c r="D34" s="50">
        <v>0</v>
      </c>
      <c r="E34" s="50">
        <f t="shared" si="2"/>
        <v>0</v>
      </c>
      <c r="F34" s="50">
        <f t="shared" si="3"/>
        <v>0</v>
      </c>
    </row>
    <row r="35" spans="1:6" ht="15" customHeight="1">
      <c r="A35" s="56">
        <v>2210</v>
      </c>
      <c r="B35" s="51" t="s">
        <v>45</v>
      </c>
      <c r="C35" s="50">
        <v>93.67</v>
      </c>
      <c r="D35" s="50">
        <v>0</v>
      </c>
      <c r="E35" s="50">
        <f t="shared" si="2"/>
        <v>46.84</v>
      </c>
      <c r="F35" s="50">
        <f t="shared" si="3"/>
        <v>93.68</v>
      </c>
    </row>
    <row r="36" spans="1:6" ht="15" customHeight="1">
      <c r="A36" s="49">
        <v>2222</v>
      </c>
      <c r="B36" s="51" t="s">
        <v>46</v>
      </c>
      <c r="C36" s="50">
        <v>43.75</v>
      </c>
      <c r="D36" s="50">
        <v>0</v>
      </c>
      <c r="E36" s="50">
        <f t="shared" si="2"/>
        <v>21.88</v>
      </c>
      <c r="F36" s="50">
        <f t="shared" si="3"/>
        <v>43.76</v>
      </c>
    </row>
    <row r="37" spans="1:6" ht="15" customHeight="1">
      <c r="A37" s="49">
        <v>2223</v>
      </c>
      <c r="B37" s="51" t="s">
        <v>47</v>
      </c>
      <c r="C37" s="50">
        <v>590.62</v>
      </c>
      <c r="D37" s="50">
        <v>0</v>
      </c>
      <c r="E37" s="50">
        <f t="shared" si="2"/>
        <v>295.31</v>
      </c>
      <c r="F37" s="50">
        <f t="shared" si="3"/>
        <v>590.62</v>
      </c>
    </row>
    <row r="38" spans="1:6" ht="14.25" customHeight="1">
      <c r="A38" s="49">
        <v>2230</v>
      </c>
      <c r="B38" s="51" t="s">
        <v>48</v>
      </c>
      <c r="C38" s="50">
        <v>72.35</v>
      </c>
      <c r="D38" s="50">
        <v>0</v>
      </c>
      <c r="E38" s="50">
        <f t="shared" si="2"/>
        <v>36.18</v>
      </c>
      <c r="F38" s="50">
        <f t="shared" si="3"/>
        <v>72.36</v>
      </c>
    </row>
    <row r="39" spans="1:6" ht="15" customHeight="1">
      <c r="A39" s="49">
        <v>2241</v>
      </c>
      <c r="B39" s="51" t="s">
        <v>14</v>
      </c>
      <c r="C39" s="50">
        <v>0.1</v>
      </c>
      <c r="D39" s="50">
        <v>0</v>
      </c>
      <c r="E39" s="50">
        <f t="shared" si="2"/>
        <v>0.05</v>
      </c>
      <c r="F39" s="50">
        <f t="shared" si="3"/>
        <v>0.1</v>
      </c>
    </row>
    <row r="40" spans="1:6" ht="15" customHeight="1">
      <c r="A40" s="49">
        <v>2242</v>
      </c>
      <c r="B40" s="51" t="s">
        <v>15</v>
      </c>
      <c r="C40" s="50">
        <v>21.56</v>
      </c>
      <c r="D40" s="50">
        <v>0</v>
      </c>
      <c r="E40" s="50">
        <f t="shared" si="2"/>
        <v>10.78</v>
      </c>
      <c r="F40" s="50">
        <f t="shared" si="3"/>
        <v>21.56</v>
      </c>
    </row>
    <row r="41" spans="1:6" ht="15" customHeight="1">
      <c r="A41" s="49">
        <v>2243</v>
      </c>
      <c r="B41" s="51" t="s">
        <v>16</v>
      </c>
      <c r="C41" s="50">
        <v>68.84</v>
      </c>
      <c r="D41" s="50">
        <v>0</v>
      </c>
      <c r="E41" s="50">
        <f t="shared" si="2"/>
        <v>34.42</v>
      </c>
      <c r="F41" s="50">
        <f t="shared" si="3"/>
        <v>68.84</v>
      </c>
    </row>
    <row r="42" spans="1:6" ht="15.75">
      <c r="A42" s="49">
        <v>2244</v>
      </c>
      <c r="B42" s="51" t="s">
        <v>17</v>
      </c>
      <c r="C42" s="50">
        <v>994.33</v>
      </c>
      <c r="D42" s="50">
        <v>0</v>
      </c>
      <c r="E42" s="50">
        <f t="shared" si="2"/>
        <v>497.17</v>
      </c>
      <c r="F42" s="50">
        <f t="shared" si="3"/>
        <v>994.34</v>
      </c>
    </row>
    <row r="43" spans="1:6" ht="15.75">
      <c r="A43" s="49">
        <v>2247</v>
      </c>
      <c r="B43" s="47" t="s">
        <v>18</v>
      </c>
      <c r="C43" s="50">
        <v>5.71</v>
      </c>
      <c r="D43" s="50">
        <v>0</v>
      </c>
      <c r="E43" s="50">
        <f t="shared" si="2"/>
        <v>2.86</v>
      </c>
      <c r="F43" s="50">
        <f t="shared" si="3"/>
        <v>5.72</v>
      </c>
    </row>
    <row r="44" spans="1:6" ht="15" customHeight="1">
      <c r="A44" s="49">
        <v>2249</v>
      </c>
      <c r="B44" s="51" t="s">
        <v>19</v>
      </c>
      <c r="C44" s="50">
        <v>24.84</v>
      </c>
      <c r="D44" s="50">
        <v>0</v>
      </c>
      <c r="E44" s="50">
        <f t="shared" si="2"/>
        <v>12.42</v>
      </c>
      <c r="F44" s="50">
        <f t="shared" si="3"/>
        <v>24.84</v>
      </c>
    </row>
    <row r="45" spans="1:6" ht="15" customHeight="1">
      <c r="A45" s="49">
        <v>2251</v>
      </c>
      <c r="B45" s="51" t="s">
        <v>11</v>
      </c>
      <c r="C45" s="50">
        <v>145.52</v>
      </c>
      <c r="D45" s="50">
        <v>0</v>
      </c>
      <c r="E45" s="50">
        <f t="shared" si="2"/>
        <v>72.76</v>
      </c>
      <c r="F45" s="50">
        <f t="shared" si="3"/>
        <v>145.52</v>
      </c>
    </row>
    <row r="46" spans="1:6" ht="15" customHeight="1">
      <c r="A46" s="49">
        <v>2252</v>
      </c>
      <c r="B46" s="51" t="s">
        <v>12</v>
      </c>
      <c r="C46" s="50">
        <v>3.12</v>
      </c>
      <c r="D46" s="50">
        <v>0</v>
      </c>
      <c r="E46" s="50">
        <f t="shared" si="2"/>
        <v>1.56</v>
      </c>
      <c r="F46" s="50">
        <f t="shared" si="3"/>
        <v>3.12</v>
      </c>
    </row>
    <row r="47" spans="1:6" ht="15" customHeight="1">
      <c r="A47" s="49">
        <v>2259</v>
      </c>
      <c r="B47" s="51" t="s">
        <v>13</v>
      </c>
      <c r="C47" s="50">
        <v>0.48</v>
      </c>
      <c r="D47" s="50">
        <v>0</v>
      </c>
      <c r="E47" s="50">
        <f t="shared" si="2"/>
        <v>0.24</v>
      </c>
      <c r="F47" s="50">
        <f t="shared" si="3"/>
        <v>0.48</v>
      </c>
    </row>
    <row r="48" spans="1:6" ht="15" customHeight="1">
      <c r="A48" s="49">
        <v>2261</v>
      </c>
      <c r="B48" s="51" t="s">
        <v>20</v>
      </c>
      <c r="C48" s="50">
        <v>17.63</v>
      </c>
      <c r="D48" s="50">
        <v>0</v>
      </c>
      <c r="E48" s="50">
        <f t="shared" si="2"/>
        <v>8.82</v>
      </c>
      <c r="F48" s="50">
        <f t="shared" si="3"/>
        <v>17.64</v>
      </c>
    </row>
    <row r="49" spans="1:6" ht="15" customHeight="1">
      <c r="A49" s="49">
        <v>2262</v>
      </c>
      <c r="B49" s="51" t="s">
        <v>21</v>
      </c>
      <c r="C49" s="50">
        <v>63.08</v>
      </c>
      <c r="D49" s="50">
        <v>0</v>
      </c>
      <c r="E49" s="50">
        <f t="shared" si="2"/>
        <v>31.54</v>
      </c>
      <c r="F49" s="50">
        <f t="shared" si="3"/>
        <v>63.08</v>
      </c>
    </row>
    <row r="50" spans="1:6" ht="15.75">
      <c r="A50" s="49">
        <v>2263</v>
      </c>
      <c r="B50" s="51" t="s">
        <v>22</v>
      </c>
      <c r="C50" s="50">
        <v>232.67</v>
      </c>
      <c r="D50" s="50">
        <v>0</v>
      </c>
      <c r="E50" s="50">
        <f t="shared" si="2"/>
        <v>116.34</v>
      </c>
      <c r="F50" s="50">
        <f t="shared" si="3"/>
        <v>232.68</v>
      </c>
    </row>
    <row r="51" spans="1:6" ht="15.75">
      <c r="A51" s="49">
        <v>2264</v>
      </c>
      <c r="B51" s="51" t="s">
        <v>23</v>
      </c>
      <c r="C51" s="50">
        <v>1.18</v>
      </c>
      <c r="D51" s="50">
        <v>0</v>
      </c>
      <c r="E51" s="50">
        <f t="shared" si="2"/>
        <v>0.59</v>
      </c>
      <c r="F51" s="50">
        <f t="shared" si="3"/>
        <v>1.18</v>
      </c>
    </row>
    <row r="52" spans="1:6" ht="15" customHeight="1">
      <c r="A52" s="49">
        <v>2279</v>
      </c>
      <c r="B52" s="51" t="s">
        <v>24</v>
      </c>
      <c r="C52" s="50">
        <v>259.89</v>
      </c>
      <c r="D52" s="50">
        <v>0</v>
      </c>
      <c r="E52" s="50">
        <f t="shared" si="2"/>
        <v>129.95</v>
      </c>
      <c r="F52" s="50">
        <f t="shared" si="3"/>
        <v>259.9</v>
      </c>
    </row>
    <row r="53" spans="1:6" ht="15" customHeight="1">
      <c r="A53" s="49">
        <v>2311</v>
      </c>
      <c r="B53" s="51" t="s">
        <v>25</v>
      </c>
      <c r="C53" s="50">
        <v>24.47</v>
      </c>
      <c r="D53" s="50">
        <v>0</v>
      </c>
      <c r="E53" s="50">
        <f t="shared" si="2"/>
        <v>12.24</v>
      </c>
      <c r="F53" s="50">
        <f t="shared" si="3"/>
        <v>24.48</v>
      </c>
    </row>
    <row r="54" spans="1:6" ht="15" customHeight="1">
      <c r="A54" s="49">
        <v>2312</v>
      </c>
      <c r="B54" s="51" t="s">
        <v>26</v>
      </c>
      <c r="C54" s="50">
        <v>45.22</v>
      </c>
      <c r="D54" s="50">
        <v>0</v>
      </c>
      <c r="E54" s="50">
        <f t="shared" si="2"/>
        <v>22.61</v>
      </c>
      <c r="F54" s="50">
        <f t="shared" si="3"/>
        <v>45.22</v>
      </c>
    </row>
    <row r="55" spans="1:6" ht="15" customHeight="1">
      <c r="A55" s="49">
        <v>2321</v>
      </c>
      <c r="B55" s="51" t="s">
        <v>27</v>
      </c>
      <c r="C55" s="50">
        <v>971.29</v>
      </c>
      <c r="D55" s="50">
        <v>0</v>
      </c>
      <c r="E55" s="50">
        <f t="shared" si="2"/>
        <v>485.65</v>
      </c>
      <c r="F55" s="50">
        <f t="shared" si="3"/>
        <v>971.3</v>
      </c>
    </row>
    <row r="56" spans="1:6" ht="15" customHeight="1">
      <c r="A56" s="49">
        <v>2322</v>
      </c>
      <c r="B56" s="51" t="s">
        <v>28</v>
      </c>
      <c r="C56" s="50">
        <v>170.03</v>
      </c>
      <c r="D56" s="50">
        <v>0</v>
      </c>
      <c r="E56" s="50">
        <f t="shared" si="2"/>
        <v>85.02</v>
      </c>
      <c r="F56" s="50">
        <f t="shared" si="3"/>
        <v>170.04</v>
      </c>
    </row>
    <row r="57" spans="1:6" ht="15" customHeight="1">
      <c r="A57" s="49">
        <v>2341</v>
      </c>
      <c r="B57" s="51" t="s">
        <v>29</v>
      </c>
      <c r="C57" s="50">
        <v>22.82</v>
      </c>
      <c r="D57" s="50">
        <v>0</v>
      </c>
      <c r="E57" s="50">
        <f t="shared" si="2"/>
        <v>11.41</v>
      </c>
      <c r="F57" s="50">
        <f t="shared" si="3"/>
        <v>22.82</v>
      </c>
    </row>
    <row r="58" spans="1:6" ht="15" customHeight="1">
      <c r="A58" s="49">
        <v>2344</v>
      </c>
      <c r="B58" s="51" t="s">
        <v>30</v>
      </c>
      <c r="C58" s="50">
        <v>0.31</v>
      </c>
      <c r="D58" s="50">
        <v>0</v>
      </c>
      <c r="E58" s="50">
        <f t="shared" si="2"/>
        <v>0.16</v>
      </c>
      <c r="F58" s="50">
        <f t="shared" si="3"/>
        <v>0.32</v>
      </c>
    </row>
    <row r="59" spans="1:6" ht="15" customHeight="1">
      <c r="A59" s="49">
        <v>2350</v>
      </c>
      <c r="B59" s="51" t="s">
        <v>31</v>
      </c>
      <c r="C59" s="50">
        <v>193.6</v>
      </c>
      <c r="D59" s="50">
        <v>0</v>
      </c>
      <c r="E59" s="50">
        <f t="shared" si="2"/>
        <v>96.8</v>
      </c>
      <c r="F59" s="50">
        <f t="shared" si="3"/>
        <v>193.6</v>
      </c>
    </row>
    <row r="60" spans="1:6" ht="15" customHeight="1">
      <c r="A60" s="49">
        <v>2361</v>
      </c>
      <c r="B60" s="51" t="s">
        <v>32</v>
      </c>
      <c r="C60" s="50">
        <v>93.78</v>
      </c>
      <c r="D60" s="50">
        <v>0</v>
      </c>
      <c r="E60" s="50">
        <f t="shared" si="2"/>
        <v>46.89</v>
      </c>
      <c r="F60" s="50">
        <f t="shared" si="3"/>
        <v>93.78</v>
      </c>
    </row>
    <row r="61" spans="1:6" ht="15" customHeight="1">
      <c r="A61" s="49">
        <v>2362</v>
      </c>
      <c r="B61" s="51" t="s">
        <v>33</v>
      </c>
      <c r="C61" s="50">
        <v>4.52</v>
      </c>
      <c r="D61" s="50">
        <v>0</v>
      </c>
      <c r="E61" s="50">
        <f t="shared" si="2"/>
        <v>2.26</v>
      </c>
      <c r="F61" s="50">
        <f t="shared" si="3"/>
        <v>4.52</v>
      </c>
    </row>
    <row r="62" spans="1:6" ht="15" customHeight="1">
      <c r="A62" s="49">
        <v>2363</v>
      </c>
      <c r="B62" s="51" t="s">
        <v>34</v>
      </c>
      <c r="C62" s="50">
        <v>25.74</v>
      </c>
      <c r="D62" s="50">
        <v>0</v>
      </c>
      <c r="E62" s="50">
        <f t="shared" si="2"/>
        <v>12.87</v>
      </c>
      <c r="F62" s="50">
        <f t="shared" si="3"/>
        <v>25.74</v>
      </c>
    </row>
    <row r="63" spans="1:6" ht="15.75" hidden="1">
      <c r="A63" s="49">
        <v>2370</v>
      </c>
      <c r="B63" s="51" t="s">
        <v>35</v>
      </c>
      <c r="C63" s="50"/>
      <c r="D63" s="50">
        <v>0</v>
      </c>
      <c r="E63" s="50">
        <f t="shared" si="2"/>
        <v>0</v>
      </c>
      <c r="F63" s="50">
        <f t="shared" si="3"/>
        <v>0</v>
      </c>
    </row>
    <row r="64" spans="1:6" ht="15.75">
      <c r="A64" s="49">
        <v>2400</v>
      </c>
      <c r="B64" s="51" t="s">
        <v>50</v>
      </c>
      <c r="C64" s="50">
        <v>10.07</v>
      </c>
      <c r="D64" s="50">
        <v>0</v>
      </c>
      <c r="E64" s="50">
        <f t="shared" si="2"/>
        <v>5.04</v>
      </c>
      <c r="F64" s="50">
        <f t="shared" si="3"/>
        <v>10.08</v>
      </c>
    </row>
    <row r="65" spans="1:6" ht="15" customHeight="1">
      <c r="A65" s="49">
        <v>2513</v>
      </c>
      <c r="B65" s="51" t="s">
        <v>37</v>
      </c>
      <c r="C65" s="50">
        <v>157.54</v>
      </c>
      <c r="D65" s="50">
        <v>0</v>
      </c>
      <c r="E65" s="50">
        <f t="shared" si="2"/>
        <v>78.77</v>
      </c>
      <c r="F65" s="50">
        <f t="shared" si="3"/>
        <v>157.54</v>
      </c>
    </row>
    <row r="66" spans="1:6" ht="15.75" customHeight="1">
      <c r="A66" s="49">
        <v>2515</v>
      </c>
      <c r="B66" s="51" t="s">
        <v>38</v>
      </c>
      <c r="C66" s="50">
        <v>6.97</v>
      </c>
      <c r="D66" s="50">
        <v>0</v>
      </c>
      <c r="E66" s="50">
        <f t="shared" si="2"/>
        <v>3.49</v>
      </c>
      <c r="F66" s="50">
        <f t="shared" si="3"/>
        <v>6.98</v>
      </c>
    </row>
    <row r="67" spans="1:6" ht="15" customHeight="1">
      <c r="A67" s="49">
        <v>2519</v>
      </c>
      <c r="B67" s="51" t="s">
        <v>41</v>
      </c>
      <c r="C67" s="50">
        <v>36.72</v>
      </c>
      <c r="D67" s="50">
        <v>0</v>
      </c>
      <c r="E67" s="50">
        <f t="shared" si="2"/>
        <v>18.36</v>
      </c>
      <c r="F67" s="50">
        <f t="shared" si="3"/>
        <v>36.72</v>
      </c>
    </row>
    <row r="68" spans="1:6" ht="15.75" customHeight="1" hidden="1">
      <c r="A68" s="49">
        <v>6240</v>
      </c>
      <c r="B68" s="51" t="s">
        <v>53</v>
      </c>
      <c r="C68" s="50"/>
      <c r="D68" s="50">
        <v>0</v>
      </c>
      <c r="E68" s="50">
        <f t="shared" si="2"/>
        <v>0</v>
      </c>
      <c r="F68" s="50">
        <f t="shared" si="3"/>
        <v>0</v>
      </c>
    </row>
    <row r="69" spans="1:6" ht="15.75" customHeight="1" hidden="1">
      <c r="A69" s="49">
        <v>6290</v>
      </c>
      <c r="B69" s="51" t="s">
        <v>54</v>
      </c>
      <c r="C69" s="50"/>
      <c r="D69" s="50">
        <v>0</v>
      </c>
      <c r="E69" s="50">
        <f t="shared" si="2"/>
        <v>0</v>
      </c>
      <c r="F69" s="50">
        <f t="shared" si="3"/>
        <v>0</v>
      </c>
    </row>
    <row r="70" spans="1:6" ht="15.75">
      <c r="A70" s="49">
        <v>5121</v>
      </c>
      <c r="B70" s="51" t="s">
        <v>39</v>
      </c>
      <c r="C70" s="50">
        <v>29.7</v>
      </c>
      <c r="D70" s="50">
        <v>0</v>
      </c>
      <c r="E70" s="50">
        <f t="shared" si="2"/>
        <v>14.85</v>
      </c>
      <c r="F70" s="50">
        <f t="shared" si="3"/>
        <v>29.7</v>
      </c>
    </row>
    <row r="71" spans="1:6" ht="15.75">
      <c r="A71" s="49">
        <v>5232</v>
      </c>
      <c r="B71" s="51" t="s">
        <v>40</v>
      </c>
      <c r="C71" s="50">
        <v>106.17</v>
      </c>
      <c r="D71" s="50">
        <v>0</v>
      </c>
      <c r="E71" s="50">
        <v>53.39</v>
      </c>
      <c r="F71" s="50">
        <f t="shared" si="3"/>
        <v>106.78</v>
      </c>
    </row>
    <row r="72" spans="1:6" ht="15" customHeight="1">
      <c r="A72" s="49">
        <v>5238</v>
      </c>
      <c r="B72" s="51" t="s">
        <v>42</v>
      </c>
      <c r="C72" s="50">
        <v>329.67</v>
      </c>
      <c r="D72" s="50">
        <v>0</v>
      </c>
      <c r="E72" s="50">
        <f t="shared" si="2"/>
        <v>164.84</v>
      </c>
      <c r="F72" s="50">
        <f t="shared" si="3"/>
        <v>329.68</v>
      </c>
    </row>
    <row r="73" spans="1:6" ht="15" customHeight="1">
      <c r="A73" s="49">
        <v>5240</v>
      </c>
      <c r="B73" s="51" t="s">
        <v>43</v>
      </c>
      <c r="C73" s="50">
        <v>2.07</v>
      </c>
      <c r="D73" s="50">
        <v>0</v>
      </c>
      <c r="E73" s="50">
        <f t="shared" si="2"/>
        <v>1.04</v>
      </c>
      <c r="F73" s="50">
        <f t="shared" si="3"/>
        <v>2.08</v>
      </c>
    </row>
    <row r="74" spans="1:6" ht="15" customHeight="1">
      <c r="A74" s="49">
        <v>5250</v>
      </c>
      <c r="B74" s="51" t="s">
        <v>44</v>
      </c>
      <c r="C74" s="73">
        <v>5975.84</v>
      </c>
      <c r="D74" s="50">
        <v>0</v>
      </c>
      <c r="E74" s="50">
        <f t="shared" si="2"/>
        <v>2987.92</v>
      </c>
      <c r="F74" s="50">
        <f t="shared" si="3"/>
        <v>5975.84</v>
      </c>
    </row>
    <row r="75" spans="1:6" ht="15" customHeight="1">
      <c r="A75" s="54"/>
      <c r="B75" s="58" t="s">
        <v>9</v>
      </c>
      <c r="C75" s="53">
        <f>SUM(C32:C74)</f>
        <v>16319.670000000004</v>
      </c>
      <c r="D75" s="53">
        <f>SUM(D32:D74)</f>
        <v>0</v>
      </c>
      <c r="E75" s="53">
        <f>SUM(E32:E74)</f>
        <v>8160.220000000002</v>
      </c>
      <c r="F75" s="53">
        <f>SUM(F32:F74)</f>
        <v>16320.440000000004</v>
      </c>
    </row>
    <row r="76" spans="1:6" ht="15.75">
      <c r="A76" s="54"/>
      <c r="B76" s="58" t="s">
        <v>51</v>
      </c>
      <c r="C76" s="53">
        <f>C75+C30</f>
        <v>28194.96</v>
      </c>
      <c r="D76" s="53">
        <f>D75+D30</f>
        <v>0</v>
      </c>
      <c r="E76" s="53">
        <f>E75+E30</f>
        <v>14320.800000000001</v>
      </c>
      <c r="F76" s="53">
        <f>F75+F30</f>
        <v>28641.600000000002</v>
      </c>
    </row>
    <row r="77" spans="1:6" ht="12.75" customHeight="1">
      <c r="A77" s="66"/>
      <c r="B77" s="67"/>
      <c r="C77" s="82"/>
      <c r="D77" s="82"/>
      <c r="E77" s="82"/>
      <c r="F77" s="82"/>
    </row>
    <row r="78" spans="1:6" ht="15" customHeight="1">
      <c r="A78" s="100" t="s">
        <v>72</v>
      </c>
      <c r="B78" s="100"/>
      <c r="C78" s="70">
        <v>442</v>
      </c>
      <c r="D78" s="62">
        <v>0</v>
      </c>
      <c r="E78" s="62">
        <v>221</v>
      </c>
      <c r="F78" s="62">
        <v>442</v>
      </c>
    </row>
    <row r="79" spans="1:6" ht="15.75">
      <c r="A79" s="100" t="s">
        <v>73</v>
      </c>
      <c r="B79" s="100"/>
      <c r="C79" s="71">
        <f>C76/C78</f>
        <v>63.789502262443435</v>
      </c>
      <c r="D79" s="53">
        <v>0</v>
      </c>
      <c r="E79" s="53">
        <f>E76/E78</f>
        <v>64.80000000000001</v>
      </c>
      <c r="F79" s="53">
        <f>F76/F78</f>
        <v>64.80000000000001</v>
      </c>
    </row>
    <row r="80" spans="1:6" ht="15.75">
      <c r="A80" s="69"/>
      <c r="B80" s="69"/>
      <c r="C80" s="71"/>
      <c r="D80" s="71"/>
      <c r="E80" s="71"/>
      <c r="F80" s="71"/>
    </row>
    <row r="81" spans="1:6" s="9" customFormat="1" ht="15.75">
      <c r="A81" s="101" t="s">
        <v>61</v>
      </c>
      <c r="B81" s="102"/>
      <c r="C81" s="84"/>
      <c r="D81" s="84"/>
      <c r="E81" s="84"/>
      <c r="F81" s="84"/>
    </row>
    <row r="82" spans="1:6" s="9" customFormat="1" ht="15.75">
      <c r="A82" s="101" t="s">
        <v>131</v>
      </c>
      <c r="B82" s="102"/>
      <c r="C82" s="83"/>
      <c r="D82" s="85"/>
      <c r="E82" s="84"/>
      <c r="F82" s="84"/>
    </row>
    <row r="83" spans="1:6" s="9" customFormat="1" ht="15.75">
      <c r="A83" s="39"/>
      <c r="B83" s="39"/>
      <c r="C83" s="39"/>
      <c r="D83" s="39"/>
      <c r="E83" s="39"/>
      <c r="F83" s="39"/>
    </row>
    <row r="84" spans="1:6" s="9" customFormat="1" ht="15.75">
      <c r="A84" s="39" t="s">
        <v>62</v>
      </c>
      <c r="B84" s="39"/>
      <c r="C84" s="39"/>
      <c r="D84" s="39"/>
      <c r="E84" s="39"/>
      <c r="F84" s="39"/>
    </row>
    <row r="85" spans="1:6" s="9" customFormat="1" ht="15.75">
      <c r="A85" s="39"/>
      <c r="B85" s="39"/>
      <c r="C85" s="39"/>
      <c r="D85" s="39"/>
      <c r="E85" s="39"/>
      <c r="F85" s="39"/>
    </row>
    <row r="86" spans="1:6" s="9" customFormat="1" ht="15.75">
      <c r="A86" s="39" t="s">
        <v>101</v>
      </c>
      <c r="B86" s="40"/>
      <c r="C86" s="40"/>
      <c r="D86" s="40"/>
      <c r="E86" s="40"/>
      <c r="F86" s="40"/>
    </row>
    <row r="87" spans="1:6" s="9" customFormat="1" ht="13.5" customHeight="1">
      <c r="A87" s="39"/>
      <c r="B87" s="41" t="s">
        <v>63</v>
      </c>
      <c r="C87" s="41"/>
      <c r="D87" s="41"/>
      <c r="E87" s="39"/>
      <c r="F87" s="39"/>
    </row>
    <row r="88" s="9" customFormat="1" ht="13.5" customHeight="1">
      <c r="B88" s="10"/>
    </row>
    <row r="89" s="3" customFormat="1" ht="14.25">
      <c r="C89" s="7"/>
    </row>
  </sheetData>
  <sheetProtection/>
  <mergeCells count="13">
    <mergeCell ref="B12:D12"/>
    <mergeCell ref="B1:F1"/>
    <mergeCell ref="B2:F2"/>
    <mergeCell ref="A9:B9"/>
    <mergeCell ref="A10:B10"/>
    <mergeCell ref="A7:F7"/>
    <mergeCell ref="D3:F3"/>
    <mergeCell ref="B13:F13"/>
    <mergeCell ref="B14:F14"/>
    <mergeCell ref="A78:B78"/>
    <mergeCell ref="A79:B79"/>
    <mergeCell ref="A81:B81"/>
    <mergeCell ref="A82:B82"/>
  </mergeCells>
  <printOptions/>
  <pageMargins left="0.9421296296296297" right="0.5511811023622047" top="0.6244791666666667" bottom="0.7480314960629921" header="0.31496062992125984" footer="0.31496062992125984"/>
  <pageSetup firstPageNumber="2" useFirstPageNumber="1" fitToHeight="0" horizontalDpi="600" verticalDpi="600" orientation="portrait" paperSize="9" scale="55" r:id="rId1"/>
  <headerFooter>
    <oddHeader>&amp;C&amp;"Times New Roman,Regular"&amp;11&amp;P</oddHeader>
    <oddFooter>&amp;C&amp;"Times New Roman,Regular"&amp;11&amp;F; Grozījumi Ministru kabineta 2013.gada 24.septembra noteikumos Nr.1002 „Sociālās integrācijas valsts aģentūras sniegto maksas pakalpojumu cenrādis”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89"/>
  <sheetViews>
    <sheetView view="pageLayout" zoomScale="90" zoomScaleNormal="90" zoomScalePageLayoutView="90" workbookViewId="0" topLeftCell="A1">
      <selection activeCell="B85" sqref="B85"/>
    </sheetView>
  </sheetViews>
  <sheetFormatPr defaultColWidth="9.140625" defaultRowHeight="12.75"/>
  <cols>
    <col min="1" max="1" width="12.7109375" style="3" customWidth="1"/>
    <col min="2" max="2" width="99.7109375" style="3" customWidth="1"/>
    <col min="3" max="3" width="24.8515625" style="7" hidden="1" customWidth="1"/>
    <col min="4" max="4" width="25.8515625" style="3" hidden="1" customWidth="1"/>
    <col min="5" max="5" width="22.421875" style="3" hidden="1" customWidth="1"/>
    <col min="6" max="6" width="40.421875" style="3" customWidth="1"/>
  </cols>
  <sheetData>
    <row r="1" spans="1:6" ht="15.75" customHeight="1">
      <c r="A1" s="11"/>
      <c r="B1" s="104" t="s">
        <v>56</v>
      </c>
      <c r="C1" s="104"/>
      <c r="D1" s="104"/>
      <c r="E1" s="104"/>
      <c r="F1" s="99"/>
    </row>
    <row r="2" spans="1:6" ht="15.75">
      <c r="A2" s="11"/>
      <c r="B2" s="105" t="s">
        <v>64</v>
      </c>
      <c r="C2" s="105"/>
      <c r="D2" s="105"/>
      <c r="E2" s="105"/>
      <c r="F2" s="106"/>
    </row>
    <row r="3" spans="1:6" ht="15.75">
      <c r="A3" s="11"/>
      <c r="B3" s="30"/>
      <c r="C3" s="30"/>
      <c r="D3" s="107" t="s">
        <v>65</v>
      </c>
      <c r="E3" s="107"/>
      <c r="F3" s="107"/>
    </row>
    <row r="4" spans="1:6" ht="15.75">
      <c r="A4" s="11"/>
      <c r="B4" s="30"/>
      <c r="C4" s="30"/>
      <c r="D4" s="30"/>
      <c r="E4" s="33"/>
      <c r="F4" s="30" t="s">
        <v>59</v>
      </c>
    </row>
    <row r="5" spans="1:6" ht="15.75">
      <c r="A5" s="11"/>
      <c r="B5" s="37"/>
      <c r="C5" s="37"/>
      <c r="D5" s="37"/>
      <c r="E5" s="31"/>
      <c r="F5" s="30" t="s">
        <v>75</v>
      </c>
    </row>
    <row r="6" spans="1:6" ht="15">
      <c r="A6" s="11"/>
      <c r="B6" s="2"/>
      <c r="C6" s="2"/>
      <c r="D6" s="2"/>
      <c r="E6" s="2"/>
      <c r="F6" s="2"/>
    </row>
    <row r="7" spans="1:6" ht="17.25" customHeight="1">
      <c r="A7" s="111" t="s">
        <v>10</v>
      </c>
      <c r="B7" s="111"/>
      <c r="C7" s="111"/>
      <c r="D7" s="111"/>
      <c r="E7" s="111"/>
      <c r="F7" s="111"/>
    </row>
    <row r="8" spans="1:5" ht="14.25">
      <c r="A8" s="23"/>
      <c r="B8" s="24"/>
      <c r="C8" s="24"/>
      <c r="D8" s="24"/>
      <c r="E8" s="12"/>
    </row>
    <row r="9" spans="1:6" ht="15" customHeight="1">
      <c r="A9" s="98" t="s">
        <v>1</v>
      </c>
      <c r="B9" s="103"/>
      <c r="C9" s="28"/>
      <c r="D9" s="28"/>
      <c r="E9" s="28"/>
      <c r="F9" s="17"/>
    </row>
    <row r="10" spans="1:6" ht="15" customHeight="1">
      <c r="A10" s="98" t="s">
        <v>0</v>
      </c>
      <c r="B10" s="103"/>
      <c r="C10" s="28"/>
      <c r="D10" s="28"/>
      <c r="E10" s="28"/>
      <c r="F10" s="17"/>
    </row>
    <row r="11" spans="1:6" ht="15" customHeight="1">
      <c r="A11" s="28"/>
      <c r="B11" s="28" t="s">
        <v>52</v>
      </c>
      <c r="C11" s="28"/>
      <c r="D11" s="28"/>
      <c r="E11" s="28"/>
      <c r="F11" s="17"/>
    </row>
    <row r="12" spans="1:6" ht="15" customHeight="1">
      <c r="A12" s="28"/>
      <c r="B12" s="98" t="s">
        <v>97</v>
      </c>
      <c r="C12" s="103"/>
      <c r="D12" s="103"/>
      <c r="E12" s="28"/>
      <c r="F12" s="36"/>
    </row>
    <row r="13" spans="1:6" ht="15.75" customHeight="1">
      <c r="A13" s="28"/>
      <c r="B13" s="98" t="s">
        <v>98</v>
      </c>
      <c r="C13" s="98"/>
      <c r="D13" s="98"/>
      <c r="E13" s="98"/>
      <c r="F13" s="99"/>
    </row>
    <row r="14" spans="1:6" ht="15" customHeight="1">
      <c r="A14" s="28"/>
      <c r="B14" s="98" t="s">
        <v>115</v>
      </c>
      <c r="C14" s="103"/>
      <c r="D14" s="103"/>
      <c r="E14" s="103"/>
      <c r="F14" s="103"/>
    </row>
    <row r="15" spans="1:6" ht="15.75" customHeight="1">
      <c r="A15" s="28" t="s">
        <v>2</v>
      </c>
      <c r="B15" s="28" t="s">
        <v>129</v>
      </c>
      <c r="C15" s="28"/>
      <c r="D15" s="28"/>
      <c r="E15" s="28"/>
      <c r="F15" s="17"/>
    </row>
    <row r="16" spans="1:6" ht="63" customHeight="1">
      <c r="A16" s="91" t="s">
        <v>3</v>
      </c>
      <c r="B16" s="91" t="s">
        <v>4</v>
      </c>
      <c r="C16" s="91" t="s">
        <v>69</v>
      </c>
      <c r="D16" s="91" t="s">
        <v>126</v>
      </c>
      <c r="E16" s="91" t="s">
        <v>71</v>
      </c>
      <c r="F16" s="91" t="s">
        <v>127</v>
      </c>
    </row>
    <row r="17" spans="1:6" ht="15.75">
      <c r="A17" s="44">
        <v>1</v>
      </c>
      <c r="B17" s="45">
        <v>2</v>
      </c>
      <c r="C17" s="45">
        <v>3</v>
      </c>
      <c r="D17" s="45">
        <v>3</v>
      </c>
      <c r="E17" s="45">
        <v>4</v>
      </c>
      <c r="F17" s="45">
        <v>3</v>
      </c>
    </row>
    <row r="18" spans="1:6" ht="15" customHeight="1">
      <c r="A18" s="46"/>
      <c r="B18" s="47" t="s">
        <v>6</v>
      </c>
      <c r="C18" s="48"/>
      <c r="D18" s="47"/>
      <c r="E18" s="47"/>
      <c r="F18" s="48"/>
    </row>
    <row r="19" spans="1:6" ht="15" customHeight="1">
      <c r="A19" s="49">
        <v>1100</v>
      </c>
      <c r="B19" s="49" t="s">
        <v>57</v>
      </c>
      <c r="C19" s="50">
        <v>5814.67</v>
      </c>
      <c r="D19" s="50">
        <v>0</v>
      </c>
      <c r="E19" s="50">
        <v>3087.7</v>
      </c>
      <c r="F19" s="50">
        <f>ROUND(E19*2,2)</f>
        <v>6175.4</v>
      </c>
    </row>
    <row r="20" spans="1:6" ht="15.75">
      <c r="A20" s="49">
        <v>1200</v>
      </c>
      <c r="B20" s="51" t="s">
        <v>58</v>
      </c>
      <c r="C20" s="50">
        <v>1371.68</v>
      </c>
      <c r="D20" s="50">
        <v>0</v>
      </c>
      <c r="E20" s="50">
        <v>728.39</v>
      </c>
      <c r="F20" s="50">
        <f aca="true" t="shared" si="0" ref="F20:F29">ROUND(E20*2,2)</f>
        <v>1456.78</v>
      </c>
    </row>
    <row r="21" spans="1:6" ht="15.75">
      <c r="A21" s="49">
        <v>2222</v>
      </c>
      <c r="B21" s="51" t="s">
        <v>46</v>
      </c>
      <c r="C21" s="50">
        <v>523.1</v>
      </c>
      <c r="D21" s="50">
        <v>0</v>
      </c>
      <c r="E21" s="50">
        <f aca="true" t="shared" si="1" ref="E21:E29">ROUND(C21/2,2)</f>
        <v>261.55</v>
      </c>
      <c r="F21" s="50">
        <f t="shared" si="0"/>
        <v>523.1</v>
      </c>
    </row>
    <row r="22" spans="1:6" ht="15.75">
      <c r="A22" s="49">
        <v>2223</v>
      </c>
      <c r="B22" s="51" t="s">
        <v>47</v>
      </c>
      <c r="C22" s="50">
        <v>181.73</v>
      </c>
      <c r="D22" s="50">
        <v>0</v>
      </c>
      <c r="E22" s="50">
        <f t="shared" si="1"/>
        <v>90.87</v>
      </c>
      <c r="F22" s="50">
        <f t="shared" si="0"/>
        <v>181.74</v>
      </c>
    </row>
    <row r="23" spans="1:6" ht="15.75">
      <c r="A23" s="49">
        <v>2243</v>
      </c>
      <c r="B23" s="51" t="s">
        <v>16</v>
      </c>
      <c r="C23" s="50">
        <v>125.47</v>
      </c>
      <c r="D23" s="50">
        <v>0</v>
      </c>
      <c r="E23" s="50">
        <f t="shared" si="1"/>
        <v>62.74</v>
      </c>
      <c r="F23" s="50">
        <f t="shared" si="0"/>
        <v>125.48</v>
      </c>
    </row>
    <row r="24" spans="1:6" ht="15" customHeight="1">
      <c r="A24" s="49">
        <v>2249</v>
      </c>
      <c r="B24" s="51" t="s">
        <v>19</v>
      </c>
      <c r="C24" s="50">
        <v>388.24</v>
      </c>
      <c r="D24" s="50">
        <v>0</v>
      </c>
      <c r="E24" s="50">
        <f t="shared" si="1"/>
        <v>194.12</v>
      </c>
      <c r="F24" s="50">
        <f t="shared" si="0"/>
        <v>388.24</v>
      </c>
    </row>
    <row r="25" spans="1:6" ht="15.75">
      <c r="A25" s="49">
        <v>2321</v>
      </c>
      <c r="B25" s="51" t="s">
        <v>27</v>
      </c>
      <c r="C25" s="50">
        <v>241.52</v>
      </c>
      <c r="D25" s="50">
        <v>0</v>
      </c>
      <c r="E25" s="50">
        <f t="shared" si="1"/>
        <v>120.76</v>
      </c>
      <c r="F25" s="50">
        <f t="shared" si="0"/>
        <v>241.52</v>
      </c>
    </row>
    <row r="26" spans="1:6" ht="15" customHeight="1">
      <c r="A26" s="49">
        <v>2341</v>
      </c>
      <c r="B26" s="51" t="s">
        <v>29</v>
      </c>
      <c r="C26" s="50">
        <v>320.47</v>
      </c>
      <c r="D26" s="50">
        <v>0</v>
      </c>
      <c r="E26" s="50">
        <f t="shared" si="1"/>
        <v>160.24</v>
      </c>
      <c r="F26" s="50">
        <f t="shared" si="0"/>
        <v>320.48</v>
      </c>
    </row>
    <row r="27" spans="1:6" ht="15" customHeight="1">
      <c r="A27" s="49">
        <v>2350</v>
      </c>
      <c r="B27" s="51" t="s">
        <v>31</v>
      </c>
      <c r="C27" s="50">
        <v>35.27</v>
      </c>
      <c r="D27" s="50">
        <v>0</v>
      </c>
      <c r="E27" s="50">
        <f t="shared" si="1"/>
        <v>17.64</v>
      </c>
      <c r="F27" s="50">
        <f t="shared" si="0"/>
        <v>35.28</v>
      </c>
    </row>
    <row r="28" spans="1:6" ht="15" customHeight="1">
      <c r="A28" s="49">
        <v>2363</v>
      </c>
      <c r="B28" s="51" t="s">
        <v>34</v>
      </c>
      <c r="C28" s="50">
        <v>2915.72</v>
      </c>
      <c r="D28" s="50">
        <v>0</v>
      </c>
      <c r="E28" s="50">
        <f t="shared" si="1"/>
        <v>1457.86</v>
      </c>
      <c r="F28" s="50">
        <f t="shared" si="0"/>
        <v>2915.72</v>
      </c>
    </row>
    <row r="29" spans="1:6" ht="15" customHeight="1">
      <c r="A29" s="49">
        <v>5232</v>
      </c>
      <c r="B29" s="51" t="s">
        <v>40</v>
      </c>
      <c r="C29" s="50">
        <v>1.8</v>
      </c>
      <c r="D29" s="50">
        <v>0</v>
      </c>
      <c r="E29" s="50">
        <f t="shared" si="1"/>
        <v>0.9</v>
      </c>
      <c r="F29" s="50">
        <f t="shared" si="0"/>
        <v>1.8</v>
      </c>
    </row>
    <row r="30" spans="1:6" ht="15" customHeight="1">
      <c r="A30" s="49"/>
      <c r="B30" s="52" t="s">
        <v>7</v>
      </c>
      <c r="C30" s="53">
        <f>SUM(C19:C29)</f>
        <v>11919.67</v>
      </c>
      <c r="D30" s="53">
        <f>SUM(D19:D29)</f>
        <v>0</v>
      </c>
      <c r="E30" s="53">
        <f>SUM(E19:E29)</f>
        <v>6182.7699999999995</v>
      </c>
      <c r="F30" s="53">
        <f>SUM(F19:F29)</f>
        <v>12365.539999999999</v>
      </c>
    </row>
    <row r="31" spans="1:6" ht="15" customHeight="1">
      <c r="A31" s="54"/>
      <c r="B31" s="49" t="s">
        <v>8</v>
      </c>
      <c r="C31" s="48"/>
      <c r="D31" s="49"/>
      <c r="E31" s="49"/>
      <c r="F31" s="48"/>
    </row>
    <row r="32" spans="1:6" ht="15" customHeight="1">
      <c r="A32" s="49">
        <v>1100</v>
      </c>
      <c r="B32" s="49" t="s">
        <v>57</v>
      </c>
      <c r="C32" s="50">
        <v>4429</v>
      </c>
      <c r="D32" s="50">
        <v>0</v>
      </c>
      <c r="E32" s="50">
        <f aca="true" t="shared" si="2" ref="E32:E73">ROUND(C32/2,2)</f>
        <v>2214.5</v>
      </c>
      <c r="F32" s="50">
        <f aca="true" t="shared" si="3" ref="F32:F74">ROUND(E32*2,2)</f>
        <v>4429</v>
      </c>
    </row>
    <row r="33" spans="1:6" ht="15.75">
      <c r="A33" s="49">
        <v>1200</v>
      </c>
      <c r="B33" s="51" t="s">
        <v>58</v>
      </c>
      <c r="C33" s="50">
        <v>1044.8</v>
      </c>
      <c r="D33" s="50">
        <v>0</v>
      </c>
      <c r="E33" s="50">
        <f t="shared" si="2"/>
        <v>522.4</v>
      </c>
      <c r="F33" s="50">
        <f t="shared" si="3"/>
        <v>1044.8</v>
      </c>
    </row>
    <row r="34" spans="1:6" ht="25.5" customHeight="1" hidden="1">
      <c r="A34" s="49">
        <v>2100</v>
      </c>
      <c r="B34" s="55" t="s">
        <v>49</v>
      </c>
      <c r="C34" s="50"/>
      <c r="D34" s="50">
        <v>0</v>
      </c>
      <c r="E34" s="50">
        <f t="shared" si="2"/>
        <v>0</v>
      </c>
      <c r="F34" s="50">
        <f t="shared" si="3"/>
        <v>0</v>
      </c>
    </row>
    <row r="35" spans="1:6" ht="15" customHeight="1">
      <c r="A35" s="56">
        <v>2210</v>
      </c>
      <c r="B35" s="51" t="s">
        <v>45</v>
      </c>
      <c r="C35" s="50">
        <v>93.67</v>
      </c>
      <c r="D35" s="50">
        <v>0</v>
      </c>
      <c r="E35" s="50">
        <f t="shared" si="2"/>
        <v>46.84</v>
      </c>
      <c r="F35" s="50">
        <f t="shared" si="3"/>
        <v>93.68</v>
      </c>
    </row>
    <row r="36" spans="1:6" ht="15" customHeight="1">
      <c r="A36" s="49">
        <v>2222</v>
      </c>
      <c r="B36" s="51" t="s">
        <v>46</v>
      </c>
      <c r="C36" s="50">
        <v>43.75</v>
      </c>
      <c r="D36" s="50">
        <v>0</v>
      </c>
      <c r="E36" s="50">
        <f t="shared" si="2"/>
        <v>21.88</v>
      </c>
      <c r="F36" s="50">
        <f t="shared" si="3"/>
        <v>43.76</v>
      </c>
    </row>
    <row r="37" spans="1:6" ht="15" customHeight="1">
      <c r="A37" s="49">
        <v>2223</v>
      </c>
      <c r="B37" s="51" t="s">
        <v>47</v>
      </c>
      <c r="C37" s="50">
        <v>590.62</v>
      </c>
      <c r="D37" s="50">
        <v>0</v>
      </c>
      <c r="E37" s="50">
        <f t="shared" si="2"/>
        <v>295.31</v>
      </c>
      <c r="F37" s="50">
        <f t="shared" si="3"/>
        <v>590.62</v>
      </c>
    </row>
    <row r="38" spans="1:6" ht="15.75">
      <c r="A38" s="49">
        <v>2230</v>
      </c>
      <c r="B38" s="51" t="s">
        <v>48</v>
      </c>
      <c r="C38" s="50">
        <v>72.35</v>
      </c>
      <c r="D38" s="50">
        <v>0</v>
      </c>
      <c r="E38" s="50">
        <f t="shared" si="2"/>
        <v>36.18</v>
      </c>
      <c r="F38" s="50">
        <f t="shared" si="3"/>
        <v>72.36</v>
      </c>
    </row>
    <row r="39" spans="1:6" ht="15" customHeight="1">
      <c r="A39" s="49">
        <v>2241</v>
      </c>
      <c r="B39" s="51" t="s">
        <v>14</v>
      </c>
      <c r="C39" s="50">
        <v>0.1</v>
      </c>
      <c r="D39" s="50">
        <v>0</v>
      </c>
      <c r="E39" s="50">
        <f t="shared" si="2"/>
        <v>0.05</v>
      </c>
      <c r="F39" s="50">
        <f t="shared" si="3"/>
        <v>0.1</v>
      </c>
    </row>
    <row r="40" spans="1:6" ht="15.75">
      <c r="A40" s="49">
        <v>2242</v>
      </c>
      <c r="B40" s="51" t="s">
        <v>15</v>
      </c>
      <c r="C40" s="50">
        <v>21.56</v>
      </c>
      <c r="D40" s="50">
        <v>0</v>
      </c>
      <c r="E40" s="50">
        <f t="shared" si="2"/>
        <v>10.78</v>
      </c>
      <c r="F40" s="50">
        <f t="shared" si="3"/>
        <v>21.56</v>
      </c>
    </row>
    <row r="41" spans="1:6" ht="15" customHeight="1">
      <c r="A41" s="49">
        <v>2243</v>
      </c>
      <c r="B41" s="51" t="s">
        <v>16</v>
      </c>
      <c r="C41" s="50">
        <v>68.84</v>
      </c>
      <c r="D41" s="50">
        <v>0</v>
      </c>
      <c r="E41" s="50">
        <f t="shared" si="2"/>
        <v>34.42</v>
      </c>
      <c r="F41" s="50">
        <f t="shared" si="3"/>
        <v>68.84</v>
      </c>
    </row>
    <row r="42" spans="1:6" ht="15.75">
      <c r="A42" s="49">
        <v>2244</v>
      </c>
      <c r="B42" s="51" t="s">
        <v>17</v>
      </c>
      <c r="C42" s="50">
        <v>994.33</v>
      </c>
      <c r="D42" s="50">
        <v>0</v>
      </c>
      <c r="E42" s="50">
        <f t="shared" si="2"/>
        <v>497.17</v>
      </c>
      <c r="F42" s="50">
        <f t="shared" si="3"/>
        <v>994.34</v>
      </c>
    </row>
    <row r="43" spans="1:6" ht="15.75">
      <c r="A43" s="49">
        <v>2247</v>
      </c>
      <c r="B43" s="47" t="s">
        <v>18</v>
      </c>
      <c r="C43" s="50">
        <v>5.71</v>
      </c>
      <c r="D43" s="50">
        <v>0</v>
      </c>
      <c r="E43" s="50">
        <f t="shared" si="2"/>
        <v>2.86</v>
      </c>
      <c r="F43" s="50">
        <f t="shared" si="3"/>
        <v>5.72</v>
      </c>
    </row>
    <row r="44" spans="1:6" ht="14.25" customHeight="1">
      <c r="A44" s="49">
        <v>2249</v>
      </c>
      <c r="B44" s="51" t="s">
        <v>19</v>
      </c>
      <c r="C44" s="50">
        <v>24.84</v>
      </c>
      <c r="D44" s="50">
        <v>0</v>
      </c>
      <c r="E44" s="50">
        <f t="shared" si="2"/>
        <v>12.42</v>
      </c>
      <c r="F44" s="50">
        <f t="shared" si="3"/>
        <v>24.84</v>
      </c>
    </row>
    <row r="45" spans="1:6" ht="15" customHeight="1">
      <c r="A45" s="49">
        <v>2251</v>
      </c>
      <c r="B45" s="51" t="s">
        <v>11</v>
      </c>
      <c r="C45" s="50">
        <v>145.52</v>
      </c>
      <c r="D45" s="50">
        <v>0</v>
      </c>
      <c r="E45" s="50">
        <f t="shared" si="2"/>
        <v>72.76</v>
      </c>
      <c r="F45" s="50">
        <f t="shared" si="3"/>
        <v>145.52</v>
      </c>
    </row>
    <row r="46" spans="1:6" ht="15" customHeight="1">
      <c r="A46" s="49">
        <v>2252</v>
      </c>
      <c r="B46" s="51" t="s">
        <v>12</v>
      </c>
      <c r="C46" s="50">
        <v>3.12</v>
      </c>
      <c r="D46" s="50">
        <v>0</v>
      </c>
      <c r="E46" s="50">
        <f t="shared" si="2"/>
        <v>1.56</v>
      </c>
      <c r="F46" s="50">
        <f t="shared" si="3"/>
        <v>3.12</v>
      </c>
    </row>
    <row r="47" spans="1:6" ht="15" customHeight="1">
      <c r="A47" s="49">
        <v>2259</v>
      </c>
      <c r="B47" s="51" t="s">
        <v>13</v>
      </c>
      <c r="C47" s="50">
        <v>0.48</v>
      </c>
      <c r="D47" s="50">
        <v>0</v>
      </c>
      <c r="E47" s="50">
        <f t="shared" si="2"/>
        <v>0.24</v>
      </c>
      <c r="F47" s="50">
        <f t="shared" si="3"/>
        <v>0.48</v>
      </c>
    </row>
    <row r="48" spans="1:6" ht="15" customHeight="1">
      <c r="A48" s="49">
        <v>2261</v>
      </c>
      <c r="B48" s="51" t="s">
        <v>20</v>
      </c>
      <c r="C48" s="50">
        <v>17.63</v>
      </c>
      <c r="D48" s="50">
        <v>0</v>
      </c>
      <c r="E48" s="50">
        <f t="shared" si="2"/>
        <v>8.82</v>
      </c>
      <c r="F48" s="50">
        <f t="shared" si="3"/>
        <v>17.64</v>
      </c>
    </row>
    <row r="49" spans="1:6" ht="15" customHeight="1">
      <c r="A49" s="49">
        <v>2262</v>
      </c>
      <c r="B49" s="51" t="s">
        <v>21</v>
      </c>
      <c r="C49" s="50">
        <v>63.08</v>
      </c>
      <c r="D49" s="50">
        <v>0</v>
      </c>
      <c r="E49" s="50">
        <f t="shared" si="2"/>
        <v>31.54</v>
      </c>
      <c r="F49" s="50">
        <f t="shared" si="3"/>
        <v>63.08</v>
      </c>
    </row>
    <row r="50" spans="1:6" ht="15.75">
      <c r="A50" s="49">
        <v>2263</v>
      </c>
      <c r="B50" s="51" t="s">
        <v>22</v>
      </c>
      <c r="C50" s="50">
        <v>232.67</v>
      </c>
      <c r="D50" s="50">
        <v>0</v>
      </c>
      <c r="E50" s="50">
        <f t="shared" si="2"/>
        <v>116.34</v>
      </c>
      <c r="F50" s="50">
        <f t="shared" si="3"/>
        <v>232.68</v>
      </c>
    </row>
    <row r="51" spans="1:6" ht="15.75">
      <c r="A51" s="49">
        <v>2264</v>
      </c>
      <c r="B51" s="51" t="s">
        <v>23</v>
      </c>
      <c r="C51" s="50">
        <v>1.18</v>
      </c>
      <c r="D51" s="50">
        <v>0</v>
      </c>
      <c r="E51" s="50">
        <f t="shared" si="2"/>
        <v>0.59</v>
      </c>
      <c r="F51" s="50">
        <f t="shared" si="3"/>
        <v>1.18</v>
      </c>
    </row>
    <row r="52" spans="1:6" ht="15.75">
      <c r="A52" s="49">
        <v>2279</v>
      </c>
      <c r="B52" s="51" t="s">
        <v>24</v>
      </c>
      <c r="C52" s="50">
        <v>259.89</v>
      </c>
      <c r="D52" s="50">
        <v>0</v>
      </c>
      <c r="E52" s="50">
        <f t="shared" si="2"/>
        <v>129.95</v>
      </c>
      <c r="F52" s="50">
        <f t="shared" si="3"/>
        <v>259.9</v>
      </c>
    </row>
    <row r="53" spans="1:6" ht="15" customHeight="1">
      <c r="A53" s="49">
        <v>2311</v>
      </c>
      <c r="B53" s="51" t="s">
        <v>25</v>
      </c>
      <c r="C53" s="50">
        <v>24.47</v>
      </c>
      <c r="D53" s="50">
        <v>0</v>
      </c>
      <c r="E53" s="50">
        <f t="shared" si="2"/>
        <v>12.24</v>
      </c>
      <c r="F53" s="50">
        <f t="shared" si="3"/>
        <v>24.48</v>
      </c>
    </row>
    <row r="54" spans="1:6" ht="15" customHeight="1">
      <c r="A54" s="49">
        <v>2312</v>
      </c>
      <c r="B54" s="51" t="s">
        <v>26</v>
      </c>
      <c r="C54" s="50">
        <v>45.22</v>
      </c>
      <c r="D54" s="50">
        <v>0</v>
      </c>
      <c r="E54" s="50">
        <f t="shared" si="2"/>
        <v>22.61</v>
      </c>
      <c r="F54" s="50">
        <f t="shared" si="3"/>
        <v>45.22</v>
      </c>
    </row>
    <row r="55" spans="1:6" ht="15" customHeight="1">
      <c r="A55" s="49">
        <v>2321</v>
      </c>
      <c r="B55" s="51" t="s">
        <v>27</v>
      </c>
      <c r="C55" s="50">
        <v>970.94</v>
      </c>
      <c r="D55" s="50">
        <v>0</v>
      </c>
      <c r="E55" s="50">
        <f t="shared" si="2"/>
        <v>485.47</v>
      </c>
      <c r="F55" s="50">
        <f t="shared" si="3"/>
        <v>970.94</v>
      </c>
    </row>
    <row r="56" spans="1:6" ht="15" customHeight="1">
      <c r="A56" s="49">
        <v>2322</v>
      </c>
      <c r="B56" s="51" t="s">
        <v>28</v>
      </c>
      <c r="C56" s="50">
        <v>170.2</v>
      </c>
      <c r="D56" s="50">
        <v>0</v>
      </c>
      <c r="E56" s="50">
        <f t="shared" si="2"/>
        <v>85.1</v>
      </c>
      <c r="F56" s="50">
        <f t="shared" si="3"/>
        <v>170.2</v>
      </c>
    </row>
    <row r="57" spans="1:6" ht="15" customHeight="1">
      <c r="A57" s="49">
        <v>2341</v>
      </c>
      <c r="B57" s="51" t="s">
        <v>29</v>
      </c>
      <c r="C57" s="50">
        <v>22.84</v>
      </c>
      <c r="D57" s="50">
        <v>0</v>
      </c>
      <c r="E57" s="50">
        <f t="shared" si="2"/>
        <v>11.42</v>
      </c>
      <c r="F57" s="50">
        <f t="shared" si="3"/>
        <v>22.84</v>
      </c>
    </row>
    <row r="58" spans="1:6" ht="15" customHeight="1">
      <c r="A58" s="49">
        <v>2344</v>
      </c>
      <c r="B58" s="51" t="s">
        <v>30</v>
      </c>
      <c r="C58" s="50">
        <v>0.31</v>
      </c>
      <c r="D58" s="50">
        <v>0</v>
      </c>
      <c r="E58" s="50">
        <f t="shared" si="2"/>
        <v>0.16</v>
      </c>
      <c r="F58" s="50">
        <f t="shared" si="3"/>
        <v>0.32</v>
      </c>
    </row>
    <row r="59" spans="1:6" ht="15.75" customHeight="1">
      <c r="A59" s="49">
        <v>2350</v>
      </c>
      <c r="B59" s="51" t="s">
        <v>31</v>
      </c>
      <c r="C59" s="50">
        <v>193.6</v>
      </c>
      <c r="D59" s="50">
        <v>0</v>
      </c>
      <c r="E59" s="50">
        <f t="shared" si="2"/>
        <v>96.8</v>
      </c>
      <c r="F59" s="50">
        <f t="shared" si="3"/>
        <v>193.6</v>
      </c>
    </row>
    <row r="60" spans="1:6" ht="15.75">
      <c r="A60" s="49">
        <v>2361</v>
      </c>
      <c r="B60" s="51" t="s">
        <v>32</v>
      </c>
      <c r="C60" s="50">
        <v>93.78</v>
      </c>
      <c r="D60" s="50">
        <v>0</v>
      </c>
      <c r="E60" s="50">
        <f t="shared" si="2"/>
        <v>46.89</v>
      </c>
      <c r="F60" s="50">
        <f t="shared" si="3"/>
        <v>93.78</v>
      </c>
    </row>
    <row r="61" spans="1:6" ht="15.75">
      <c r="A61" s="49">
        <v>2362</v>
      </c>
      <c r="B61" s="51" t="s">
        <v>33</v>
      </c>
      <c r="C61" s="50">
        <v>4.52</v>
      </c>
      <c r="D61" s="50">
        <v>0</v>
      </c>
      <c r="E61" s="50">
        <f t="shared" si="2"/>
        <v>2.26</v>
      </c>
      <c r="F61" s="50">
        <f t="shared" si="3"/>
        <v>4.52</v>
      </c>
    </row>
    <row r="62" spans="1:6" ht="15.75">
      <c r="A62" s="49">
        <v>2363</v>
      </c>
      <c r="B62" s="51" t="s">
        <v>34</v>
      </c>
      <c r="C62" s="50">
        <v>25.74</v>
      </c>
      <c r="D62" s="50">
        <v>0</v>
      </c>
      <c r="E62" s="50">
        <f t="shared" si="2"/>
        <v>12.87</v>
      </c>
      <c r="F62" s="50">
        <f t="shared" si="3"/>
        <v>25.74</v>
      </c>
    </row>
    <row r="63" spans="1:6" ht="12.75" customHeight="1" hidden="1">
      <c r="A63" s="49">
        <v>2370</v>
      </c>
      <c r="B63" s="51" t="s">
        <v>35</v>
      </c>
      <c r="C63" s="50"/>
      <c r="D63" s="50">
        <v>0</v>
      </c>
      <c r="E63" s="50">
        <f t="shared" si="2"/>
        <v>0</v>
      </c>
      <c r="F63" s="50">
        <f t="shared" si="3"/>
        <v>0</v>
      </c>
    </row>
    <row r="64" spans="1:6" ht="15.75">
      <c r="A64" s="49">
        <v>2400</v>
      </c>
      <c r="B64" s="51" t="s">
        <v>50</v>
      </c>
      <c r="C64" s="50">
        <v>10.07</v>
      </c>
      <c r="D64" s="50">
        <v>0</v>
      </c>
      <c r="E64" s="50">
        <f t="shared" si="2"/>
        <v>5.04</v>
      </c>
      <c r="F64" s="50">
        <f t="shared" si="3"/>
        <v>10.08</v>
      </c>
    </row>
    <row r="65" spans="1:6" ht="15" customHeight="1">
      <c r="A65" s="49">
        <v>2513</v>
      </c>
      <c r="B65" s="51" t="s">
        <v>37</v>
      </c>
      <c r="C65" s="50">
        <v>157.54</v>
      </c>
      <c r="D65" s="50">
        <v>0</v>
      </c>
      <c r="E65" s="50">
        <f t="shared" si="2"/>
        <v>78.77</v>
      </c>
      <c r="F65" s="50">
        <f t="shared" si="3"/>
        <v>157.54</v>
      </c>
    </row>
    <row r="66" spans="1:6" ht="15" customHeight="1">
      <c r="A66" s="49">
        <v>2515</v>
      </c>
      <c r="B66" s="51" t="s">
        <v>38</v>
      </c>
      <c r="C66" s="50">
        <v>6.97</v>
      </c>
      <c r="D66" s="50">
        <v>0</v>
      </c>
      <c r="E66" s="50">
        <f t="shared" si="2"/>
        <v>3.49</v>
      </c>
      <c r="F66" s="50">
        <f t="shared" si="3"/>
        <v>6.98</v>
      </c>
    </row>
    <row r="67" spans="1:6" ht="15" customHeight="1">
      <c r="A67" s="49">
        <v>2519</v>
      </c>
      <c r="B67" s="51" t="s">
        <v>41</v>
      </c>
      <c r="C67" s="50">
        <v>36.72</v>
      </c>
      <c r="D67" s="50">
        <v>0</v>
      </c>
      <c r="E67" s="50">
        <f t="shared" si="2"/>
        <v>18.36</v>
      </c>
      <c r="F67" s="50">
        <f t="shared" si="3"/>
        <v>36.72</v>
      </c>
    </row>
    <row r="68" spans="1:6" ht="12.75" customHeight="1" hidden="1">
      <c r="A68" s="49">
        <v>6240</v>
      </c>
      <c r="B68" s="51" t="s">
        <v>53</v>
      </c>
      <c r="C68" s="50"/>
      <c r="D68" s="50">
        <v>0</v>
      </c>
      <c r="E68" s="50">
        <f t="shared" si="2"/>
        <v>0</v>
      </c>
      <c r="F68" s="50">
        <f t="shared" si="3"/>
        <v>0</v>
      </c>
    </row>
    <row r="69" spans="1:6" ht="12.75" customHeight="1" hidden="1">
      <c r="A69" s="49">
        <v>6290</v>
      </c>
      <c r="B69" s="51" t="s">
        <v>54</v>
      </c>
      <c r="C69" s="50"/>
      <c r="D69" s="50">
        <v>0</v>
      </c>
      <c r="E69" s="50">
        <f t="shared" si="2"/>
        <v>0</v>
      </c>
      <c r="F69" s="50">
        <f t="shared" si="3"/>
        <v>0</v>
      </c>
    </row>
    <row r="70" spans="1:6" ht="15" customHeight="1">
      <c r="A70" s="49">
        <v>5121</v>
      </c>
      <c r="B70" s="51" t="s">
        <v>39</v>
      </c>
      <c r="C70" s="50">
        <v>29.7</v>
      </c>
      <c r="D70" s="50">
        <v>0</v>
      </c>
      <c r="E70" s="50">
        <f t="shared" si="2"/>
        <v>14.85</v>
      </c>
      <c r="F70" s="50">
        <f t="shared" si="3"/>
        <v>29.7</v>
      </c>
    </row>
    <row r="71" spans="1:6" ht="15" customHeight="1">
      <c r="A71" s="49">
        <v>5232</v>
      </c>
      <c r="B71" s="51" t="s">
        <v>40</v>
      </c>
      <c r="C71" s="50">
        <v>106.17</v>
      </c>
      <c r="D71" s="50">
        <v>0</v>
      </c>
      <c r="E71" s="50">
        <v>53.39</v>
      </c>
      <c r="F71" s="50">
        <f t="shared" si="3"/>
        <v>106.78</v>
      </c>
    </row>
    <row r="72" spans="1:6" ht="15" customHeight="1">
      <c r="A72" s="49">
        <v>5238</v>
      </c>
      <c r="B72" s="51" t="s">
        <v>42</v>
      </c>
      <c r="C72" s="50">
        <v>329.67</v>
      </c>
      <c r="D72" s="50">
        <v>0</v>
      </c>
      <c r="E72" s="50">
        <f t="shared" si="2"/>
        <v>164.84</v>
      </c>
      <c r="F72" s="50">
        <f t="shared" si="3"/>
        <v>329.68</v>
      </c>
    </row>
    <row r="73" spans="1:6" ht="15" customHeight="1">
      <c r="A73" s="49">
        <v>5240</v>
      </c>
      <c r="B73" s="51" t="s">
        <v>43</v>
      </c>
      <c r="C73" s="50">
        <v>2.07</v>
      </c>
      <c r="D73" s="50">
        <v>0</v>
      </c>
      <c r="E73" s="50">
        <f t="shared" si="2"/>
        <v>1.04</v>
      </c>
      <c r="F73" s="50">
        <f t="shared" si="3"/>
        <v>2.08</v>
      </c>
    </row>
    <row r="74" spans="1:6" ht="15" customHeight="1">
      <c r="A74" s="49">
        <v>5250</v>
      </c>
      <c r="B74" s="51" t="s">
        <v>44</v>
      </c>
      <c r="C74" s="73">
        <v>5975.84</v>
      </c>
      <c r="D74" s="50">
        <v>0</v>
      </c>
      <c r="E74" s="50">
        <f>ROUND(C74/2,2)</f>
        <v>2987.92</v>
      </c>
      <c r="F74" s="50">
        <f t="shared" si="3"/>
        <v>5975.84</v>
      </c>
    </row>
    <row r="75" spans="1:6" ht="15.75">
      <c r="A75" s="54"/>
      <c r="B75" s="58" t="s">
        <v>9</v>
      </c>
      <c r="C75" s="53">
        <f>SUM(C32:C74)</f>
        <v>16319.510000000004</v>
      </c>
      <c r="D75" s="53">
        <f>SUM(D32:D74)</f>
        <v>0</v>
      </c>
      <c r="E75" s="53">
        <f>SUM(E32:E74)</f>
        <v>8160.130000000003</v>
      </c>
      <c r="F75" s="53">
        <f>SUM(F32:F74)</f>
        <v>16320.260000000006</v>
      </c>
    </row>
    <row r="76" spans="1:6" ht="15.75">
      <c r="A76" s="54"/>
      <c r="B76" s="58" t="s">
        <v>51</v>
      </c>
      <c r="C76" s="53">
        <f>C75+C30</f>
        <v>28239.180000000004</v>
      </c>
      <c r="D76" s="53">
        <f>D75+D30</f>
        <v>0</v>
      </c>
      <c r="E76" s="53">
        <f>E75+E30</f>
        <v>14342.900000000001</v>
      </c>
      <c r="F76" s="53">
        <f>F75+F30</f>
        <v>28685.800000000003</v>
      </c>
    </row>
    <row r="77" spans="1:6" ht="15.75">
      <c r="A77" s="66"/>
      <c r="B77" s="67"/>
      <c r="C77" s="82"/>
      <c r="D77" s="82"/>
      <c r="E77" s="67"/>
      <c r="F77" s="82"/>
    </row>
    <row r="78" spans="1:6" ht="15" customHeight="1">
      <c r="A78" s="100" t="s">
        <v>72</v>
      </c>
      <c r="B78" s="110"/>
      <c r="C78" s="70">
        <v>442</v>
      </c>
      <c r="D78" s="62">
        <v>0</v>
      </c>
      <c r="E78" s="62">
        <v>221</v>
      </c>
      <c r="F78" s="62">
        <v>442</v>
      </c>
    </row>
    <row r="79" spans="1:6" ht="15.75" customHeight="1">
      <c r="A79" s="100" t="s">
        <v>73</v>
      </c>
      <c r="B79" s="110"/>
      <c r="C79" s="71">
        <f>C76/C78</f>
        <v>63.88954751131222</v>
      </c>
      <c r="D79" s="74">
        <v>0</v>
      </c>
      <c r="E79" s="53">
        <f>E76/E78</f>
        <v>64.9</v>
      </c>
      <c r="F79" s="53">
        <f>F76/F78</f>
        <v>64.9</v>
      </c>
    </row>
    <row r="80" spans="1:6" ht="15.75" customHeight="1">
      <c r="A80" s="28"/>
      <c r="B80" s="28"/>
      <c r="C80" s="60"/>
      <c r="D80" s="79"/>
      <c r="E80" s="60"/>
      <c r="F80" s="60"/>
    </row>
    <row r="81" spans="1:6" s="9" customFormat="1" ht="15.75">
      <c r="A81" s="108" t="s">
        <v>61</v>
      </c>
      <c r="B81" s="109"/>
      <c r="C81" s="64"/>
      <c r="D81" s="64"/>
      <c r="E81" s="64"/>
      <c r="F81" s="64"/>
    </row>
    <row r="82" spans="1:6" s="9" customFormat="1" ht="15.75">
      <c r="A82" s="108" t="s">
        <v>130</v>
      </c>
      <c r="B82" s="109"/>
      <c r="C82" s="38"/>
      <c r="D82" s="65"/>
      <c r="E82" s="64"/>
      <c r="F82" s="64"/>
    </row>
    <row r="83" spans="1:6" s="9" customFormat="1" ht="15.75">
      <c r="A83" s="39"/>
      <c r="B83" s="39"/>
      <c r="C83" s="39"/>
      <c r="D83" s="39"/>
      <c r="E83" s="39"/>
      <c r="F83" s="39"/>
    </row>
    <row r="84" spans="1:6" s="9" customFormat="1" ht="15.75">
      <c r="A84" s="39" t="s">
        <v>62</v>
      </c>
      <c r="B84" s="39"/>
      <c r="C84" s="39"/>
      <c r="D84" s="39"/>
      <c r="E84" s="39"/>
      <c r="F84" s="39"/>
    </row>
    <row r="85" spans="1:6" s="9" customFormat="1" ht="15.75">
      <c r="A85" s="39"/>
      <c r="B85" s="39"/>
      <c r="C85" s="39"/>
      <c r="D85" s="39"/>
      <c r="E85" s="39"/>
      <c r="F85" s="39"/>
    </row>
    <row r="86" spans="1:6" s="9" customFormat="1" ht="15.75">
      <c r="A86" s="39" t="s">
        <v>101</v>
      </c>
      <c r="B86" s="40"/>
      <c r="C86" s="40"/>
      <c r="D86" s="40"/>
      <c r="E86" s="40"/>
      <c r="F86" s="40"/>
    </row>
    <row r="87" spans="1:6" s="9" customFormat="1" ht="13.5" customHeight="1">
      <c r="A87" s="39"/>
      <c r="B87" s="41" t="s">
        <v>63</v>
      </c>
      <c r="C87" s="41"/>
      <c r="D87" s="41"/>
      <c r="E87" s="39"/>
      <c r="F87" s="39"/>
    </row>
    <row r="88" s="9" customFormat="1" ht="13.5" customHeight="1">
      <c r="B88" s="10"/>
    </row>
    <row r="89" s="3" customFormat="1" ht="14.25">
      <c r="C89" s="7"/>
    </row>
  </sheetData>
  <sheetProtection/>
  <mergeCells count="13">
    <mergeCell ref="B1:F1"/>
    <mergeCell ref="B2:F2"/>
    <mergeCell ref="B14:F14"/>
    <mergeCell ref="B12:D12"/>
    <mergeCell ref="B13:F13"/>
    <mergeCell ref="A7:F7"/>
    <mergeCell ref="D3:F3"/>
    <mergeCell ref="A81:B81"/>
    <mergeCell ref="A82:B82"/>
    <mergeCell ref="A78:B78"/>
    <mergeCell ref="A79:B79"/>
    <mergeCell ref="A9:B9"/>
    <mergeCell ref="A10:B10"/>
  </mergeCells>
  <printOptions/>
  <pageMargins left="0.9421296296296297" right="0.5511811023622047" top="0.6238425925925926" bottom="0.6299212598425197" header="0.31496062992125984" footer="0.31496062992125984"/>
  <pageSetup firstPageNumber="3" useFirstPageNumber="1" fitToHeight="0" horizontalDpi="600" verticalDpi="600" orientation="portrait" paperSize="9" scale="55" r:id="rId1"/>
  <headerFooter>
    <oddHeader>&amp;C&amp;"Times New Roman,Regular"&amp;11&amp;P</oddHeader>
    <oddFooter>&amp;C&amp;"Times New Roman,Regular"&amp;11&amp;F; Grozījumi Ministru kabineta 2013.gada 24.septembra noteikumos Nr.1002 „Sociālās integrācijas valsts aģentūras sniegto maksas pakalpojumu cenrādis”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89"/>
  <sheetViews>
    <sheetView view="pageLayout" zoomScaleNormal="90" workbookViewId="0" topLeftCell="A1">
      <selection activeCell="B85" sqref="B85"/>
    </sheetView>
  </sheetViews>
  <sheetFormatPr defaultColWidth="9.140625" defaultRowHeight="12.75"/>
  <cols>
    <col min="1" max="1" width="12.421875" style="3" customWidth="1"/>
    <col min="2" max="2" width="99.7109375" style="3" customWidth="1"/>
    <col min="3" max="3" width="1.28515625" style="7" hidden="1" customWidth="1"/>
    <col min="4" max="4" width="25.8515625" style="3" hidden="1" customWidth="1"/>
    <col min="5" max="5" width="21.28125" style="3" hidden="1" customWidth="1"/>
    <col min="6" max="6" width="40.421875" style="3" customWidth="1"/>
  </cols>
  <sheetData>
    <row r="1" spans="1:6" ht="15.75" customHeight="1">
      <c r="A1" s="11"/>
      <c r="B1" s="104" t="s">
        <v>56</v>
      </c>
      <c r="C1" s="104"/>
      <c r="D1" s="104"/>
      <c r="E1" s="104"/>
      <c r="F1" s="99"/>
    </row>
    <row r="2" spans="1:6" ht="15.75">
      <c r="A2" s="11"/>
      <c r="B2" s="105" t="s">
        <v>64</v>
      </c>
      <c r="C2" s="105"/>
      <c r="D2" s="105"/>
      <c r="E2" s="105"/>
      <c r="F2" s="106"/>
    </row>
    <row r="3" spans="1:6" ht="15.75">
      <c r="A3" s="11"/>
      <c r="B3" s="30"/>
      <c r="C3" s="30"/>
      <c r="D3" s="107" t="s">
        <v>65</v>
      </c>
      <c r="E3" s="107"/>
      <c r="F3" s="107"/>
    </row>
    <row r="4" spans="1:6" ht="15.75">
      <c r="A4" s="11"/>
      <c r="B4" s="30"/>
      <c r="C4" s="30"/>
      <c r="D4" s="30"/>
      <c r="E4" s="33"/>
      <c r="F4" s="30" t="s">
        <v>59</v>
      </c>
    </row>
    <row r="5" spans="1:6" ht="15.75">
      <c r="A5" s="11"/>
      <c r="B5" s="37"/>
      <c r="C5" s="37"/>
      <c r="D5" s="37"/>
      <c r="E5" s="31"/>
      <c r="F5" s="30" t="s">
        <v>75</v>
      </c>
    </row>
    <row r="6" spans="1:6" ht="15">
      <c r="A6" s="11"/>
      <c r="B6" s="2"/>
      <c r="C6" s="2"/>
      <c r="D6" s="2"/>
      <c r="E6" s="2"/>
      <c r="F6" s="2"/>
    </row>
    <row r="7" spans="1:6" ht="18.75">
      <c r="A7" s="97" t="s">
        <v>10</v>
      </c>
      <c r="B7" s="97"/>
      <c r="C7" s="97"/>
      <c r="D7" s="97"/>
      <c r="E7" s="97"/>
      <c r="F7" s="97"/>
    </row>
    <row r="8" spans="1:5" ht="14.25">
      <c r="A8" s="12"/>
      <c r="B8" s="12"/>
      <c r="C8" s="12"/>
      <c r="D8" s="12"/>
      <c r="E8" s="12"/>
    </row>
    <row r="9" spans="1:6" ht="15" customHeight="1">
      <c r="A9" s="98" t="s">
        <v>1</v>
      </c>
      <c r="B9" s="98"/>
      <c r="C9" s="28"/>
      <c r="D9" s="28"/>
      <c r="E9" s="28"/>
      <c r="F9" s="17"/>
    </row>
    <row r="10" spans="1:6" ht="15" customHeight="1">
      <c r="A10" s="98" t="s">
        <v>0</v>
      </c>
      <c r="B10" s="98"/>
      <c r="C10" s="28"/>
      <c r="D10" s="28"/>
      <c r="E10" s="28"/>
      <c r="F10" s="17"/>
    </row>
    <row r="11" spans="1:6" ht="15" customHeight="1">
      <c r="A11" s="28"/>
      <c r="B11" s="28" t="s">
        <v>52</v>
      </c>
      <c r="C11" s="28"/>
      <c r="D11" s="28"/>
      <c r="E11" s="28"/>
      <c r="F11" s="17"/>
    </row>
    <row r="12" spans="1:6" ht="12.75" customHeight="1">
      <c r="A12" s="28"/>
      <c r="B12" s="98" t="s">
        <v>97</v>
      </c>
      <c r="C12" s="103"/>
      <c r="D12" s="103"/>
      <c r="E12" s="28"/>
      <c r="F12" s="36"/>
    </row>
    <row r="13" spans="1:6" ht="15" customHeight="1">
      <c r="A13" s="28"/>
      <c r="B13" s="98" t="s">
        <v>98</v>
      </c>
      <c r="C13" s="98"/>
      <c r="D13" s="98"/>
      <c r="E13" s="98"/>
      <c r="F13" s="99"/>
    </row>
    <row r="14" spans="1:6" ht="15" customHeight="1">
      <c r="A14" s="28"/>
      <c r="B14" s="98" t="s">
        <v>114</v>
      </c>
      <c r="C14" s="98"/>
      <c r="D14" s="98"/>
      <c r="E14" s="98"/>
      <c r="F14" s="99"/>
    </row>
    <row r="15" spans="1:6" ht="15" customHeight="1">
      <c r="A15" s="28" t="s">
        <v>2</v>
      </c>
      <c r="B15" s="28" t="s">
        <v>129</v>
      </c>
      <c r="C15" s="28"/>
      <c r="D15" s="28"/>
      <c r="E15" s="28"/>
      <c r="F15" s="17"/>
    </row>
    <row r="16" spans="1:6" ht="67.5" customHeight="1">
      <c r="A16" s="91" t="s">
        <v>3</v>
      </c>
      <c r="B16" s="91" t="s">
        <v>4</v>
      </c>
      <c r="C16" s="91" t="s">
        <v>69</v>
      </c>
      <c r="D16" s="91" t="s">
        <v>126</v>
      </c>
      <c r="E16" s="91" t="s">
        <v>71</v>
      </c>
      <c r="F16" s="91" t="s">
        <v>127</v>
      </c>
    </row>
    <row r="17" spans="1:6" ht="15.75">
      <c r="A17" s="44">
        <v>1</v>
      </c>
      <c r="B17" s="45">
        <v>2</v>
      </c>
      <c r="C17" s="45">
        <v>3</v>
      </c>
      <c r="D17" s="45">
        <v>3</v>
      </c>
      <c r="E17" s="45">
        <v>4</v>
      </c>
      <c r="F17" s="45">
        <v>3</v>
      </c>
    </row>
    <row r="18" spans="1:6" ht="15" customHeight="1">
      <c r="A18" s="46"/>
      <c r="B18" s="47" t="s">
        <v>6</v>
      </c>
      <c r="C18" s="48"/>
      <c r="D18" s="47"/>
      <c r="E18" s="47"/>
      <c r="F18" s="48"/>
    </row>
    <row r="19" spans="1:6" ht="15" customHeight="1">
      <c r="A19" s="49">
        <v>1100</v>
      </c>
      <c r="B19" s="49" t="s">
        <v>57</v>
      </c>
      <c r="C19" s="50">
        <v>38038.57</v>
      </c>
      <c r="D19" s="50">
        <v>0</v>
      </c>
      <c r="E19" s="50">
        <v>20227.11</v>
      </c>
      <c r="F19" s="50">
        <f aca="true" t="shared" si="0" ref="F19:F29">ROUND(E19/1472*2943,2)</f>
        <v>40440.48</v>
      </c>
    </row>
    <row r="20" spans="1:6" ht="15.75">
      <c r="A20" s="49">
        <v>1200</v>
      </c>
      <c r="B20" s="51" t="s">
        <v>58</v>
      </c>
      <c r="C20" s="50">
        <v>8973.31</v>
      </c>
      <c r="D20" s="50">
        <v>0</v>
      </c>
      <c r="E20" s="50">
        <v>4771.58</v>
      </c>
      <c r="F20" s="50">
        <f t="shared" si="0"/>
        <v>9539.92</v>
      </c>
    </row>
    <row r="21" spans="1:6" ht="15" customHeight="1">
      <c r="A21" s="49">
        <v>2222</v>
      </c>
      <c r="B21" s="51" t="s">
        <v>46</v>
      </c>
      <c r="C21" s="50">
        <v>3273.62</v>
      </c>
      <c r="D21" s="50">
        <v>0</v>
      </c>
      <c r="E21" s="50">
        <f aca="true" t="shared" si="1" ref="E21:E29">ROUND(C21/2943*1472,2)</f>
        <v>1637.37</v>
      </c>
      <c r="F21" s="50">
        <f t="shared" si="0"/>
        <v>3273.63</v>
      </c>
    </row>
    <row r="22" spans="1:6" ht="15" customHeight="1">
      <c r="A22" s="49">
        <v>2223</v>
      </c>
      <c r="B22" s="51" t="s">
        <v>47</v>
      </c>
      <c r="C22" s="50">
        <v>916.87</v>
      </c>
      <c r="D22" s="50">
        <v>0</v>
      </c>
      <c r="E22" s="50">
        <f t="shared" si="1"/>
        <v>458.59</v>
      </c>
      <c r="F22" s="50">
        <f t="shared" si="0"/>
        <v>916.87</v>
      </c>
    </row>
    <row r="23" spans="1:6" ht="15" customHeight="1">
      <c r="A23" s="49">
        <v>2243</v>
      </c>
      <c r="B23" s="51" t="s">
        <v>16</v>
      </c>
      <c r="C23" s="50">
        <v>835.4</v>
      </c>
      <c r="D23" s="50">
        <v>0</v>
      </c>
      <c r="E23" s="50">
        <f t="shared" si="1"/>
        <v>417.84</v>
      </c>
      <c r="F23" s="50">
        <f t="shared" si="0"/>
        <v>835.4</v>
      </c>
    </row>
    <row r="24" spans="1:6" ht="15" customHeight="1">
      <c r="A24" s="49">
        <v>2249</v>
      </c>
      <c r="B24" s="51" t="s">
        <v>19</v>
      </c>
      <c r="C24" s="50">
        <v>2333.82</v>
      </c>
      <c r="D24" s="50">
        <v>0</v>
      </c>
      <c r="E24" s="50">
        <f t="shared" si="1"/>
        <v>1167.31</v>
      </c>
      <c r="F24" s="50">
        <f t="shared" si="0"/>
        <v>2333.83</v>
      </c>
    </row>
    <row r="25" spans="1:6" ht="15" customHeight="1">
      <c r="A25" s="49">
        <v>2321</v>
      </c>
      <c r="B25" s="51" t="s">
        <v>27</v>
      </c>
      <c r="C25" s="50">
        <v>1496.42</v>
      </c>
      <c r="D25" s="50">
        <v>0</v>
      </c>
      <c r="E25" s="50">
        <f t="shared" si="1"/>
        <v>748.46</v>
      </c>
      <c r="F25" s="50">
        <f t="shared" si="0"/>
        <v>1496.41</v>
      </c>
    </row>
    <row r="26" spans="1:6" ht="15" customHeight="1">
      <c r="A26" s="49">
        <v>2341</v>
      </c>
      <c r="B26" s="51" t="s">
        <v>29</v>
      </c>
      <c r="C26" s="50">
        <v>2133.84</v>
      </c>
      <c r="D26" s="50">
        <v>0</v>
      </c>
      <c r="E26" s="50">
        <f t="shared" si="1"/>
        <v>1067.28</v>
      </c>
      <c r="F26" s="50">
        <f t="shared" si="0"/>
        <v>2133.83</v>
      </c>
    </row>
    <row r="27" spans="1:6" ht="15" customHeight="1">
      <c r="A27" s="49">
        <v>2350</v>
      </c>
      <c r="B27" s="51" t="s">
        <v>31</v>
      </c>
      <c r="C27" s="50">
        <v>234.84</v>
      </c>
      <c r="D27" s="50">
        <v>0</v>
      </c>
      <c r="E27" s="50">
        <f t="shared" si="1"/>
        <v>117.46</v>
      </c>
      <c r="F27" s="50">
        <f t="shared" si="0"/>
        <v>234.84</v>
      </c>
    </row>
    <row r="28" spans="1:6" ht="15" customHeight="1">
      <c r="A28" s="49">
        <v>2363</v>
      </c>
      <c r="B28" s="51" t="s">
        <v>34</v>
      </c>
      <c r="C28" s="50">
        <v>19413.98</v>
      </c>
      <c r="D28" s="50">
        <v>0</v>
      </c>
      <c r="E28" s="50">
        <f t="shared" si="1"/>
        <v>9710.29</v>
      </c>
      <c r="F28" s="50">
        <f t="shared" si="0"/>
        <v>19413.98</v>
      </c>
    </row>
    <row r="29" spans="1:6" ht="15" customHeight="1">
      <c r="A29" s="49">
        <v>5232</v>
      </c>
      <c r="B29" s="51" t="s">
        <v>40</v>
      </c>
      <c r="C29" s="50">
        <v>11.92</v>
      </c>
      <c r="D29" s="50">
        <v>0</v>
      </c>
      <c r="E29" s="50">
        <f t="shared" si="1"/>
        <v>5.96</v>
      </c>
      <c r="F29" s="50">
        <f t="shared" si="0"/>
        <v>11.92</v>
      </c>
    </row>
    <row r="30" spans="1:6" ht="15" customHeight="1">
      <c r="A30" s="49"/>
      <c r="B30" s="52" t="s">
        <v>7</v>
      </c>
      <c r="C30" s="53">
        <f>SUM(C19:C29)</f>
        <v>77662.59</v>
      </c>
      <c r="D30" s="53">
        <f>SUM(D19:D29)</f>
        <v>0</v>
      </c>
      <c r="E30" s="53">
        <f>SUM(E19:E29)</f>
        <v>40329.25</v>
      </c>
      <c r="F30" s="53">
        <f>SUM(F19:F29)</f>
        <v>80631.11</v>
      </c>
    </row>
    <row r="31" spans="1:6" ht="15" customHeight="1">
      <c r="A31" s="54"/>
      <c r="B31" s="49" t="s">
        <v>8</v>
      </c>
      <c r="C31" s="48"/>
      <c r="D31" s="49"/>
      <c r="E31" s="49"/>
      <c r="F31" s="48"/>
    </row>
    <row r="32" spans="1:6" ht="15" customHeight="1">
      <c r="A32" s="49">
        <v>1100</v>
      </c>
      <c r="B32" s="49" t="s">
        <v>57</v>
      </c>
      <c r="C32" s="50">
        <v>29489.96</v>
      </c>
      <c r="D32" s="50">
        <v>0</v>
      </c>
      <c r="E32" s="50">
        <f aca="true" t="shared" si="2" ref="E32:E74">ROUND(C32/2943*1472,2)</f>
        <v>14749.99</v>
      </c>
      <c r="F32" s="50">
        <f aca="true" t="shared" si="3" ref="F32:F73">ROUND(E32/1472*2943,2)</f>
        <v>29489.96</v>
      </c>
    </row>
    <row r="33" spans="1:6" ht="15.75">
      <c r="A33" s="49">
        <v>1200</v>
      </c>
      <c r="B33" s="51" t="s">
        <v>58</v>
      </c>
      <c r="C33" s="50">
        <v>6956.69</v>
      </c>
      <c r="D33" s="50">
        <v>0</v>
      </c>
      <c r="E33" s="50">
        <f t="shared" si="2"/>
        <v>3479.53</v>
      </c>
      <c r="F33" s="50">
        <f t="shared" si="3"/>
        <v>6956.7</v>
      </c>
    </row>
    <row r="34" spans="1:6" ht="15.75" hidden="1">
      <c r="A34" s="49">
        <v>2100</v>
      </c>
      <c r="B34" s="55" t="s">
        <v>49</v>
      </c>
      <c r="C34" s="50"/>
      <c r="D34" s="50">
        <v>0</v>
      </c>
      <c r="E34" s="50">
        <f t="shared" si="2"/>
        <v>0</v>
      </c>
      <c r="F34" s="50">
        <f t="shared" si="3"/>
        <v>0</v>
      </c>
    </row>
    <row r="35" spans="1:6" ht="15" customHeight="1">
      <c r="A35" s="56">
        <v>2210</v>
      </c>
      <c r="B35" s="51" t="s">
        <v>45</v>
      </c>
      <c r="C35" s="50">
        <v>623.62</v>
      </c>
      <c r="D35" s="50">
        <v>0</v>
      </c>
      <c r="E35" s="50">
        <f t="shared" si="2"/>
        <v>311.92</v>
      </c>
      <c r="F35" s="50">
        <f t="shared" si="3"/>
        <v>623.63</v>
      </c>
    </row>
    <row r="36" spans="1:6" ht="15" customHeight="1">
      <c r="A36" s="49">
        <v>2222</v>
      </c>
      <c r="B36" s="51" t="s">
        <v>46</v>
      </c>
      <c r="C36" s="50">
        <v>291.33</v>
      </c>
      <c r="D36" s="50">
        <v>0</v>
      </c>
      <c r="E36" s="50">
        <f t="shared" si="2"/>
        <v>145.71</v>
      </c>
      <c r="F36" s="50">
        <f t="shared" si="3"/>
        <v>291.32</v>
      </c>
    </row>
    <row r="37" spans="1:6" ht="15" customHeight="1">
      <c r="A37" s="49">
        <v>2223</v>
      </c>
      <c r="B37" s="51" t="s">
        <v>47</v>
      </c>
      <c r="C37" s="50">
        <v>3932.53</v>
      </c>
      <c r="D37" s="50">
        <v>0</v>
      </c>
      <c r="E37" s="50">
        <f t="shared" si="2"/>
        <v>1966.93</v>
      </c>
      <c r="F37" s="50">
        <f t="shared" si="3"/>
        <v>3932.52</v>
      </c>
    </row>
    <row r="38" spans="1:6" ht="15" customHeight="1">
      <c r="A38" s="49">
        <v>2230</v>
      </c>
      <c r="B38" s="51" t="s">
        <v>48</v>
      </c>
      <c r="C38" s="50">
        <v>481.77</v>
      </c>
      <c r="D38" s="50">
        <v>0</v>
      </c>
      <c r="E38" s="50">
        <f t="shared" si="2"/>
        <v>240.97</v>
      </c>
      <c r="F38" s="50">
        <f t="shared" si="3"/>
        <v>481.78</v>
      </c>
    </row>
    <row r="39" spans="1:6" ht="15" customHeight="1">
      <c r="A39" s="49">
        <v>2241</v>
      </c>
      <c r="B39" s="51" t="s">
        <v>14</v>
      </c>
      <c r="C39" s="50">
        <v>0.63</v>
      </c>
      <c r="D39" s="50">
        <v>0</v>
      </c>
      <c r="E39" s="50">
        <f t="shared" si="2"/>
        <v>0.32</v>
      </c>
      <c r="F39" s="50">
        <f t="shared" si="3"/>
        <v>0.64</v>
      </c>
    </row>
    <row r="40" spans="1:6" ht="15" customHeight="1">
      <c r="A40" s="49">
        <v>2242</v>
      </c>
      <c r="B40" s="51" t="s">
        <v>15</v>
      </c>
      <c r="C40" s="50">
        <v>143.53</v>
      </c>
      <c r="D40" s="50">
        <v>0</v>
      </c>
      <c r="E40" s="50">
        <f t="shared" si="2"/>
        <v>71.79</v>
      </c>
      <c r="F40" s="50">
        <f t="shared" si="3"/>
        <v>143.53</v>
      </c>
    </row>
    <row r="41" spans="1:6" ht="15" customHeight="1">
      <c r="A41" s="49">
        <v>2243</v>
      </c>
      <c r="B41" s="51" t="s">
        <v>16</v>
      </c>
      <c r="C41" s="50">
        <v>458.36</v>
      </c>
      <c r="D41" s="50">
        <v>0</v>
      </c>
      <c r="E41" s="50">
        <f t="shared" si="2"/>
        <v>229.26</v>
      </c>
      <c r="F41" s="50">
        <f t="shared" si="3"/>
        <v>458.36</v>
      </c>
    </row>
    <row r="42" spans="1:6" ht="15" customHeight="1">
      <c r="A42" s="49">
        <v>2244</v>
      </c>
      <c r="B42" s="51" t="s">
        <v>17</v>
      </c>
      <c r="C42" s="50">
        <v>6620.61</v>
      </c>
      <c r="D42" s="50">
        <v>0</v>
      </c>
      <c r="E42" s="50">
        <f t="shared" si="2"/>
        <v>3311.43</v>
      </c>
      <c r="F42" s="50">
        <f t="shared" si="3"/>
        <v>6620.61</v>
      </c>
    </row>
    <row r="43" spans="1:6" ht="15.75">
      <c r="A43" s="49">
        <v>2247</v>
      </c>
      <c r="B43" s="47" t="s">
        <v>18</v>
      </c>
      <c r="C43" s="50">
        <v>37.96</v>
      </c>
      <c r="D43" s="50">
        <v>0</v>
      </c>
      <c r="E43" s="50">
        <f t="shared" si="2"/>
        <v>18.99</v>
      </c>
      <c r="F43" s="50">
        <f t="shared" si="3"/>
        <v>37.97</v>
      </c>
    </row>
    <row r="44" spans="1:6" ht="15" customHeight="1">
      <c r="A44" s="49">
        <v>2249</v>
      </c>
      <c r="B44" s="51" t="s">
        <v>19</v>
      </c>
      <c r="C44" s="50">
        <v>165.42</v>
      </c>
      <c r="D44" s="50">
        <v>0</v>
      </c>
      <c r="E44" s="50">
        <f t="shared" si="2"/>
        <v>82.74</v>
      </c>
      <c r="F44" s="50">
        <f t="shared" si="3"/>
        <v>165.42</v>
      </c>
    </row>
    <row r="45" spans="1:6" ht="15" customHeight="1">
      <c r="A45" s="49">
        <v>2251</v>
      </c>
      <c r="B45" s="51" t="s">
        <v>11</v>
      </c>
      <c r="C45" s="50">
        <v>968.93</v>
      </c>
      <c r="D45" s="50">
        <v>0</v>
      </c>
      <c r="E45" s="50">
        <f t="shared" si="2"/>
        <v>484.63</v>
      </c>
      <c r="F45" s="50">
        <f t="shared" si="3"/>
        <v>968.93</v>
      </c>
    </row>
    <row r="46" spans="1:6" ht="15" customHeight="1">
      <c r="A46" s="49">
        <v>2252</v>
      </c>
      <c r="B46" s="51" t="s">
        <v>12</v>
      </c>
      <c r="C46" s="50">
        <v>20.77</v>
      </c>
      <c r="D46" s="50">
        <v>0</v>
      </c>
      <c r="E46" s="50">
        <f t="shared" si="2"/>
        <v>10.39</v>
      </c>
      <c r="F46" s="50">
        <f t="shared" si="3"/>
        <v>20.77</v>
      </c>
    </row>
    <row r="47" spans="1:6" ht="15" customHeight="1">
      <c r="A47" s="49">
        <v>2259</v>
      </c>
      <c r="B47" s="51" t="s">
        <v>13</v>
      </c>
      <c r="C47" s="50">
        <v>3.2</v>
      </c>
      <c r="D47" s="50">
        <v>0</v>
      </c>
      <c r="E47" s="50">
        <f t="shared" si="2"/>
        <v>1.6</v>
      </c>
      <c r="F47" s="50">
        <f t="shared" si="3"/>
        <v>3.2</v>
      </c>
    </row>
    <row r="48" spans="1:6" ht="15" customHeight="1">
      <c r="A48" s="49">
        <v>2261</v>
      </c>
      <c r="B48" s="51" t="s">
        <v>20</v>
      </c>
      <c r="C48" s="50">
        <v>117.36</v>
      </c>
      <c r="D48" s="50">
        <v>0</v>
      </c>
      <c r="E48" s="50">
        <f t="shared" si="2"/>
        <v>58.7</v>
      </c>
      <c r="F48" s="50">
        <f t="shared" si="3"/>
        <v>117.36</v>
      </c>
    </row>
    <row r="49" spans="1:6" ht="15" customHeight="1">
      <c r="A49" s="49">
        <v>2262</v>
      </c>
      <c r="B49" s="51" t="s">
        <v>21</v>
      </c>
      <c r="C49" s="50">
        <v>420</v>
      </c>
      <c r="D49" s="50">
        <v>0</v>
      </c>
      <c r="E49" s="50">
        <f t="shared" si="2"/>
        <v>210.07</v>
      </c>
      <c r="F49" s="50">
        <f t="shared" si="3"/>
        <v>420</v>
      </c>
    </row>
    <row r="50" spans="1:6" ht="15.75">
      <c r="A50" s="49">
        <v>2263</v>
      </c>
      <c r="B50" s="51" t="s">
        <v>22</v>
      </c>
      <c r="C50" s="50">
        <v>1549.17</v>
      </c>
      <c r="D50" s="50">
        <v>0</v>
      </c>
      <c r="E50" s="50">
        <f t="shared" si="2"/>
        <v>774.85</v>
      </c>
      <c r="F50" s="50">
        <f t="shared" si="3"/>
        <v>1549.17</v>
      </c>
    </row>
    <row r="51" spans="1:6" ht="15.75">
      <c r="A51" s="49">
        <v>2264</v>
      </c>
      <c r="B51" s="51" t="s">
        <v>23</v>
      </c>
      <c r="C51" s="50">
        <v>7.83</v>
      </c>
      <c r="D51" s="50">
        <v>0</v>
      </c>
      <c r="E51" s="50">
        <f t="shared" si="2"/>
        <v>3.92</v>
      </c>
      <c r="F51" s="50">
        <f t="shared" si="3"/>
        <v>7.84</v>
      </c>
    </row>
    <row r="52" spans="1:6" ht="15.75" customHeight="1">
      <c r="A52" s="49">
        <v>2279</v>
      </c>
      <c r="B52" s="51" t="s">
        <v>24</v>
      </c>
      <c r="C52" s="50">
        <v>1730.4</v>
      </c>
      <c r="D52" s="50">
        <v>0</v>
      </c>
      <c r="E52" s="50">
        <f t="shared" si="2"/>
        <v>865.49</v>
      </c>
      <c r="F52" s="50">
        <f t="shared" si="3"/>
        <v>1730.39</v>
      </c>
    </row>
    <row r="53" spans="1:6" ht="15.75">
      <c r="A53" s="49">
        <v>2311</v>
      </c>
      <c r="B53" s="51" t="s">
        <v>25</v>
      </c>
      <c r="C53" s="50">
        <v>162.93</v>
      </c>
      <c r="D53" s="50">
        <v>0</v>
      </c>
      <c r="E53" s="50">
        <f t="shared" si="2"/>
        <v>81.49</v>
      </c>
      <c r="F53" s="50">
        <f t="shared" si="3"/>
        <v>162.92</v>
      </c>
    </row>
    <row r="54" spans="1:6" ht="15.75">
      <c r="A54" s="49">
        <v>2312</v>
      </c>
      <c r="B54" s="51" t="s">
        <v>26</v>
      </c>
      <c r="C54" s="50">
        <v>301.09</v>
      </c>
      <c r="D54" s="50">
        <v>0</v>
      </c>
      <c r="E54" s="50">
        <f t="shared" si="2"/>
        <v>150.6</v>
      </c>
      <c r="F54" s="50">
        <f t="shared" si="3"/>
        <v>301.1</v>
      </c>
    </row>
    <row r="55" spans="1:6" ht="15.75">
      <c r="A55" s="49">
        <v>2321</v>
      </c>
      <c r="B55" s="51" t="s">
        <v>27</v>
      </c>
      <c r="C55" s="50">
        <v>6450.96</v>
      </c>
      <c r="D55" s="50">
        <v>0</v>
      </c>
      <c r="E55" s="50">
        <f t="shared" si="2"/>
        <v>3226.58</v>
      </c>
      <c r="F55" s="50">
        <f t="shared" si="3"/>
        <v>6450.97</v>
      </c>
    </row>
    <row r="56" spans="1:6" ht="15" customHeight="1">
      <c r="A56" s="49">
        <v>2322</v>
      </c>
      <c r="B56" s="51" t="s">
        <v>28</v>
      </c>
      <c r="C56" s="50">
        <v>1115.11</v>
      </c>
      <c r="D56" s="50">
        <v>0</v>
      </c>
      <c r="E56" s="50">
        <f t="shared" si="2"/>
        <v>557.74</v>
      </c>
      <c r="F56" s="50">
        <f t="shared" si="3"/>
        <v>1115.1</v>
      </c>
    </row>
    <row r="57" spans="1:6" ht="15" customHeight="1">
      <c r="A57" s="49">
        <v>2341</v>
      </c>
      <c r="B57" s="51" t="s">
        <v>29</v>
      </c>
      <c r="C57" s="50">
        <v>152.09</v>
      </c>
      <c r="D57" s="50">
        <v>0</v>
      </c>
      <c r="E57" s="50">
        <f t="shared" si="2"/>
        <v>76.07</v>
      </c>
      <c r="F57" s="50">
        <f t="shared" si="3"/>
        <v>152.09</v>
      </c>
    </row>
    <row r="58" spans="1:6" ht="15" customHeight="1">
      <c r="A58" s="49">
        <v>2344</v>
      </c>
      <c r="B58" s="51" t="s">
        <v>30</v>
      </c>
      <c r="C58" s="50">
        <v>2.12</v>
      </c>
      <c r="D58" s="50">
        <v>0</v>
      </c>
      <c r="E58" s="50">
        <f t="shared" si="2"/>
        <v>1.06</v>
      </c>
      <c r="F58" s="50">
        <f t="shared" si="3"/>
        <v>2.12</v>
      </c>
    </row>
    <row r="59" spans="1:6" ht="15" customHeight="1">
      <c r="A59" s="49">
        <v>2350</v>
      </c>
      <c r="B59" s="51" t="s">
        <v>31</v>
      </c>
      <c r="C59" s="50">
        <v>1289.02</v>
      </c>
      <c r="D59" s="50">
        <v>0</v>
      </c>
      <c r="E59" s="50">
        <f t="shared" si="2"/>
        <v>644.73</v>
      </c>
      <c r="F59" s="50">
        <f t="shared" si="3"/>
        <v>1289.02</v>
      </c>
    </row>
    <row r="60" spans="1:6" ht="15" customHeight="1">
      <c r="A60" s="49">
        <v>2361</v>
      </c>
      <c r="B60" s="51" t="s">
        <v>32</v>
      </c>
      <c r="C60" s="50">
        <v>624.4</v>
      </c>
      <c r="D60" s="50">
        <v>0</v>
      </c>
      <c r="E60" s="50">
        <f t="shared" si="2"/>
        <v>312.31</v>
      </c>
      <c r="F60" s="50">
        <f t="shared" si="3"/>
        <v>624.41</v>
      </c>
    </row>
    <row r="61" spans="1:6" ht="15" customHeight="1">
      <c r="A61" s="49">
        <v>2362</v>
      </c>
      <c r="B61" s="51" t="s">
        <v>33</v>
      </c>
      <c r="C61" s="50">
        <v>30.11</v>
      </c>
      <c r="D61" s="50">
        <v>0</v>
      </c>
      <c r="E61" s="50">
        <f t="shared" si="2"/>
        <v>15.06</v>
      </c>
      <c r="F61" s="50">
        <f t="shared" si="3"/>
        <v>30.11</v>
      </c>
    </row>
    <row r="62" spans="1:6" ht="15" customHeight="1">
      <c r="A62" s="49">
        <v>2363</v>
      </c>
      <c r="B62" s="51" t="s">
        <v>34</v>
      </c>
      <c r="C62" s="50">
        <v>171.43</v>
      </c>
      <c r="D62" s="50">
        <v>0</v>
      </c>
      <c r="E62" s="50">
        <f t="shared" si="2"/>
        <v>85.74</v>
      </c>
      <c r="F62" s="50">
        <f t="shared" si="3"/>
        <v>171.42</v>
      </c>
    </row>
    <row r="63" spans="1:6" ht="15.75" hidden="1">
      <c r="A63" s="49">
        <v>2370</v>
      </c>
      <c r="B63" s="51" t="s">
        <v>35</v>
      </c>
      <c r="C63" s="50"/>
      <c r="D63" s="50">
        <v>0</v>
      </c>
      <c r="E63" s="50">
        <f t="shared" si="2"/>
        <v>0</v>
      </c>
      <c r="F63" s="50">
        <f t="shared" si="3"/>
        <v>0</v>
      </c>
    </row>
    <row r="64" spans="1:6" ht="15" customHeight="1">
      <c r="A64" s="49">
        <v>2400</v>
      </c>
      <c r="B64" s="51" t="s">
        <v>50</v>
      </c>
      <c r="C64" s="50">
        <v>67.06</v>
      </c>
      <c r="D64" s="50">
        <v>0</v>
      </c>
      <c r="E64" s="50">
        <f t="shared" si="2"/>
        <v>33.54</v>
      </c>
      <c r="F64" s="50">
        <f t="shared" si="3"/>
        <v>67.06</v>
      </c>
    </row>
    <row r="65" spans="1:6" ht="15" customHeight="1">
      <c r="A65" s="49">
        <v>2513</v>
      </c>
      <c r="B65" s="51" t="s">
        <v>37</v>
      </c>
      <c r="C65" s="50">
        <v>1048.94</v>
      </c>
      <c r="D65" s="50">
        <v>0</v>
      </c>
      <c r="E65" s="50">
        <f t="shared" si="2"/>
        <v>524.65</v>
      </c>
      <c r="F65" s="50">
        <f t="shared" si="3"/>
        <v>1048.94</v>
      </c>
    </row>
    <row r="66" spans="1:6" ht="15" customHeight="1">
      <c r="A66" s="49">
        <v>2515</v>
      </c>
      <c r="B66" s="51" t="s">
        <v>38</v>
      </c>
      <c r="C66" s="50">
        <v>46.53</v>
      </c>
      <c r="D66" s="50">
        <v>0</v>
      </c>
      <c r="E66" s="50">
        <f t="shared" si="2"/>
        <v>23.27</v>
      </c>
      <c r="F66" s="50">
        <f t="shared" si="3"/>
        <v>46.52</v>
      </c>
    </row>
    <row r="67" spans="1:6" ht="15" customHeight="1">
      <c r="A67" s="49">
        <v>2519</v>
      </c>
      <c r="B67" s="51" t="s">
        <v>41</v>
      </c>
      <c r="C67" s="50">
        <v>244.53</v>
      </c>
      <c r="D67" s="50">
        <v>0</v>
      </c>
      <c r="E67" s="50">
        <f t="shared" si="2"/>
        <v>122.31</v>
      </c>
      <c r="F67" s="50">
        <f t="shared" si="3"/>
        <v>244.54</v>
      </c>
    </row>
    <row r="68" spans="1:6" ht="15.75" hidden="1">
      <c r="A68" s="49">
        <v>6240</v>
      </c>
      <c r="B68" s="51" t="s">
        <v>53</v>
      </c>
      <c r="C68" s="50"/>
      <c r="D68" s="50">
        <v>0</v>
      </c>
      <c r="E68" s="50">
        <f t="shared" si="2"/>
        <v>0</v>
      </c>
      <c r="F68" s="50">
        <f t="shared" si="3"/>
        <v>0</v>
      </c>
    </row>
    <row r="69" spans="1:6" ht="15.75" hidden="1">
      <c r="A69" s="49">
        <v>6290</v>
      </c>
      <c r="B69" s="51" t="s">
        <v>54</v>
      </c>
      <c r="C69" s="50"/>
      <c r="D69" s="50">
        <v>0</v>
      </c>
      <c r="E69" s="50">
        <f t="shared" si="2"/>
        <v>0</v>
      </c>
      <c r="F69" s="50">
        <f t="shared" si="3"/>
        <v>0</v>
      </c>
    </row>
    <row r="70" spans="1:6" ht="15.75">
      <c r="A70" s="49">
        <v>5121</v>
      </c>
      <c r="B70" s="51" t="s">
        <v>39</v>
      </c>
      <c r="C70" s="50">
        <v>197.76</v>
      </c>
      <c r="D70" s="50">
        <v>0</v>
      </c>
      <c r="E70" s="50">
        <f t="shared" si="2"/>
        <v>98.91</v>
      </c>
      <c r="F70" s="50">
        <f t="shared" si="3"/>
        <v>197.75</v>
      </c>
    </row>
    <row r="71" spans="1:6" ht="15.75">
      <c r="A71" s="49">
        <v>5232</v>
      </c>
      <c r="B71" s="51" t="s">
        <v>40</v>
      </c>
      <c r="C71" s="50">
        <v>706.98</v>
      </c>
      <c r="D71" s="50">
        <v>0</v>
      </c>
      <c r="E71" s="50">
        <v>355.57</v>
      </c>
      <c r="F71" s="50">
        <f t="shared" si="3"/>
        <v>710.9</v>
      </c>
    </row>
    <row r="72" spans="1:6" ht="15" customHeight="1">
      <c r="A72" s="49">
        <v>5238</v>
      </c>
      <c r="B72" s="51" t="s">
        <v>42</v>
      </c>
      <c r="C72" s="50">
        <v>2195.05</v>
      </c>
      <c r="D72" s="50">
        <v>0</v>
      </c>
      <c r="E72" s="50">
        <f t="shared" si="2"/>
        <v>1097.9</v>
      </c>
      <c r="F72" s="50">
        <f t="shared" si="3"/>
        <v>2195.05</v>
      </c>
    </row>
    <row r="73" spans="1:6" ht="15" customHeight="1">
      <c r="A73" s="49">
        <v>5240</v>
      </c>
      <c r="B73" s="51" t="s">
        <v>43</v>
      </c>
      <c r="C73" s="50">
        <v>13.76</v>
      </c>
      <c r="D73" s="50">
        <v>0</v>
      </c>
      <c r="E73" s="50">
        <f t="shared" si="2"/>
        <v>6.88</v>
      </c>
      <c r="F73" s="50">
        <f t="shared" si="3"/>
        <v>13.76</v>
      </c>
    </row>
    <row r="74" spans="1:6" ht="15" customHeight="1">
      <c r="A74" s="49">
        <v>5250</v>
      </c>
      <c r="B74" s="51" t="s">
        <v>44</v>
      </c>
      <c r="C74" s="73">
        <v>6886.61</v>
      </c>
      <c r="D74" s="50">
        <v>0</v>
      </c>
      <c r="E74" s="50">
        <f t="shared" si="2"/>
        <v>3444.47</v>
      </c>
      <c r="F74" s="50">
        <f>ROUND(E74/1472*2943,2)</f>
        <v>6886.6</v>
      </c>
    </row>
    <row r="75" spans="1:6" ht="15" customHeight="1">
      <c r="A75" s="54"/>
      <c r="B75" s="58" t="s">
        <v>9</v>
      </c>
      <c r="C75" s="53">
        <f>SUM(C32:C74)</f>
        <v>75726.54999999997</v>
      </c>
      <c r="D75" s="53">
        <f>SUM(D32:D74)</f>
        <v>0</v>
      </c>
      <c r="E75" s="53">
        <f>SUM(E32:E74)</f>
        <v>37878.110000000015</v>
      </c>
      <c r="F75" s="53">
        <f>SUM(F32:F74)</f>
        <v>75730.47999999997</v>
      </c>
    </row>
    <row r="76" spans="1:6" ht="15" customHeight="1">
      <c r="A76" s="54"/>
      <c r="B76" s="58" t="s">
        <v>51</v>
      </c>
      <c r="C76" s="53">
        <f>C75+C30</f>
        <v>153389.13999999996</v>
      </c>
      <c r="D76" s="53">
        <f>D75+D30</f>
        <v>0</v>
      </c>
      <c r="E76" s="53">
        <f>E75+E30</f>
        <v>78207.36000000002</v>
      </c>
      <c r="F76" s="53">
        <f>F75+F30</f>
        <v>156361.58999999997</v>
      </c>
    </row>
    <row r="77" spans="1:6" ht="12.75" customHeight="1">
      <c r="A77" s="59"/>
      <c r="B77" s="42"/>
      <c r="C77" s="17"/>
      <c r="D77" s="42"/>
      <c r="E77" s="42"/>
      <c r="F77" s="17"/>
    </row>
    <row r="78" spans="1:6" ht="15.75">
      <c r="A78" s="98" t="s">
        <v>72</v>
      </c>
      <c r="B78" s="98"/>
      <c r="C78" s="29">
        <v>2943</v>
      </c>
      <c r="D78" s="43">
        <v>0</v>
      </c>
      <c r="E78" s="43">
        <v>1472</v>
      </c>
      <c r="F78" s="43">
        <v>2943</v>
      </c>
    </row>
    <row r="79" spans="1:6" ht="15.75" customHeight="1">
      <c r="A79" s="98" t="s">
        <v>73</v>
      </c>
      <c r="B79" s="98"/>
      <c r="C79" s="60">
        <f>C76/C78</f>
        <v>52.11999320421337</v>
      </c>
      <c r="D79" s="78">
        <v>0</v>
      </c>
      <c r="E79" s="61">
        <f>E76/E78</f>
        <v>53.13000000000001</v>
      </c>
      <c r="F79" s="61">
        <f>F76/F78</f>
        <v>53.12999999999999</v>
      </c>
    </row>
    <row r="80" spans="1:6" ht="12.75" customHeight="1">
      <c r="A80" s="28"/>
      <c r="B80" s="28"/>
      <c r="C80" s="60"/>
      <c r="D80" s="79"/>
      <c r="E80" s="60"/>
      <c r="F80" s="60"/>
    </row>
    <row r="81" spans="1:6" s="9" customFormat="1" ht="15.75">
      <c r="A81" s="108" t="s">
        <v>61</v>
      </c>
      <c r="B81" s="109"/>
      <c r="C81" s="64"/>
      <c r="D81" s="64"/>
      <c r="E81" s="64"/>
      <c r="F81" s="64"/>
    </row>
    <row r="82" spans="1:6" s="9" customFormat="1" ht="15.75">
      <c r="A82" s="108" t="s">
        <v>130</v>
      </c>
      <c r="B82" s="109"/>
      <c r="C82" s="38"/>
      <c r="D82" s="65"/>
      <c r="E82" s="64"/>
      <c r="F82" s="64"/>
    </row>
    <row r="83" spans="1:6" s="9" customFormat="1" ht="15.75" customHeight="1">
      <c r="A83" s="39"/>
      <c r="B83" s="39"/>
      <c r="C83" s="39"/>
      <c r="D83" s="39"/>
      <c r="E83" s="39"/>
      <c r="F83" s="39"/>
    </row>
    <row r="84" spans="1:6" s="9" customFormat="1" ht="15.75">
      <c r="A84" s="39" t="s">
        <v>62</v>
      </c>
      <c r="B84" s="39"/>
      <c r="C84" s="39"/>
      <c r="D84" s="39"/>
      <c r="E84" s="39"/>
      <c r="F84" s="39"/>
    </row>
    <row r="85" spans="1:6" s="9" customFormat="1" ht="12.75" customHeight="1">
      <c r="A85" s="39"/>
      <c r="B85" s="39"/>
      <c r="C85" s="39"/>
      <c r="D85" s="39"/>
      <c r="E85" s="39"/>
      <c r="F85" s="39"/>
    </row>
    <row r="86" spans="1:6" s="9" customFormat="1" ht="15.75">
      <c r="A86" s="39" t="s">
        <v>101</v>
      </c>
      <c r="B86" s="40"/>
      <c r="C86" s="40"/>
      <c r="D86" s="40"/>
      <c r="E86" s="40"/>
      <c r="F86" s="40"/>
    </row>
    <row r="87" spans="1:6" s="9" customFormat="1" ht="13.5" customHeight="1">
      <c r="A87" s="39"/>
      <c r="B87" s="41" t="s">
        <v>63</v>
      </c>
      <c r="C87" s="41"/>
      <c r="D87" s="41"/>
      <c r="E87" s="39"/>
      <c r="F87" s="39"/>
    </row>
    <row r="88" s="9" customFormat="1" ht="13.5" customHeight="1">
      <c r="B88" s="10"/>
    </row>
    <row r="89" s="3" customFormat="1" ht="14.25">
      <c r="C89" s="7"/>
    </row>
  </sheetData>
  <sheetProtection/>
  <mergeCells count="13">
    <mergeCell ref="B12:D12"/>
    <mergeCell ref="B1:F1"/>
    <mergeCell ref="B2:F2"/>
    <mergeCell ref="A9:B9"/>
    <mergeCell ref="A10:B10"/>
    <mergeCell ref="A7:F7"/>
    <mergeCell ref="D3:F3"/>
    <mergeCell ref="B13:F13"/>
    <mergeCell ref="B14:F14"/>
    <mergeCell ref="A78:B78"/>
    <mergeCell ref="A79:B79"/>
    <mergeCell ref="A81:B81"/>
    <mergeCell ref="A82:B82"/>
  </mergeCells>
  <printOptions/>
  <pageMargins left="0.9453125" right="0.5511811023622047" top="0.6244791666666667" bottom="0.5511811023622047" header="0.31496062992125984" footer="0.31496062992125984"/>
  <pageSetup firstPageNumber="4" useFirstPageNumber="1" fitToHeight="0" horizontalDpi="600" verticalDpi="600" orientation="portrait" paperSize="9" scale="55" r:id="rId1"/>
  <headerFooter>
    <oddHeader>&amp;C&amp;P</oddHeader>
    <oddFooter>&amp;C&amp;"Times New Roman,Regular"&amp;11&amp;F; Grozījumi Ministru kabineta 2013.gada 24.septembra noteikumos Nr.1002 „Sociālās integrācijas valsts aģentūras sniegto maksas pakalpojumu cenrādis”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89"/>
  <sheetViews>
    <sheetView view="pageLayout" zoomScale="90" zoomScaleNormal="90" zoomScalePageLayoutView="90" workbookViewId="0" topLeftCell="A1">
      <selection activeCell="B85" sqref="B85"/>
    </sheetView>
  </sheetViews>
  <sheetFormatPr defaultColWidth="9.140625" defaultRowHeight="12.75"/>
  <cols>
    <col min="1" max="1" width="12.28125" style="3" customWidth="1"/>
    <col min="2" max="2" width="99.7109375" style="3" customWidth="1"/>
    <col min="3" max="3" width="4.57421875" style="7" hidden="1" customWidth="1"/>
    <col min="4" max="4" width="25.8515625" style="3" hidden="1" customWidth="1"/>
    <col min="5" max="5" width="22.140625" style="3" hidden="1" customWidth="1"/>
    <col min="6" max="6" width="40.421875" style="3" customWidth="1"/>
  </cols>
  <sheetData>
    <row r="1" spans="1:6" ht="15.75" customHeight="1">
      <c r="A1" s="11"/>
      <c r="B1" s="104" t="s">
        <v>56</v>
      </c>
      <c r="C1" s="104"/>
      <c r="D1" s="104"/>
      <c r="E1" s="104"/>
      <c r="F1" s="99"/>
    </row>
    <row r="2" spans="1:6" ht="15.75">
      <c r="A2" s="11"/>
      <c r="B2" s="105" t="s">
        <v>64</v>
      </c>
      <c r="C2" s="105"/>
      <c r="D2" s="105"/>
      <c r="E2" s="105"/>
      <c r="F2" s="106"/>
    </row>
    <row r="3" spans="1:6" ht="15.75">
      <c r="A3" s="11"/>
      <c r="B3" s="30"/>
      <c r="C3" s="30"/>
      <c r="D3" s="107" t="s">
        <v>65</v>
      </c>
      <c r="E3" s="107"/>
      <c r="F3" s="107"/>
    </row>
    <row r="4" spans="1:6" ht="15.75">
      <c r="A4" s="11"/>
      <c r="B4" s="30"/>
      <c r="C4" s="30"/>
      <c r="D4" s="30"/>
      <c r="E4" s="33"/>
      <c r="F4" s="30" t="s">
        <v>59</v>
      </c>
    </row>
    <row r="5" spans="1:6" ht="15.75">
      <c r="A5" s="11"/>
      <c r="B5" s="37"/>
      <c r="C5" s="37"/>
      <c r="D5" s="37"/>
      <c r="E5" s="31"/>
      <c r="F5" s="30" t="s">
        <v>75</v>
      </c>
    </row>
    <row r="6" spans="1:6" ht="15">
      <c r="A6" s="11"/>
      <c r="B6" s="2"/>
      <c r="C6" s="2"/>
      <c r="D6" s="2"/>
      <c r="E6" s="2"/>
      <c r="F6" s="2"/>
    </row>
    <row r="7" spans="1:6" ht="18.75">
      <c r="A7" s="97" t="s">
        <v>10</v>
      </c>
      <c r="B7" s="97"/>
      <c r="C7" s="97"/>
      <c r="D7" s="97"/>
      <c r="E7" s="97"/>
      <c r="F7" s="97"/>
    </row>
    <row r="8" spans="1:5" ht="14.25">
      <c r="A8" s="12"/>
      <c r="B8" s="12"/>
      <c r="C8" s="12"/>
      <c r="D8" s="12"/>
      <c r="E8" s="12"/>
    </row>
    <row r="9" spans="1:6" ht="15" customHeight="1">
      <c r="A9" s="98" t="s">
        <v>1</v>
      </c>
      <c r="B9" s="98"/>
      <c r="C9" s="28"/>
      <c r="D9" s="28"/>
      <c r="E9" s="28"/>
      <c r="F9" s="17"/>
    </row>
    <row r="10" spans="1:6" ht="15" customHeight="1">
      <c r="A10" s="98" t="s">
        <v>0</v>
      </c>
      <c r="B10" s="98"/>
      <c r="C10" s="28"/>
      <c r="D10" s="28"/>
      <c r="E10" s="28"/>
      <c r="F10" s="17"/>
    </row>
    <row r="11" spans="1:6" ht="15" customHeight="1">
      <c r="A11" s="28"/>
      <c r="B11" s="28" t="s">
        <v>52</v>
      </c>
      <c r="C11" s="28"/>
      <c r="D11" s="28"/>
      <c r="E11" s="28"/>
      <c r="F11" s="17"/>
    </row>
    <row r="12" spans="1:6" ht="15" customHeight="1">
      <c r="A12" s="28"/>
      <c r="B12" s="98" t="s">
        <v>97</v>
      </c>
      <c r="C12" s="103"/>
      <c r="D12" s="103"/>
      <c r="E12" s="28"/>
      <c r="F12" s="36"/>
    </row>
    <row r="13" spans="1:6" ht="15" customHeight="1">
      <c r="A13" s="28"/>
      <c r="B13" s="98" t="s">
        <v>98</v>
      </c>
      <c r="C13" s="98"/>
      <c r="D13" s="98"/>
      <c r="E13" s="98"/>
      <c r="F13" s="99"/>
    </row>
    <row r="14" spans="1:6" ht="15" customHeight="1">
      <c r="A14" s="28"/>
      <c r="B14" s="98" t="s">
        <v>113</v>
      </c>
      <c r="C14" s="98"/>
      <c r="D14" s="98"/>
      <c r="E14" s="98"/>
      <c r="F14" s="99"/>
    </row>
    <row r="15" spans="1:6" ht="15" customHeight="1">
      <c r="A15" s="28" t="s">
        <v>2</v>
      </c>
      <c r="B15" s="28" t="s">
        <v>129</v>
      </c>
      <c r="C15" s="28"/>
      <c r="D15" s="28"/>
      <c r="E15" s="28"/>
      <c r="F15" s="17"/>
    </row>
    <row r="16" spans="1:6" s="15" customFormat="1" ht="67.5" customHeight="1">
      <c r="A16" s="91" t="s">
        <v>3</v>
      </c>
      <c r="B16" s="91" t="s">
        <v>4</v>
      </c>
      <c r="C16" s="91" t="s">
        <v>69</v>
      </c>
      <c r="D16" s="91" t="s">
        <v>126</v>
      </c>
      <c r="E16" s="91" t="s">
        <v>71</v>
      </c>
      <c r="F16" s="91" t="s">
        <v>127</v>
      </c>
    </row>
    <row r="17" spans="1:6" ht="15.75">
      <c r="A17" s="44">
        <v>1</v>
      </c>
      <c r="B17" s="45">
        <v>2</v>
      </c>
      <c r="C17" s="45">
        <v>3</v>
      </c>
      <c r="D17" s="45">
        <v>3</v>
      </c>
      <c r="E17" s="45">
        <v>4</v>
      </c>
      <c r="F17" s="45">
        <v>3</v>
      </c>
    </row>
    <row r="18" spans="1:6" ht="15.75">
      <c r="A18" s="46"/>
      <c r="B18" s="47" t="s">
        <v>6</v>
      </c>
      <c r="C18" s="48"/>
      <c r="D18" s="47"/>
      <c r="E18" s="47"/>
      <c r="F18" s="48"/>
    </row>
    <row r="19" spans="1:6" ht="15.75">
      <c r="A19" s="49">
        <v>1100</v>
      </c>
      <c r="B19" s="49" t="s">
        <v>57</v>
      </c>
      <c r="C19" s="50">
        <v>3744.19</v>
      </c>
      <c r="D19" s="50">
        <v>0</v>
      </c>
      <c r="E19" s="50">
        <v>1982.27</v>
      </c>
      <c r="F19" s="50">
        <f>ROUND(E19/143*287,2)</f>
        <v>3978.4</v>
      </c>
    </row>
    <row r="20" spans="1:6" ht="15.75">
      <c r="A20" s="49">
        <v>1200</v>
      </c>
      <c r="B20" s="51" t="s">
        <v>58</v>
      </c>
      <c r="C20" s="50">
        <v>883.26</v>
      </c>
      <c r="D20" s="50">
        <v>0</v>
      </c>
      <c r="E20" s="50">
        <v>467.62</v>
      </c>
      <c r="F20" s="50">
        <f aca="true" t="shared" si="0" ref="F20:F29">ROUND(E20/143*287,2)</f>
        <v>938.51</v>
      </c>
    </row>
    <row r="21" spans="1:6" ht="14.25" customHeight="1">
      <c r="A21" s="49">
        <v>2222</v>
      </c>
      <c r="B21" s="51" t="s">
        <v>46</v>
      </c>
      <c r="C21" s="50">
        <v>339.65</v>
      </c>
      <c r="D21" s="50">
        <v>0</v>
      </c>
      <c r="E21" s="50">
        <f aca="true" t="shared" si="1" ref="E21:E29">ROUND(C21/287*143,2)</f>
        <v>169.23</v>
      </c>
      <c r="F21" s="50">
        <f t="shared" si="0"/>
        <v>339.64</v>
      </c>
    </row>
    <row r="22" spans="1:6" ht="15.75">
      <c r="A22" s="49">
        <v>2223</v>
      </c>
      <c r="B22" s="51" t="s">
        <v>47</v>
      </c>
      <c r="C22" s="50">
        <v>118</v>
      </c>
      <c r="D22" s="50">
        <v>0</v>
      </c>
      <c r="E22" s="50">
        <f t="shared" si="1"/>
        <v>58.79</v>
      </c>
      <c r="F22" s="50">
        <f t="shared" si="0"/>
        <v>117.99</v>
      </c>
    </row>
    <row r="23" spans="1:6" ht="15.75">
      <c r="A23" s="49">
        <v>2243</v>
      </c>
      <c r="B23" s="51" t="s">
        <v>16</v>
      </c>
      <c r="C23" s="50">
        <v>81.47</v>
      </c>
      <c r="D23" s="50">
        <v>0</v>
      </c>
      <c r="E23" s="50">
        <f t="shared" si="1"/>
        <v>40.59</v>
      </c>
      <c r="F23" s="50">
        <f t="shared" si="0"/>
        <v>81.46</v>
      </c>
    </row>
    <row r="24" spans="1:6" ht="15" customHeight="1">
      <c r="A24" s="49">
        <v>2249</v>
      </c>
      <c r="B24" s="51" t="s">
        <v>19</v>
      </c>
      <c r="C24" s="50">
        <v>235.76</v>
      </c>
      <c r="D24" s="50">
        <v>0</v>
      </c>
      <c r="E24" s="50">
        <f t="shared" si="1"/>
        <v>117.47</v>
      </c>
      <c r="F24" s="50">
        <f t="shared" si="0"/>
        <v>235.76</v>
      </c>
    </row>
    <row r="25" spans="1:6" ht="15.75">
      <c r="A25" s="49">
        <v>2321</v>
      </c>
      <c r="B25" s="51" t="s">
        <v>27</v>
      </c>
      <c r="C25" s="50">
        <v>150.2</v>
      </c>
      <c r="D25" s="50">
        <v>0</v>
      </c>
      <c r="E25" s="50">
        <f t="shared" si="1"/>
        <v>74.84</v>
      </c>
      <c r="F25" s="50">
        <f t="shared" si="0"/>
        <v>150.2</v>
      </c>
    </row>
    <row r="26" spans="1:6" ht="15.75">
      <c r="A26" s="49">
        <v>2341</v>
      </c>
      <c r="B26" s="51" t="s">
        <v>29</v>
      </c>
      <c r="C26" s="50">
        <v>208.1</v>
      </c>
      <c r="D26" s="50">
        <v>0</v>
      </c>
      <c r="E26" s="50">
        <f t="shared" si="1"/>
        <v>103.69</v>
      </c>
      <c r="F26" s="50">
        <f t="shared" si="0"/>
        <v>208.11</v>
      </c>
    </row>
    <row r="27" spans="1:6" ht="16.5" customHeight="1">
      <c r="A27" s="49">
        <v>2350</v>
      </c>
      <c r="B27" s="51" t="s">
        <v>31</v>
      </c>
      <c r="C27" s="50">
        <v>22.89</v>
      </c>
      <c r="D27" s="50">
        <v>0</v>
      </c>
      <c r="E27" s="50">
        <f t="shared" si="1"/>
        <v>11.41</v>
      </c>
      <c r="F27" s="50">
        <f t="shared" si="0"/>
        <v>22.9</v>
      </c>
    </row>
    <row r="28" spans="1:6" ht="15.75">
      <c r="A28" s="49">
        <v>2363</v>
      </c>
      <c r="B28" s="51" t="s">
        <v>34</v>
      </c>
      <c r="C28" s="50">
        <v>1893.24</v>
      </c>
      <c r="D28" s="50">
        <v>0</v>
      </c>
      <c r="E28" s="50">
        <f t="shared" si="1"/>
        <v>943.32</v>
      </c>
      <c r="F28" s="50">
        <f t="shared" si="0"/>
        <v>1893.24</v>
      </c>
    </row>
    <row r="29" spans="1:6" ht="15.75">
      <c r="A29" s="49">
        <v>5232</v>
      </c>
      <c r="B29" s="51" t="s">
        <v>40</v>
      </c>
      <c r="C29" s="50">
        <v>1.17</v>
      </c>
      <c r="D29" s="50">
        <v>0</v>
      </c>
      <c r="E29" s="50">
        <f t="shared" si="1"/>
        <v>0.58</v>
      </c>
      <c r="F29" s="50">
        <f t="shared" si="0"/>
        <v>1.16</v>
      </c>
    </row>
    <row r="30" spans="1:6" ht="15.75">
      <c r="A30" s="49"/>
      <c r="B30" s="52" t="s">
        <v>7</v>
      </c>
      <c r="C30" s="53">
        <f>SUM(C19:C29)</f>
        <v>7677.93</v>
      </c>
      <c r="D30" s="53">
        <f>SUM(D19:D29)</f>
        <v>0</v>
      </c>
      <c r="E30" s="53">
        <f>SUM(E19:E29)</f>
        <v>3969.81</v>
      </c>
      <c r="F30" s="53">
        <f>SUM(F19:F29)</f>
        <v>7967.369999999999</v>
      </c>
    </row>
    <row r="31" spans="1:6" ht="15" customHeight="1">
      <c r="A31" s="54"/>
      <c r="B31" s="49" t="s">
        <v>8</v>
      </c>
      <c r="C31" s="48"/>
      <c r="D31" s="49"/>
      <c r="E31" s="49"/>
      <c r="F31" s="48"/>
    </row>
    <row r="32" spans="1:6" ht="15" customHeight="1">
      <c r="A32" s="49">
        <v>1100</v>
      </c>
      <c r="B32" s="49" t="s">
        <v>57</v>
      </c>
      <c r="C32" s="50">
        <v>2875.85</v>
      </c>
      <c r="D32" s="50">
        <v>0</v>
      </c>
      <c r="E32" s="50">
        <f aca="true" t="shared" si="2" ref="E32:E74">ROUND(C32/287*143,2)</f>
        <v>1432.91</v>
      </c>
      <c r="F32" s="50">
        <f aca="true" t="shared" si="3" ref="F32:F74">ROUND(E32/143*287,2)</f>
        <v>2875.84</v>
      </c>
    </row>
    <row r="33" spans="1:6" ht="15.75">
      <c r="A33" s="49">
        <v>1200</v>
      </c>
      <c r="B33" s="51" t="s">
        <v>58</v>
      </c>
      <c r="C33" s="50">
        <v>678.41</v>
      </c>
      <c r="D33" s="50">
        <v>0</v>
      </c>
      <c r="E33" s="50">
        <f t="shared" si="2"/>
        <v>338.02</v>
      </c>
      <c r="F33" s="50">
        <f t="shared" si="3"/>
        <v>678.4</v>
      </c>
    </row>
    <row r="34" spans="1:6" ht="15.75" hidden="1">
      <c r="A34" s="49">
        <v>2100</v>
      </c>
      <c r="B34" s="55" t="s">
        <v>49</v>
      </c>
      <c r="C34" s="50"/>
      <c r="D34" s="50">
        <v>0</v>
      </c>
      <c r="E34" s="50">
        <f t="shared" si="2"/>
        <v>0</v>
      </c>
      <c r="F34" s="50">
        <f t="shared" si="3"/>
        <v>0</v>
      </c>
    </row>
    <row r="35" spans="1:6" ht="15.75">
      <c r="A35" s="56">
        <v>2210</v>
      </c>
      <c r="B35" s="51" t="s">
        <v>45</v>
      </c>
      <c r="C35" s="50">
        <v>60.81</v>
      </c>
      <c r="D35" s="50">
        <v>0</v>
      </c>
      <c r="E35" s="50">
        <f t="shared" si="2"/>
        <v>30.3</v>
      </c>
      <c r="F35" s="50">
        <f t="shared" si="3"/>
        <v>60.81</v>
      </c>
    </row>
    <row r="36" spans="1:6" ht="15" customHeight="1">
      <c r="A36" s="49">
        <v>2222</v>
      </c>
      <c r="B36" s="51" t="s">
        <v>46</v>
      </c>
      <c r="C36" s="50">
        <v>28.41</v>
      </c>
      <c r="D36" s="50">
        <v>0</v>
      </c>
      <c r="E36" s="50">
        <f t="shared" si="2"/>
        <v>14.16</v>
      </c>
      <c r="F36" s="50">
        <f t="shared" si="3"/>
        <v>28.42</v>
      </c>
    </row>
    <row r="37" spans="1:6" ht="15" customHeight="1">
      <c r="A37" s="49">
        <v>2223</v>
      </c>
      <c r="B37" s="51" t="s">
        <v>47</v>
      </c>
      <c r="C37" s="50">
        <v>383.49</v>
      </c>
      <c r="D37" s="50">
        <v>0</v>
      </c>
      <c r="E37" s="50">
        <f t="shared" si="2"/>
        <v>191.08</v>
      </c>
      <c r="F37" s="50">
        <f t="shared" si="3"/>
        <v>383.5</v>
      </c>
    </row>
    <row r="38" spans="1:6" ht="15" customHeight="1">
      <c r="A38" s="49">
        <v>2230</v>
      </c>
      <c r="B38" s="51" t="s">
        <v>48</v>
      </c>
      <c r="C38" s="50">
        <v>46.98</v>
      </c>
      <c r="D38" s="50">
        <v>0</v>
      </c>
      <c r="E38" s="50">
        <f t="shared" si="2"/>
        <v>23.41</v>
      </c>
      <c r="F38" s="50">
        <f t="shared" si="3"/>
        <v>46.98</v>
      </c>
    </row>
    <row r="39" spans="1:6" ht="15" customHeight="1">
      <c r="A39" s="49">
        <v>2241</v>
      </c>
      <c r="B39" s="51" t="s">
        <v>14</v>
      </c>
      <c r="C39" s="50">
        <v>0.06</v>
      </c>
      <c r="D39" s="50">
        <v>0</v>
      </c>
      <c r="E39" s="50">
        <f t="shared" si="2"/>
        <v>0.03</v>
      </c>
      <c r="F39" s="50">
        <f t="shared" si="3"/>
        <v>0.06</v>
      </c>
    </row>
    <row r="40" spans="1:6" ht="15" customHeight="1">
      <c r="A40" s="49">
        <v>2242</v>
      </c>
      <c r="B40" s="51" t="s">
        <v>15</v>
      </c>
      <c r="C40" s="50">
        <v>14</v>
      </c>
      <c r="D40" s="50">
        <v>0</v>
      </c>
      <c r="E40" s="50">
        <f t="shared" si="2"/>
        <v>6.98</v>
      </c>
      <c r="F40" s="50">
        <f t="shared" si="3"/>
        <v>14.01</v>
      </c>
    </row>
    <row r="41" spans="1:6" ht="15" customHeight="1">
      <c r="A41" s="49">
        <v>2243</v>
      </c>
      <c r="B41" s="51" t="s">
        <v>16</v>
      </c>
      <c r="C41" s="50">
        <v>44.69</v>
      </c>
      <c r="D41" s="50">
        <v>0</v>
      </c>
      <c r="E41" s="50">
        <f t="shared" si="2"/>
        <v>22.27</v>
      </c>
      <c r="F41" s="50">
        <f t="shared" si="3"/>
        <v>44.7</v>
      </c>
    </row>
    <row r="42" spans="1:6" ht="15" customHeight="1">
      <c r="A42" s="49">
        <v>2244</v>
      </c>
      <c r="B42" s="51" t="s">
        <v>17</v>
      </c>
      <c r="C42" s="50">
        <v>645.64</v>
      </c>
      <c r="D42" s="50">
        <v>0</v>
      </c>
      <c r="E42" s="50">
        <f t="shared" si="2"/>
        <v>321.7</v>
      </c>
      <c r="F42" s="50">
        <f t="shared" si="3"/>
        <v>645.65</v>
      </c>
    </row>
    <row r="43" spans="1:6" ht="15" customHeight="1">
      <c r="A43" s="49">
        <v>2247</v>
      </c>
      <c r="B43" s="47" t="s">
        <v>18</v>
      </c>
      <c r="C43" s="50">
        <v>3.7</v>
      </c>
      <c r="D43" s="50">
        <v>0</v>
      </c>
      <c r="E43" s="50">
        <f t="shared" si="2"/>
        <v>1.84</v>
      </c>
      <c r="F43" s="50">
        <f t="shared" si="3"/>
        <v>3.69</v>
      </c>
    </row>
    <row r="44" spans="1:6" ht="15" customHeight="1">
      <c r="A44" s="49">
        <v>2249</v>
      </c>
      <c r="B44" s="51" t="s">
        <v>19</v>
      </c>
      <c r="C44" s="50">
        <v>16.14</v>
      </c>
      <c r="D44" s="50">
        <v>0</v>
      </c>
      <c r="E44" s="50">
        <f t="shared" si="2"/>
        <v>8.04</v>
      </c>
      <c r="F44" s="50">
        <f t="shared" si="3"/>
        <v>16.14</v>
      </c>
    </row>
    <row r="45" spans="1:6" ht="15" customHeight="1">
      <c r="A45" s="49">
        <v>2251</v>
      </c>
      <c r="B45" s="51" t="s">
        <v>11</v>
      </c>
      <c r="C45" s="50">
        <v>94.49</v>
      </c>
      <c r="D45" s="50">
        <v>0</v>
      </c>
      <c r="E45" s="50">
        <f t="shared" si="2"/>
        <v>47.08</v>
      </c>
      <c r="F45" s="50">
        <f t="shared" si="3"/>
        <v>94.49</v>
      </c>
    </row>
    <row r="46" spans="1:6" ht="15.75">
      <c r="A46" s="49">
        <v>2252</v>
      </c>
      <c r="B46" s="51" t="s">
        <v>12</v>
      </c>
      <c r="C46" s="50">
        <v>2.02</v>
      </c>
      <c r="D46" s="50">
        <v>0</v>
      </c>
      <c r="E46" s="50">
        <f t="shared" si="2"/>
        <v>1.01</v>
      </c>
      <c r="F46" s="50">
        <f t="shared" si="3"/>
        <v>2.03</v>
      </c>
    </row>
    <row r="47" spans="1:6" ht="15" customHeight="1">
      <c r="A47" s="49">
        <v>2259</v>
      </c>
      <c r="B47" s="51" t="s">
        <v>13</v>
      </c>
      <c r="C47" s="50">
        <v>0.31</v>
      </c>
      <c r="D47" s="50">
        <v>0</v>
      </c>
      <c r="E47" s="50">
        <f t="shared" si="2"/>
        <v>0.15</v>
      </c>
      <c r="F47" s="50">
        <f t="shared" si="3"/>
        <v>0.3</v>
      </c>
    </row>
    <row r="48" spans="1:6" ht="15" customHeight="1">
      <c r="A48" s="49">
        <v>2261</v>
      </c>
      <c r="B48" s="51" t="s">
        <v>20</v>
      </c>
      <c r="C48" s="50">
        <v>11.44</v>
      </c>
      <c r="D48" s="50">
        <v>0</v>
      </c>
      <c r="E48" s="50">
        <f t="shared" si="2"/>
        <v>5.7</v>
      </c>
      <c r="F48" s="50">
        <f t="shared" si="3"/>
        <v>11.44</v>
      </c>
    </row>
    <row r="49" spans="1:6" ht="15" customHeight="1">
      <c r="A49" s="49">
        <v>2262</v>
      </c>
      <c r="B49" s="51" t="s">
        <v>21</v>
      </c>
      <c r="C49" s="50">
        <v>40.96</v>
      </c>
      <c r="D49" s="50">
        <v>0</v>
      </c>
      <c r="E49" s="50">
        <f t="shared" si="2"/>
        <v>20.41</v>
      </c>
      <c r="F49" s="50">
        <f t="shared" si="3"/>
        <v>40.96</v>
      </c>
    </row>
    <row r="50" spans="1:6" ht="15" customHeight="1">
      <c r="A50" s="49">
        <v>2263</v>
      </c>
      <c r="B50" s="51" t="s">
        <v>22</v>
      </c>
      <c r="C50" s="50">
        <v>151.07</v>
      </c>
      <c r="D50" s="50">
        <v>0</v>
      </c>
      <c r="E50" s="50">
        <f t="shared" si="2"/>
        <v>75.27</v>
      </c>
      <c r="F50" s="50">
        <f t="shared" si="3"/>
        <v>151.07</v>
      </c>
    </row>
    <row r="51" spans="1:6" ht="15" customHeight="1">
      <c r="A51" s="49">
        <v>2264</v>
      </c>
      <c r="B51" s="51" t="s">
        <v>23</v>
      </c>
      <c r="C51" s="50">
        <v>0.77</v>
      </c>
      <c r="D51" s="50">
        <v>0</v>
      </c>
      <c r="E51" s="50">
        <f t="shared" si="2"/>
        <v>0.38</v>
      </c>
      <c r="F51" s="50">
        <f t="shared" si="3"/>
        <v>0.76</v>
      </c>
    </row>
    <row r="52" spans="1:6" ht="15" customHeight="1">
      <c r="A52" s="49">
        <v>2279</v>
      </c>
      <c r="B52" s="51" t="s">
        <v>24</v>
      </c>
      <c r="C52" s="50">
        <v>168.75</v>
      </c>
      <c r="D52" s="50">
        <v>0</v>
      </c>
      <c r="E52" s="50">
        <f t="shared" si="2"/>
        <v>84.08</v>
      </c>
      <c r="F52" s="50">
        <f t="shared" si="3"/>
        <v>168.75</v>
      </c>
    </row>
    <row r="53" spans="1:6" ht="15" customHeight="1">
      <c r="A53" s="49">
        <v>2311</v>
      </c>
      <c r="B53" s="51" t="s">
        <v>25</v>
      </c>
      <c r="C53" s="50">
        <v>15.89</v>
      </c>
      <c r="D53" s="50">
        <v>0</v>
      </c>
      <c r="E53" s="50">
        <f t="shared" si="2"/>
        <v>7.92</v>
      </c>
      <c r="F53" s="50">
        <f t="shared" si="3"/>
        <v>15.9</v>
      </c>
    </row>
    <row r="54" spans="1:6" ht="15" customHeight="1">
      <c r="A54" s="49">
        <v>2312</v>
      </c>
      <c r="B54" s="51" t="s">
        <v>26</v>
      </c>
      <c r="C54" s="50">
        <v>29.37</v>
      </c>
      <c r="D54" s="50">
        <v>0</v>
      </c>
      <c r="E54" s="50">
        <f t="shared" si="2"/>
        <v>14.63</v>
      </c>
      <c r="F54" s="50">
        <f t="shared" si="3"/>
        <v>29.36</v>
      </c>
    </row>
    <row r="55" spans="1:6" ht="15" customHeight="1">
      <c r="A55" s="49">
        <v>2321</v>
      </c>
      <c r="B55" s="51" t="s">
        <v>27</v>
      </c>
      <c r="C55" s="50">
        <v>630.52</v>
      </c>
      <c r="D55" s="50">
        <v>0</v>
      </c>
      <c r="E55" s="50">
        <f t="shared" si="2"/>
        <v>314.16</v>
      </c>
      <c r="F55" s="50">
        <f t="shared" si="3"/>
        <v>630.52</v>
      </c>
    </row>
    <row r="56" spans="1:6" ht="15.75">
      <c r="A56" s="49">
        <v>2322</v>
      </c>
      <c r="B56" s="51" t="s">
        <v>28</v>
      </c>
      <c r="C56" s="50">
        <v>106.37</v>
      </c>
      <c r="D56" s="50">
        <v>0</v>
      </c>
      <c r="E56" s="50">
        <f t="shared" si="2"/>
        <v>53</v>
      </c>
      <c r="F56" s="50">
        <f t="shared" si="3"/>
        <v>106.37</v>
      </c>
    </row>
    <row r="57" spans="1:6" ht="15" customHeight="1">
      <c r="A57" s="49">
        <v>2341</v>
      </c>
      <c r="B57" s="51" t="s">
        <v>29</v>
      </c>
      <c r="C57" s="50">
        <v>14.83</v>
      </c>
      <c r="D57" s="50">
        <v>0</v>
      </c>
      <c r="E57" s="50">
        <f t="shared" si="2"/>
        <v>7.39</v>
      </c>
      <c r="F57" s="50">
        <f t="shared" si="3"/>
        <v>14.83</v>
      </c>
    </row>
    <row r="58" spans="1:6" ht="15" customHeight="1">
      <c r="A58" s="49">
        <v>2344</v>
      </c>
      <c r="B58" s="51" t="s">
        <v>30</v>
      </c>
      <c r="C58" s="50">
        <v>0.21</v>
      </c>
      <c r="D58" s="50">
        <v>0</v>
      </c>
      <c r="E58" s="50">
        <f t="shared" si="2"/>
        <v>0.1</v>
      </c>
      <c r="F58" s="50">
        <f t="shared" si="3"/>
        <v>0.2</v>
      </c>
    </row>
    <row r="59" spans="1:6" ht="15" customHeight="1">
      <c r="A59" s="49">
        <v>2350</v>
      </c>
      <c r="B59" s="51" t="s">
        <v>31</v>
      </c>
      <c r="C59" s="50">
        <v>125.71</v>
      </c>
      <c r="D59" s="50">
        <v>0</v>
      </c>
      <c r="E59" s="50">
        <f t="shared" si="2"/>
        <v>62.64</v>
      </c>
      <c r="F59" s="50">
        <f t="shared" si="3"/>
        <v>125.72</v>
      </c>
    </row>
    <row r="60" spans="1:6" ht="15" customHeight="1">
      <c r="A60" s="49">
        <v>2361</v>
      </c>
      <c r="B60" s="51" t="s">
        <v>32</v>
      </c>
      <c r="C60" s="50">
        <v>60.88</v>
      </c>
      <c r="D60" s="50">
        <v>0</v>
      </c>
      <c r="E60" s="50">
        <f t="shared" si="2"/>
        <v>30.33</v>
      </c>
      <c r="F60" s="50">
        <f t="shared" si="3"/>
        <v>60.87</v>
      </c>
    </row>
    <row r="61" spans="1:6" ht="15" customHeight="1">
      <c r="A61" s="49">
        <v>2362</v>
      </c>
      <c r="B61" s="51" t="s">
        <v>33</v>
      </c>
      <c r="C61" s="50">
        <v>2.93</v>
      </c>
      <c r="D61" s="50">
        <v>0</v>
      </c>
      <c r="E61" s="50">
        <f t="shared" si="2"/>
        <v>1.46</v>
      </c>
      <c r="F61" s="50">
        <f t="shared" si="3"/>
        <v>2.93</v>
      </c>
    </row>
    <row r="62" spans="1:6" ht="15" customHeight="1">
      <c r="A62" s="49">
        <v>2363</v>
      </c>
      <c r="B62" s="51" t="s">
        <v>34</v>
      </c>
      <c r="C62" s="50">
        <v>16.72</v>
      </c>
      <c r="D62" s="50">
        <v>0</v>
      </c>
      <c r="E62" s="50">
        <f t="shared" si="2"/>
        <v>8.33</v>
      </c>
      <c r="F62" s="50">
        <f t="shared" si="3"/>
        <v>16.72</v>
      </c>
    </row>
    <row r="63" spans="1:6" ht="15.75" hidden="1">
      <c r="A63" s="49">
        <v>2370</v>
      </c>
      <c r="B63" s="51" t="s">
        <v>35</v>
      </c>
      <c r="C63" s="50"/>
      <c r="D63" s="50">
        <v>0</v>
      </c>
      <c r="E63" s="50">
        <f t="shared" si="2"/>
        <v>0</v>
      </c>
      <c r="F63" s="50">
        <f t="shared" si="3"/>
        <v>0</v>
      </c>
    </row>
    <row r="64" spans="1:6" ht="15" customHeight="1">
      <c r="A64" s="49">
        <v>2400</v>
      </c>
      <c r="B64" s="51" t="s">
        <v>50</v>
      </c>
      <c r="C64" s="50">
        <v>6.53</v>
      </c>
      <c r="D64" s="50">
        <v>0</v>
      </c>
      <c r="E64" s="50">
        <f t="shared" si="2"/>
        <v>3.25</v>
      </c>
      <c r="F64" s="50">
        <f t="shared" si="3"/>
        <v>6.52</v>
      </c>
    </row>
    <row r="65" spans="1:6" ht="15" customHeight="1">
      <c r="A65" s="49">
        <v>2513</v>
      </c>
      <c r="B65" s="51" t="s">
        <v>37</v>
      </c>
      <c r="C65" s="50">
        <v>102.3</v>
      </c>
      <c r="D65" s="50">
        <v>0</v>
      </c>
      <c r="E65" s="50">
        <f t="shared" si="2"/>
        <v>50.97</v>
      </c>
      <c r="F65" s="50">
        <f t="shared" si="3"/>
        <v>102.3</v>
      </c>
    </row>
    <row r="66" spans="1:6" ht="15" customHeight="1">
      <c r="A66" s="49">
        <v>2515</v>
      </c>
      <c r="B66" s="51" t="s">
        <v>38</v>
      </c>
      <c r="C66" s="50">
        <v>4.52</v>
      </c>
      <c r="D66" s="50">
        <v>0</v>
      </c>
      <c r="E66" s="50">
        <f t="shared" si="2"/>
        <v>2.25</v>
      </c>
      <c r="F66" s="50">
        <f t="shared" si="3"/>
        <v>4.52</v>
      </c>
    </row>
    <row r="67" spans="1:6" ht="15" customHeight="1">
      <c r="A67" s="49">
        <v>2519</v>
      </c>
      <c r="B67" s="51" t="s">
        <v>41</v>
      </c>
      <c r="C67" s="50">
        <v>23.85</v>
      </c>
      <c r="D67" s="50">
        <v>0</v>
      </c>
      <c r="E67" s="50">
        <f t="shared" si="2"/>
        <v>11.88</v>
      </c>
      <c r="F67" s="50">
        <f t="shared" si="3"/>
        <v>23.84</v>
      </c>
    </row>
    <row r="68" spans="1:6" ht="15.75" hidden="1">
      <c r="A68" s="49">
        <v>6240</v>
      </c>
      <c r="B68" s="51" t="s">
        <v>53</v>
      </c>
      <c r="C68" s="50"/>
      <c r="D68" s="50">
        <v>0</v>
      </c>
      <c r="E68" s="50">
        <f t="shared" si="2"/>
        <v>0</v>
      </c>
      <c r="F68" s="50">
        <f t="shared" si="3"/>
        <v>0</v>
      </c>
    </row>
    <row r="69" spans="1:6" ht="15.75" hidden="1">
      <c r="A69" s="49">
        <v>6290</v>
      </c>
      <c r="B69" s="51" t="s">
        <v>54</v>
      </c>
      <c r="C69" s="50"/>
      <c r="D69" s="50">
        <v>0</v>
      </c>
      <c r="E69" s="50">
        <f t="shared" si="2"/>
        <v>0</v>
      </c>
      <c r="F69" s="50">
        <f t="shared" si="3"/>
        <v>0</v>
      </c>
    </row>
    <row r="70" spans="1:6" ht="15" customHeight="1">
      <c r="A70" s="49">
        <v>5121</v>
      </c>
      <c r="B70" s="51" t="s">
        <v>39</v>
      </c>
      <c r="C70" s="50">
        <v>19.28</v>
      </c>
      <c r="D70" s="50">
        <v>0</v>
      </c>
      <c r="E70" s="50">
        <f t="shared" si="2"/>
        <v>9.61</v>
      </c>
      <c r="F70" s="50">
        <f t="shared" si="3"/>
        <v>19.29</v>
      </c>
    </row>
    <row r="71" spans="1:6" ht="15" customHeight="1">
      <c r="A71" s="49">
        <v>5232</v>
      </c>
      <c r="B71" s="51" t="s">
        <v>40</v>
      </c>
      <c r="C71" s="50">
        <v>68.95</v>
      </c>
      <c r="D71" s="50">
        <v>0</v>
      </c>
      <c r="E71" s="50">
        <v>34.55</v>
      </c>
      <c r="F71" s="50">
        <f t="shared" si="3"/>
        <v>69.34</v>
      </c>
    </row>
    <row r="72" spans="1:6" ht="15" customHeight="1">
      <c r="A72" s="49">
        <v>5238</v>
      </c>
      <c r="B72" s="51" t="s">
        <v>42</v>
      </c>
      <c r="C72" s="50">
        <v>214.07</v>
      </c>
      <c r="D72" s="50">
        <v>0</v>
      </c>
      <c r="E72" s="50">
        <f t="shared" si="2"/>
        <v>106.66</v>
      </c>
      <c r="F72" s="50">
        <f t="shared" si="3"/>
        <v>214.07</v>
      </c>
    </row>
    <row r="73" spans="1:6" ht="15" customHeight="1">
      <c r="A73" s="49">
        <v>5240</v>
      </c>
      <c r="B73" s="51" t="s">
        <v>43</v>
      </c>
      <c r="C73" s="57">
        <v>1.38</v>
      </c>
      <c r="D73" s="50">
        <v>0</v>
      </c>
      <c r="E73" s="50">
        <f t="shared" si="2"/>
        <v>0.69</v>
      </c>
      <c r="F73" s="50">
        <f t="shared" si="3"/>
        <v>1.38</v>
      </c>
    </row>
    <row r="74" spans="1:6" ht="15" customHeight="1">
      <c r="A74" s="49">
        <v>5250</v>
      </c>
      <c r="B74" s="51" t="s">
        <v>44</v>
      </c>
      <c r="C74" s="73">
        <v>671.58</v>
      </c>
      <c r="D74" s="50">
        <v>0</v>
      </c>
      <c r="E74" s="50">
        <f t="shared" si="2"/>
        <v>334.62</v>
      </c>
      <c r="F74" s="50">
        <f t="shared" si="3"/>
        <v>671.58</v>
      </c>
    </row>
    <row r="75" spans="1:6" ht="15.75">
      <c r="A75" s="54"/>
      <c r="B75" s="58" t="s">
        <v>9</v>
      </c>
      <c r="C75" s="53">
        <f>SUM(C32:C74)</f>
        <v>7383.880000000001</v>
      </c>
      <c r="D75" s="53">
        <f>SUM(D32:D74)</f>
        <v>0</v>
      </c>
      <c r="E75" s="53">
        <f>SUM(E32:E74)</f>
        <v>3679.2599999999998</v>
      </c>
      <c r="F75" s="53">
        <f>SUM(F32:F74)</f>
        <v>7384.26</v>
      </c>
    </row>
    <row r="76" spans="1:6" ht="15.75">
      <c r="A76" s="54"/>
      <c r="B76" s="58" t="s">
        <v>51</v>
      </c>
      <c r="C76" s="53">
        <f>C75+C30</f>
        <v>15061.810000000001</v>
      </c>
      <c r="D76" s="53">
        <f>D75+D30</f>
        <v>0</v>
      </c>
      <c r="E76" s="53">
        <f>E75+E30</f>
        <v>7649.07</v>
      </c>
      <c r="F76" s="53">
        <f>F75+F30</f>
        <v>15351.63</v>
      </c>
    </row>
    <row r="77" spans="1:6" ht="15.75">
      <c r="A77" s="59"/>
      <c r="B77" s="42"/>
      <c r="C77" s="17"/>
      <c r="D77" s="42"/>
      <c r="E77" s="42"/>
      <c r="F77" s="17"/>
    </row>
    <row r="78" spans="1:6" ht="15.75">
      <c r="A78" s="98" t="s">
        <v>72</v>
      </c>
      <c r="B78" s="98"/>
      <c r="C78" s="29">
        <v>287</v>
      </c>
      <c r="D78" s="43">
        <v>0</v>
      </c>
      <c r="E78" s="43">
        <v>143</v>
      </c>
      <c r="F78" s="43">
        <v>287</v>
      </c>
    </row>
    <row r="79" spans="1:6" ht="15.75" customHeight="1">
      <c r="A79" s="98" t="s">
        <v>73</v>
      </c>
      <c r="B79" s="98"/>
      <c r="C79" s="60">
        <f>C76/C78</f>
        <v>52.480174216027876</v>
      </c>
      <c r="D79" s="78">
        <v>0</v>
      </c>
      <c r="E79" s="61">
        <f>E76/E78</f>
        <v>53.489999999999995</v>
      </c>
      <c r="F79" s="61">
        <f>F76/F78</f>
        <v>53.489999999999995</v>
      </c>
    </row>
    <row r="80" spans="1:6" ht="15.75" customHeight="1">
      <c r="A80" s="28"/>
      <c r="B80" s="28"/>
      <c r="C80" s="60"/>
      <c r="D80" s="79"/>
      <c r="E80" s="60"/>
      <c r="F80" s="60"/>
    </row>
    <row r="81" spans="1:6" s="9" customFormat="1" ht="15.75">
      <c r="A81" s="108" t="s">
        <v>61</v>
      </c>
      <c r="B81" s="109"/>
      <c r="C81" s="64"/>
      <c r="D81" s="64"/>
      <c r="E81" s="64"/>
      <c r="F81" s="64"/>
    </row>
    <row r="82" spans="1:6" s="9" customFormat="1" ht="15.75">
      <c r="A82" s="108" t="s">
        <v>130</v>
      </c>
      <c r="B82" s="109"/>
      <c r="C82" s="38"/>
      <c r="D82" s="65"/>
      <c r="E82" s="64"/>
      <c r="F82" s="64"/>
    </row>
    <row r="83" spans="1:6" s="9" customFormat="1" ht="15" customHeight="1">
      <c r="A83" s="39"/>
      <c r="B83" s="39"/>
      <c r="C83" s="39"/>
      <c r="D83" s="39"/>
      <c r="E83" s="39"/>
      <c r="F83" s="39"/>
    </row>
    <row r="84" spans="1:6" s="9" customFormat="1" ht="15.75">
      <c r="A84" s="39" t="s">
        <v>62</v>
      </c>
      <c r="B84" s="39"/>
      <c r="C84" s="39"/>
      <c r="D84" s="39"/>
      <c r="E84" s="39"/>
      <c r="F84" s="39"/>
    </row>
    <row r="85" spans="1:6" s="9" customFormat="1" ht="15" customHeight="1">
      <c r="A85" s="39"/>
      <c r="B85" s="39"/>
      <c r="C85" s="39"/>
      <c r="D85" s="39"/>
      <c r="E85" s="39"/>
      <c r="F85" s="39"/>
    </row>
    <row r="86" spans="1:6" s="9" customFormat="1" ht="15.75">
      <c r="A86" s="39" t="s">
        <v>101</v>
      </c>
      <c r="B86" s="40"/>
      <c r="C86" s="40"/>
      <c r="D86" s="40"/>
      <c r="E86" s="40"/>
      <c r="F86" s="40"/>
    </row>
    <row r="87" spans="1:6" s="9" customFormat="1" ht="13.5" customHeight="1">
      <c r="A87" s="39"/>
      <c r="B87" s="41" t="s">
        <v>63</v>
      </c>
      <c r="C87" s="41"/>
      <c r="D87" s="41"/>
      <c r="E87" s="39"/>
      <c r="F87" s="39"/>
    </row>
    <row r="88" s="9" customFormat="1" ht="13.5" customHeight="1">
      <c r="B88" s="10"/>
    </row>
    <row r="89" s="3" customFormat="1" ht="14.25">
      <c r="C89" s="7"/>
    </row>
  </sheetData>
  <sheetProtection/>
  <mergeCells count="13">
    <mergeCell ref="B12:D12"/>
    <mergeCell ref="B1:F1"/>
    <mergeCell ref="B2:F2"/>
    <mergeCell ref="A9:B9"/>
    <mergeCell ref="A10:B10"/>
    <mergeCell ref="A7:F7"/>
    <mergeCell ref="D3:F3"/>
    <mergeCell ref="B13:F13"/>
    <mergeCell ref="B14:F14"/>
    <mergeCell ref="A78:B78"/>
    <mergeCell ref="A79:B79"/>
    <mergeCell ref="A81:B81"/>
    <mergeCell ref="A82:B82"/>
  </mergeCells>
  <printOptions/>
  <pageMargins left="0.9421296296296297" right="0.5511811023622047" top="0.5511811023622047" bottom="0.5511811023622047" header="0.31496062992125984" footer="0.31496062992125984"/>
  <pageSetup firstPageNumber="5" useFirstPageNumber="1" fitToHeight="0" horizontalDpi="600" verticalDpi="600" orientation="portrait" paperSize="9" scale="55" r:id="rId1"/>
  <headerFooter>
    <oddHeader>&amp;C&amp;P</oddHeader>
    <oddFooter>&amp;C&amp;"Times New Roman,Regular"&amp;11&amp;F; Grozījumi Ministru kabineta 2013.gada 24.septembra noteikumos Nr.1002 „Sociālās integrācijas valsts aģentūras sniegto maksas pakalpojumu cenrādis”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89"/>
  <sheetViews>
    <sheetView view="pageLayout" zoomScale="90" zoomScaleNormal="90" zoomScalePageLayoutView="90" workbookViewId="0" topLeftCell="A1">
      <selection activeCell="B84" sqref="B84"/>
    </sheetView>
  </sheetViews>
  <sheetFormatPr defaultColWidth="9.140625" defaultRowHeight="12.75"/>
  <cols>
    <col min="1" max="1" width="12.8515625" style="0" customWidth="1"/>
    <col min="2" max="2" width="99.7109375" style="0" customWidth="1"/>
    <col min="3" max="3" width="12.7109375" style="0" hidden="1" customWidth="1"/>
    <col min="4" max="4" width="25.8515625" style="0" hidden="1" customWidth="1"/>
    <col min="5" max="5" width="20.57421875" style="0" hidden="1" customWidth="1"/>
    <col min="6" max="6" width="40.421875" style="0" customWidth="1"/>
  </cols>
  <sheetData>
    <row r="1" spans="1:6" ht="15.75" customHeight="1">
      <c r="A1" s="11"/>
      <c r="B1" s="104" t="s">
        <v>56</v>
      </c>
      <c r="C1" s="104"/>
      <c r="D1" s="104"/>
      <c r="E1" s="104"/>
      <c r="F1" s="99"/>
    </row>
    <row r="2" spans="1:6" ht="15.75">
      <c r="A2" s="11"/>
      <c r="B2" s="105" t="s">
        <v>64</v>
      </c>
      <c r="C2" s="105"/>
      <c r="D2" s="105"/>
      <c r="E2" s="105"/>
      <c r="F2" s="106"/>
    </row>
    <row r="3" spans="1:6" ht="15.75">
      <c r="A3" s="11"/>
      <c r="B3" s="30"/>
      <c r="C3" s="30"/>
      <c r="D3" s="107" t="s">
        <v>65</v>
      </c>
      <c r="E3" s="107"/>
      <c r="F3" s="107"/>
    </row>
    <row r="4" spans="1:6" ht="15.75">
      <c r="A4" s="11"/>
      <c r="B4" s="30"/>
      <c r="C4" s="30"/>
      <c r="D4" s="30"/>
      <c r="E4" s="33"/>
      <c r="F4" s="30" t="s">
        <v>59</v>
      </c>
    </row>
    <row r="5" spans="1:6" ht="15.75">
      <c r="A5" s="11"/>
      <c r="B5" s="37"/>
      <c r="C5" s="37"/>
      <c r="D5" s="37"/>
      <c r="E5" s="31"/>
      <c r="F5" s="30" t="s">
        <v>75</v>
      </c>
    </row>
    <row r="6" spans="1:6" ht="15">
      <c r="A6" s="11"/>
      <c r="B6" s="2"/>
      <c r="C6" s="2"/>
      <c r="D6" s="2"/>
      <c r="E6" s="2"/>
      <c r="F6" s="2"/>
    </row>
    <row r="7" spans="1:6" ht="18.75">
      <c r="A7" s="97" t="s">
        <v>10</v>
      </c>
      <c r="B7" s="97"/>
      <c r="C7" s="97"/>
      <c r="D7" s="97"/>
      <c r="E7" s="97"/>
      <c r="F7" s="97"/>
    </row>
    <row r="8" spans="1:6" ht="14.25">
      <c r="A8" s="12"/>
      <c r="B8" s="12"/>
      <c r="C8" s="12"/>
      <c r="D8" s="12"/>
      <c r="E8" s="12"/>
      <c r="F8" s="3"/>
    </row>
    <row r="9" spans="1:6" ht="15.75" customHeight="1">
      <c r="A9" s="98" t="s">
        <v>1</v>
      </c>
      <c r="B9" s="98"/>
      <c r="C9" s="28"/>
      <c r="D9" s="28"/>
      <c r="E9" s="28"/>
      <c r="F9" s="17"/>
    </row>
    <row r="10" spans="1:6" ht="15.75" customHeight="1">
      <c r="A10" s="98" t="s">
        <v>0</v>
      </c>
      <c r="B10" s="98"/>
      <c r="C10" s="28"/>
      <c r="D10" s="28"/>
      <c r="E10" s="28"/>
      <c r="F10" s="17"/>
    </row>
    <row r="11" spans="1:6" ht="15" customHeight="1">
      <c r="A11" s="28"/>
      <c r="B11" s="28" t="s">
        <v>52</v>
      </c>
      <c r="C11" s="28"/>
      <c r="D11" s="28"/>
      <c r="E11" s="28"/>
      <c r="F11" s="17"/>
    </row>
    <row r="12" spans="1:6" ht="15" customHeight="1">
      <c r="A12" s="28"/>
      <c r="B12" s="98" t="s">
        <v>97</v>
      </c>
      <c r="C12" s="103"/>
      <c r="D12" s="103"/>
      <c r="E12" s="28"/>
      <c r="F12" s="36"/>
    </row>
    <row r="13" spans="1:6" ht="15" customHeight="1">
      <c r="A13" s="28"/>
      <c r="B13" s="98" t="s">
        <v>98</v>
      </c>
      <c r="C13" s="98"/>
      <c r="D13" s="98"/>
      <c r="E13" s="98"/>
      <c r="F13" s="99"/>
    </row>
    <row r="14" spans="1:6" ht="15" customHeight="1">
      <c r="A14" s="28"/>
      <c r="B14" s="98" t="s">
        <v>112</v>
      </c>
      <c r="C14" s="98"/>
      <c r="D14" s="98"/>
      <c r="E14" s="98"/>
      <c r="F14" s="99"/>
    </row>
    <row r="15" spans="1:6" ht="18" customHeight="1">
      <c r="A15" s="28" t="s">
        <v>2</v>
      </c>
      <c r="B15" s="28" t="s">
        <v>129</v>
      </c>
      <c r="C15" s="28"/>
      <c r="D15" s="28"/>
      <c r="E15" s="28"/>
      <c r="F15" s="17"/>
    </row>
    <row r="16" spans="1:6" ht="67.5" customHeight="1">
      <c r="A16" s="91" t="s">
        <v>3</v>
      </c>
      <c r="B16" s="91" t="s">
        <v>4</v>
      </c>
      <c r="C16" s="91" t="s">
        <v>69</v>
      </c>
      <c r="D16" s="91" t="s">
        <v>126</v>
      </c>
      <c r="E16" s="91" t="s">
        <v>71</v>
      </c>
      <c r="F16" s="91" t="s">
        <v>127</v>
      </c>
    </row>
    <row r="17" spans="1:6" ht="15.75">
      <c r="A17" s="44">
        <v>1</v>
      </c>
      <c r="B17" s="45">
        <v>2</v>
      </c>
      <c r="C17" s="45">
        <v>3</v>
      </c>
      <c r="D17" s="45">
        <v>3</v>
      </c>
      <c r="E17" s="45">
        <v>4</v>
      </c>
      <c r="F17" s="45">
        <v>3</v>
      </c>
    </row>
    <row r="18" spans="1:6" ht="15" customHeight="1">
      <c r="A18" s="46"/>
      <c r="B18" s="47" t="s">
        <v>6</v>
      </c>
      <c r="C18" s="48"/>
      <c r="D18" s="47"/>
      <c r="E18" s="47"/>
      <c r="F18" s="48"/>
    </row>
    <row r="19" spans="1:6" ht="15" customHeight="1">
      <c r="A19" s="49">
        <v>1100</v>
      </c>
      <c r="B19" s="49" t="s">
        <v>57</v>
      </c>
      <c r="C19" s="50">
        <v>976.2</v>
      </c>
      <c r="D19" s="50">
        <v>0</v>
      </c>
      <c r="E19" s="50">
        <v>523.43</v>
      </c>
      <c r="F19" s="50">
        <f>ROUND(E19*2,2)</f>
        <v>1046.86</v>
      </c>
    </row>
    <row r="20" spans="1:6" ht="15.75">
      <c r="A20" s="49">
        <v>1200</v>
      </c>
      <c r="B20" s="51" t="s">
        <v>58</v>
      </c>
      <c r="C20" s="50">
        <v>230.29</v>
      </c>
      <c r="D20" s="50">
        <v>0</v>
      </c>
      <c r="E20" s="50">
        <v>123.48</v>
      </c>
      <c r="F20" s="50">
        <f aca="true" t="shared" si="0" ref="F20:F29">ROUND(E20*2,2)</f>
        <v>246.96</v>
      </c>
    </row>
    <row r="21" spans="1:6" ht="15" customHeight="1">
      <c r="A21" s="49">
        <v>2222</v>
      </c>
      <c r="B21" s="51" t="s">
        <v>46</v>
      </c>
      <c r="C21" s="50">
        <v>89.51</v>
      </c>
      <c r="D21" s="50">
        <v>0</v>
      </c>
      <c r="E21" s="50">
        <f aca="true" t="shared" si="1" ref="E21:E29">ROUND(C21/2,2)</f>
        <v>44.76</v>
      </c>
      <c r="F21" s="50">
        <f t="shared" si="0"/>
        <v>89.52</v>
      </c>
    </row>
    <row r="22" spans="1:6" ht="15" customHeight="1">
      <c r="A22" s="49">
        <v>2223</v>
      </c>
      <c r="B22" s="51" t="s">
        <v>47</v>
      </c>
      <c r="C22" s="50">
        <v>85.7</v>
      </c>
      <c r="D22" s="50">
        <v>0</v>
      </c>
      <c r="E22" s="50">
        <f t="shared" si="1"/>
        <v>42.85</v>
      </c>
      <c r="F22" s="50">
        <f t="shared" si="0"/>
        <v>85.7</v>
      </c>
    </row>
    <row r="23" spans="1:6" ht="15" customHeight="1">
      <c r="A23" s="49">
        <v>2243</v>
      </c>
      <c r="B23" s="51" t="s">
        <v>16</v>
      </c>
      <c r="C23" s="50">
        <v>21.02</v>
      </c>
      <c r="D23" s="50">
        <v>0</v>
      </c>
      <c r="E23" s="50">
        <f t="shared" si="1"/>
        <v>10.51</v>
      </c>
      <c r="F23" s="50">
        <f t="shared" si="0"/>
        <v>21.02</v>
      </c>
    </row>
    <row r="24" spans="1:6" ht="15" customHeight="1">
      <c r="A24" s="49">
        <v>2249</v>
      </c>
      <c r="B24" s="51" t="s">
        <v>19</v>
      </c>
      <c r="C24" s="50">
        <v>105.83</v>
      </c>
      <c r="D24" s="50">
        <v>0</v>
      </c>
      <c r="E24" s="50">
        <f t="shared" si="1"/>
        <v>52.92</v>
      </c>
      <c r="F24" s="50">
        <f t="shared" si="0"/>
        <v>105.84</v>
      </c>
    </row>
    <row r="25" spans="1:6" ht="15" customHeight="1">
      <c r="A25" s="49">
        <v>2321</v>
      </c>
      <c r="B25" s="51" t="s">
        <v>27</v>
      </c>
      <c r="C25" s="50">
        <v>130.73</v>
      </c>
      <c r="D25" s="50">
        <v>0</v>
      </c>
      <c r="E25" s="50">
        <f t="shared" si="1"/>
        <v>65.37</v>
      </c>
      <c r="F25" s="50">
        <f t="shared" si="0"/>
        <v>130.74</v>
      </c>
    </row>
    <row r="26" spans="1:6" ht="15" customHeight="1">
      <c r="A26" s="49">
        <v>2341</v>
      </c>
      <c r="B26" s="51" t="s">
        <v>29</v>
      </c>
      <c r="C26" s="50">
        <v>8.37</v>
      </c>
      <c r="D26" s="50">
        <v>0</v>
      </c>
      <c r="E26" s="50">
        <f t="shared" si="1"/>
        <v>4.19</v>
      </c>
      <c r="F26" s="50">
        <f t="shared" si="0"/>
        <v>8.38</v>
      </c>
    </row>
    <row r="27" spans="1:6" ht="15" customHeight="1">
      <c r="A27" s="49">
        <v>2350</v>
      </c>
      <c r="B27" s="51" t="s">
        <v>31</v>
      </c>
      <c r="C27" s="50">
        <v>5.17</v>
      </c>
      <c r="D27" s="50">
        <v>0</v>
      </c>
      <c r="E27" s="50">
        <f t="shared" si="1"/>
        <v>2.59</v>
      </c>
      <c r="F27" s="50">
        <f t="shared" si="0"/>
        <v>5.18</v>
      </c>
    </row>
    <row r="28" spans="1:6" ht="15" customHeight="1">
      <c r="A28" s="49">
        <v>2363</v>
      </c>
      <c r="B28" s="51" t="s">
        <v>34</v>
      </c>
      <c r="C28" s="50">
        <v>594.35</v>
      </c>
      <c r="D28" s="50">
        <v>0</v>
      </c>
      <c r="E28" s="50">
        <f t="shared" si="1"/>
        <v>297.18</v>
      </c>
      <c r="F28" s="50">
        <f t="shared" si="0"/>
        <v>594.36</v>
      </c>
    </row>
    <row r="29" spans="1:6" ht="15" customHeight="1">
      <c r="A29" s="49">
        <v>5232</v>
      </c>
      <c r="B29" s="51" t="s">
        <v>40</v>
      </c>
      <c r="C29" s="50">
        <v>0.4</v>
      </c>
      <c r="D29" s="50">
        <v>0</v>
      </c>
      <c r="E29" s="50">
        <f t="shared" si="1"/>
        <v>0.2</v>
      </c>
      <c r="F29" s="50">
        <f t="shared" si="0"/>
        <v>0.4</v>
      </c>
    </row>
    <row r="30" spans="1:6" ht="15" customHeight="1">
      <c r="A30" s="49"/>
      <c r="B30" s="52" t="s">
        <v>7</v>
      </c>
      <c r="C30" s="53">
        <f>SUM(C19:C29)</f>
        <v>2247.57</v>
      </c>
      <c r="D30" s="53">
        <f>SUM(D19:D29)</f>
        <v>0</v>
      </c>
      <c r="E30" s="53">
        <f>SUM(E19:E29)</f>
        <v>1167.48</v>
      </c>
      <c r="F30" s="53">
        <f>SUM(F19:F29)</f>
        <v>2334.96</v>
      </c>
    </row>
    <row r="31" spans="1:6" ht="15" customHeight="1">
      <c r="A31" s="54"/>
      <c r="B31" s="49" t="s">
        <v>8</v>
      </c>
      <c r="C31" s="48"/>
      <c r="D31" s="49"/>
      <c r="E31" s="49"/>
      <c r="F31" s="48"/>
    </row>
    <row r="32" spans="1:6" ht="15" customHeight="1">
      <c r="A32" s="49">
        <v>1100</v>
      </c>
      <c r="B32" s="49" t="s">
        <v>57</v>
      </c>
      <c r="C32" s="50">
        <v>1059.67</v>
      </c>
      <c r="D32" s="50">
        <v>0</v>
      </c>
      <c r="E32" s="50">
        <f aca="true" t="shared" si="2" ref="E32:E73">ROUND(C32/2,2)</f>
        <v>529.84</v>
      </c>
      <c r="F32" s="50">
        <f aca="true" t="shared" si="3" ref="F32:F73">ROUND(E32*2,2)</f>
        <v>1059.68</v>
      </c>
    </row>
    <row r="33" spans="1:6" ht="15.75">
      <c r="A33" s="49">
        <v>1200</v>
      </c>
      <c r="B33" s="51" t="s">
        <v>58</v>
      </c>
      <c r="C33" s="50">
        <v>249.98</v>
      </c>
      <c r="D33" s="50">
        <v>0</v>
      </c>
      <c r="E33" s="50">
        <f t="shared" si="2"/>
        <v>124.99</v>
      </c>
      <c r="F33" s="50">
        <f t="shared" si="3"/>
        <v>249.98</v>
      </c>
    </row>
    <row r="34" spans="1:6" ht="15.75" customHeight="1" hidden="1">
      <c r="A34" s="49">
        <v>2100</v>
      </c>
      <c r="B34" s="55" t="s">
        <v>49</v>
      </c>
      <c r="C34" s="50"/>
      <c r="D34" s="50">
        <v>0</v>
      </c>
      <c r="E34" s="50">
        <f t="shared" si="2"/>
        <v>0</v>
      </c>
      <c r="F34" s="50">
        <f t="shared" si="3"/>
        <v>0</v>
      </c>
    </row>
    <row r="35" spans="1:6" ht="15" customHeight="1">
      <c r="A35" s="56">
        <v>2210</v>
      </c>
      <c r="B35" s="51" t="s">
        <v>45</v>
      </c>
      <c r="C35" s="50">
        <v>16.6</v>
      </c>
      <c r="D35" s="50">
        <v>0</v>
      </c>
      <c r="E35" s="50">
        <f t="shared" si="2"/>
        <v>8.3</v>
      </c>
      <c r="F35" s="50">
        <f t="shared" si="3"/>
        <v>16.6</v>
      </c>
    </row>
    <row r="36" spans="1:6" ht="15" customHeight="1">
      <c r="A36" s="49">
        <v>2222</v>
      </c>
      <c r="B36" s="51" t="s">
        <v>46</v>
      </c>
      <c r="C36" s="50">
        <v>14.56</v>
      </c>
      <c r="D36" s="50">
        <v>0</v>
      </c>
      <c r="E36" s="50">
        <f t="shared" si="2"/>
        <v>7.28</v>
      </c>
      <c r="F36" s="50">
        <f t="shared" si="3"/>
        <v>14.56</v>
      </c>
    </row>
    <row r="37" spans="1:6" ht="15" customHeight="1">
      <c r="A37" s="49">
        <v>2223</v>
      </c>
      <c r="B37" s="51" t="s">
        <v>47</v>
      </c>
      <c r="C37" s="50">
        <v>197.44</v>
      </c>
      <c r="D37" s="50">
        <v>0</v>
      </c>
      <c r="E37" s="50">
        <f t="shared" si="2"/>
        <v>98.72</v>
      </c>
      <c r="F37" s="50">
        <f t="shared" si="3"/>
        <v>197.44</v>
      </c>
    </row>
    <row r="38" spans="1:6" ht="15" customHeight="1">
      <c r="A38" s="49">
        <v>2230</v>
      </c>
      <c r="B38" s="51" t="s">
        <v>48</v>
      </c>
      <c r="C38" s="50">
        <v>11.3</v>
      </c>
      <c r="D38" s="50">
        <v>0</v>
      </c>
      <c r="E38" s="50">
        <f t="shared" si="2"/>
        <v>5.65</v>
      </c>
      <c r="F38" s="50">
        <f t="shared" si="3"/>
        <v>11.3</v>
      </c>
    </row>
    <row r="39" spans="1:6" ht="15.75" customHeight="1" hidden="1">
      <c r="A39" s="49">
        <v>2241</v>
      </c>
      <c r="B39" s="51" t="s">
        <v>14</v>
      </c>
      <c r="C39" s="50"/>
      <c r="D39" s="50">
        <v>0</v>
      </c>
      <c r="E39" s="50">
        <f t="shared" si="2"/>
        <v>0</v>
      </c>
      <c r="F39" s="50">
        <f t="shared" si="3"/>
        <v>0</v>
      </c>
    </row>
    <row r="40" spans="1:6" ht="15" customHeight="1">
      <c r="A40" s="49">
        <v>2242</v>
      </c>
      <c r="B40" s="51" t="s">
        <v>15</v>
      </c>
      <c r="C40" s="50">
        <v>3.06</v>
      </c>
      <c r="D40" s="50">
        <v>0</v>
      </c>
      <c r="E40" s="50">
        <f t="shared" si="2"/>
        <v>1.53</v>
      </c>
      <c r="F40" s="50">
        <f t="shared" si="3"/>
        <v>3.06</v>
      </c>
    </row>
    <row r="41" spans="1:6" ht="15" customHeight="1">
      <c r="A41" s="49">
        <v>2243</v>
      </c>
      <c r="B41" s="51" t="s">
        <v>16</v>
      </c>
      <c r="C41" s="50">
        <v>16.28</v>
      </c>
      <c r="D41" s="50">
        <v>0</v>
      </c>
      <c r="E41" s="50">
        <f t="shared" si="2"/>
        <v>8.14</v>
      </c>
      <c r="F41" s="50">
        <f t="shared" si="3"/>
        <v>16.28</v>
      </c>
    </row>
    <row r="42" spans="1:6" ht="15" customHeight="1">
      <c r="A42" s="49">
        <v>2244</v>
      </c>
      <c r="B42" s="51" t="s">
        <v>17</v>
      </c>
      <c r="C42" s="50">
        <v>258.14</v>
      </c>
      <c r="D42" s="50">
        <v>0</v>
      </c>
      <c r="E42" s="50">
        <f t="shared" si="2"/>
        <v>129.07</v>
      </c>
      <c r="F42" s="50">
        <f t="shared" si="3"/>
        <v>258.14</v>
      </c>
    </row>
    <row r="43" spans="1:6" ht="15" customHeight="1">
      <c r="A43" s="49">
        <v>2247</v>
      </c>
      <c r="B43" s="47" t="s">
        <v>18</v>
      </c>
      <c r="C43" s="50">
        <v>1.02</v>
      </c>
      <c r="D43" s="50">
        <v>0</v>
      </c>
      <c r="E43" s="50">
        <f t="shared" si="2"/>
        <v>0.51</v>
      </c>
      <c r="F43" s="50">
        <f t="shared" si="3"/>
        <v>1.02</v>
      </c>
    </row>
    <row r="44" spans="1:6" ht="15" customHeight="1">
      <c r="A44" s="49">
        <v>2249</v>
      </c>
      <c r="B44" s="51" t="s">
        <v>19</v>
      </c>
      <c r="C44" s="50">
        <v>4.23</v>
      </c>
      <c r="D44" s="50">
        <v>0</v>
      </c>
      <c r="E44" s="50">
        <f t="shared" si="2"/>
        <v>2.12</v>
      </c>
      <c r="F44" s="50">
        <f t="shared" si="3"/>
        <v>4.24</v>
      </c>
    </row>
    <row r="45" spans="1:6" ht="15" customHeight="1">
      <c r="A45" s="49">
        <v>2251</v>
      </c>
      <c r="B45" s="51" t="s">
        <v>11</v>
      </c>
      <c r="C45" s="50">
        <v>36.58</v>
      </c>
      <c r="D45" s="50">
        <v>0</v>
      </c>
      <c r="E45" s="50">
        <f t="shared" si="2"/>
        <v>18.29</v>
      </c>
      <c r="F45" s="50">
        <f t="shared" si="3"/>
        <v>36.58</v>
      </c>
    </row>
    <row r="46" spans="1:6" ht="15.75" customHeight="1" hidden="1">
      <c r="A46" s="49">
        <v>2252</v>
      </c>
      <c r="B46" s="51" t="s">
        <v>12</v>
      </c>
      <c r="C46" s="50"/>
      <c r="D46" s="50">
        <v>0</v>
      </c>
      <c r="E46" s="50">
        <f t="shared" si="2"/>
        <v>0</v>
      </c>
      <c r="F46" s="50">
        <f t="shared" si="3"/>
        <v>0</v>
      </c>
    </row>
    <row r="47" spans="1:6" ht="15" customHeight="1">
      <c r="A47" s="49">
        <v>2259</v>
      </c>
      <c r="B47" s="51" t="s">
        <v>13</v>
      </c>
      <c r="C47" s="50">
        <v>0.12</v>
      </c>
      <c r="D47" s="50">
        <v>0</v>
      </c>
      <c r="E47" s="50">
        <f t="shared" si="2"/>
        <v>0.06</v>
      </c>
      <c r="F47" s="50">
        <f t="shared" si="3"/>
        <v>0.12</v>
      </c>
    </row>
    <row r="48" spans="1:6" ht="15" customHeight="1">
      <c r="A48" s="49">
        <v>2261</v>
      </c>
      <c r="B48" s="51" t="s">
        <v>20</v>
      </c>
      <c r="C48" s="50">
        <v>2.21</v>
      </c>
      <c r="D48" s="50">
        <v>0</v>
      </c>
      <c r="E48" s="50">
        <f t="shared" si="2"/>
        <v>1.11</v>
      </c>
      <c r="F48" s="50">
        <f t="shared" si="3"/>
        <v>2.22</v>
      </c>
    </row>
    <row r="49" spans="1:6" ht="15" customHeight="1">
      <c r="A49" s="49">
        <v>2262</v>
      </c>
      <c r="B49" s="51" t="s">
        <v>21</v>
      </c>
      <c r="C49" s="50">
        <v>11.9</v>
      </c>
      <c r="D49" s="50">
        <v>0</v>
      </c>
      <c r="E49" s="50">
        <f t="shared" si="2"/>
        <v>5.95</v>
      </c>
      <c r="F49" s="50">
        <f t="shared" si="3"/>
        <v>11.9</v>
      </c>
    </row>
    <row r="50" spans="1:6" ht="15" customHeight="1">
      <c r="A50" s="49">
        <v>2263</v>
      </c>
      <c r="B50" s="51" t="s">
        <v>22</v>
      </c>
      <c r="C50" s="50">
        <v>42.43</v>
      </c>
      <c r="D50" s="50">
        <v>0</v>
      </c>
      <c r="E50" s="50">
        <f t="shared" si="2"/>
        <v>21.22</v>
      </c>
      <c r="F50" s="50">
        <f t="shared" si="3"/>
        <v>42.44</v>
      </c>
    </row>
    <row r="51" spans="1:6" ht="15.75" customHeight="1">
      <c r="A51" s="49">
        <v>2264</v>
      </c>
      <c r="B51" s="51" t="s">
        <v>23</v>
      </c>
      <c r="C51" s="50">
        <v>0.11</v>
      </c>
      <c r="D51" s="50">
        <v>0</v>
      </c>
      <c r="E51" s="50">
        <f t="shared" si="2"/>
        <v>0.06</v>
      </c>
      <c r="F51" s="50">
        <f t="shared" si="3"/>
        <v>0.12</v>
      </c>
    </row>
    <row r="52" spans="1:6" ht="15.75" customHeight="1">
      <c r="A52" s="49">
        <v>2279</v>
      </c>
      <c r="B52" s="51" t="s">
        <v>24</v>
      </c>
      <c r="C52" s="50">
        <v>56.73</v>
      </c>
      <c r="D52" s="50">
        <v>0</v>
      </c>
      <c r="E52" s="50">
        <f t="shared" si="2"/>
        <v>28.37</v>
      </c>
      <c r="F52" s="50">
        <f t="shared" si="3"/>
        <v>56.74</v>
      </c>
    </row>
    <row r="53" spans="1:6" ht="15" customHeight="1">
      <c r="A53" s="49">
        <v>2311</v>
      </c>
      <c r="B53" s="51" t="s">
        <v>25</v>
      </c>
      <c r="C53" s="50">
        <v>3.74</v>
      </c>
      <c r="D53" s="50">
        <v>0</v>
      </c>
      <c r="E53" s="50">
        <f t="shared" si="2"/>
        <v>1.87</v>
      </c>
      <c r="F53" s="50">
        <f t="shared" si="3"/>
        <v>3.74</v>
      </c>
    </row>
    <row r="54" spans="1:6" ht="15" customHeight="1">
      <c r="A54" s="49">
        <v>2312</v>
      </c>
      <c r="B54" s="51" t="s">
        <v>26</v>
      </c>
      <c r="C54" s="50">
        <v>12.83</v>
      </c>
      <c r="D54" s="50">
        <v>0</v>
      </c>
      <c r="E54" s="50">
        <f t="shared" si="2"/>
        <v>6.42</v>
      </c>
      <c r="F54" s="50">
        <f t="shared" si="3"/>
        <v>12.84</v>
      </c>
    </row>
    <row r="55" spans="1:6" ht="15" customHeight="1">
      <c r="A55" s="49">
        <v>2321</v>
      </c>
      <c r="B55" s="51" t="s">
        <v>27</v>
      </c>
      <c r="C55" s="50">
        <v>323.23</v>
      </c>
      <c r="D55" s="50">
        <v>0</v>
      </c>
      <c r="E55" s="50">
        <f t="shared" si="2"/>
        <v>161.62</v>
      </c>
      <c r="F55" s="50">
        <f t="shared" si="3"/>
        <v>323.24</v>
      </c>
    </row>
    <row r="56" spans="1:6" ht="15" customHeight="1">
      <c r="A56" s="49">
        <v>2322</v>
      </c>
      <c r="B56" s="51" t="s">
        <v>28</v>
      </c>
      <c r="C56" s="50">
        <v>28.63</v>
      </c>
      <c r="D56" s="50">
        <v>0</v>
      </c>
      <c r="E56" s="50">
        <f t="shared" si="2"/>
        <v>14.32</v>
      </c>
      <c r="F56" s="50">
        <f t="shared" si="3"/>
        <v>28.64</v>
      </c>
    </row>
    <row r="57" spans="1:6" ht="15" customHeight="1">
      <c r="A57" s="49">
        <v>2341</v>
      </c>
      <c r="B57" s="51" t="s">
        <v>29</v>
      </c>
      <c r="C57" s="50">
        <v>1.95</v>
      </c>
      <c r="D57" s="50">
        <v>0</v>
      </c>
      <c r="E57" s="50">
        <f t="shared" si="2"/>
        <v>0.98</v>
      </c>
      <c r="F57" s="50">
        <f t="shared" si="3"/>
        <v>1.96</v>
      </c>
    </row>
    <row r="58" spans="1:6" ht="15" customHeight="1">
      <c r="A58" s="49">
        <v>2344</v>
      </c>
      <c r="B58" s="51" t="s">
        <v>30</v>
      </c>
      <c r="C58" s="50">
        <v>0.03</v>
      </c>
      <c r="D58" s="50">
        <v>0</v>
      </c>
      <c r="E58" s="50">
        <f t="shared" si="2"/>
        <v>0.02</v>
      </c>
      <c r="F58" s="50">
        <f t="shared" si="3"/>
        <v>0.04</v>
      </c>
    </row>
    <row r="59" spans="1:6" ht="15" customHeight="1">
      <c r="A59" s="49">
        <v>2350</v>
      </c>
      <c r="B59" s="51" t="s">
        <v>31</v>
      </c>
      <c r="C59" s="50">
        <v>41.31</v>
      </c>
      <c r="D59" s="50">
        <v>0</v>
      </c>
      <c r="E59" s="50">
        <f t="shared" si="2"/>
        <v>20.66</v>
      </c>
      <c r="F59" s="50">
        <f t="shared" si="3"/>
        <v>41.32</v>
      </c>
    </row>
    <row r="60" spans="1:6" ht="15" customHeight="1">
      <c r="A60" s="49">
        <v>2361</v>
      </c>
      <c r="B60" s="51" t="s">
        <v>32</v>
      </c>
      <c r="C60" s="50">
        <v>30.85</v>
      </c>
      <c r="D60" s="50">
        <v>0</v>
      </c>
      <c r="E60" s="50">
        <f t="shared" si="2"/>
        <v>15.43</v>
      </c>
      <c r="F60" s="50">
        <f t="shared" si="3"/>
        <v>30.86</v>
      </c>
    </row>
    <row r="61" spans="1:6" ht="15" customHeight="1">
      <c r="A61" s="49">
        <v>2362</v>
      </c>
      <c r="B61" s="51" t="s">
        <v>33</v>
      </c>
      <c r="C61" s="50">
        <v>1.01</v>
      </c>
      <c r="D61" s="50">
        <v>0</v>
      </c>
      <c r="E61" s="50">
        <f t="shared" si="2"/>
        <v>0.51</v>
      </c>
      <c r="F61" s="50">
        <f t="shared" si="3"/>
        <v>1.02</v>
      </c>
    </row>
    <row r="62" spans="1:6" ht="15" customHeight="1">
      <c r="A62" s="49">
        <v>2363</v>
      </c>
      <c r="B62" s="51" t="s">
        <v>34</v>
      </c>
      <c r="C62" s="50">
        <v>8.25</v>
      </c>
      <c r="D62" s="50">
        <v>0</v>
      </c>
      <c r="E62" s="50">
        <f t="shared" si="2"/>
        <v>4.13</v>
      </c>
      <c r="F62" s="50">
        <f t="shared" si="3"/>
        <v>8.26</v>
      </c>
    </row>
    <row r="63" spans="1:6" ht="15.75" customHeight="1" hidden="1">
      <c r="A63" s="49">
        <v>2370</v>
      </c>
      <c r="B63" s="51" t="s">
        <v>35</v>
      </c>
      <c r="C63" s="50"/>
      <c r="D63" s="50">
        <v>0</v>
      </c>
      <c r="E63" s="50">
        <f t="shared" si="2"/>
        <v>0</v>
      </c>
      <c r="F63" s="50">
        <f t="shared" si="3"/>
        <v>0</v>
      </c>
    </row>
    <row r="64" spans="1:6" ht="15" customHeight="1">
      <c r="A64" s="49">
        <v>2400</v>
      </c>
      <c r="B64" s="51" t="s">
        <v>50</v>
      </c>
      <c r="C64" s="50">
        <v>1.41</v>
      </c>
      <c r="D64" s="50">
        <v>0</v>
      </c>
      <c r="E64" s="50">
        <f t="shared" si="2"/>
        <v>0.71</v>
      </c>
      <c r="F64" s="50">
        <f t="shared" si="3"/>
        <v>1.42</v>
      </c>
    </row>
    <row r="65" spans="1:6" ht="15" customHeight="1">
      <c r="A65" s="49">
        <v>2513</v>
      </c>
      <c r="B65" s="51" t="s">
        <v>37</v>
      </c>
      <c r="C65" s="50">
        <v>25.53</v>
      </c>
      <c r="D65" s="50">
        <v>0</v>
      </c>
      <c r="E65" s="50">
        <f t="shared" si="2"/>
        <v>12.77</v>
      </c>
      <c r="F65" s="50">
        <f t="shared" si="3"/>
        <v>25.54</v>
      </c>
    </row>
    <row r="66" spans="1:6" ht="15" customHeight="1">
      <c r="A66" s="49">
        <v>2515</v>
      </c>
      <c r="B66" s="51" t="s">
        <v>38</v>
      </c>
      <c r="C66" s="50">
        <v>3.44</v>
      </c>
      <c r="D66" s="50">
        <v>0</v>
      </c>
      <c r="E66" s="50">
        <f t="shared" si="2"/>
        <v>1.72</v>
      </c>
      <c r="F66" s="50">
        <f t="shared" si="3"/>
        <v>3.44</v>
      </c>
    </row>
    <row r="67" spans="1:6" ht="15" customHeight="1">
      <c r="A67" s="49">
        <v>2519</v>
      </c>
      <c r="B67" s="51" t="s">
        <v>41</v>
      </c>
      <c r="C67" s="50">
        <v>6.37</v>
      </c>
      <c r="D67" s="50">
        <v>0</v>
      </c>
      <c r="E67" s="50">
        <f t="shared" si="2"/>
        <v>3.19</v>
      </c>
      <c r="F67" s="50">
        <f t="shared" si="3"/>
        <v>6.38</v>
      </c>
    </row>
    <row r="68" spans="1:6" ht="15.75" customHeight="1" hidden="1">
      <c r="A68" s="49">
        <v>6240</v>
      </c>
      <c r="B68" s="51" t="s">
        <v>53</v>
      </c>
      <c r="C68" s="50"/>
      <c r="D68" s="50">
        <v>0</v>
      </c>
      <c r="E68" s="50">
        <f t="shared" si="2"/>
        <v>0</v>
      </c>
      <c r="F68" s="50">
        <f t="shared" si="3"/>
        <v>0</v>
      </c>
    </row>
    <row r="69" spans="1:6" ht="15.75" customHeight="1" hidden="1">
      <c r="A69" s="49">
        <v>6290</v>
      </c>
      <c r="B69" s="51" t="s">
        <v>54</v>
      </c>
      <c r="C69" s="50"/>
      <c r="D69" s="50">
        <v>0</v>
      </c>
      <c r="E69" s="50">
        <f t="shared" si="2"/>
        <v>0</v>
      </c>
      <c r="F69" s="50">
        <f t="shared" si="3"/>
        <v>0</v>
      </c>
    </row>
    <row r="70" spans="1:6" ht="15" customHeight="1">
      <c r="A70" s="49">
        <v>5121</v>
      </c>
      <c r="B70" s="51" t="s">
        <v>39</v>
      </c>
      <c r="C70" s="50">
        <v>4.54</v>
      </c>
      <c r="D70" s="50">
        <v>0</v>
      </c>
      <c r="E70" s="50">
        <f t="shared" si="2"/>
        <v>2.27</v>
      </c>
      <c r="F70" s="50">
        <f t="shared" si="3"/>
        <v>4.54</v>
      </c>
    </row>
    <row r="71" spans="1:6" ht="15" customHeight="1">
      <c r="A71" s="49">
        <v>5232</v>
      </c>
      <c r="B71" s="51" t="s">
        <v>40</v>
      </c>
      <c r="C71" s="50">
        <v>0.36</v>
      </c>
      <c r="D71" s="50">
        <v>0</v>
      </c>
      <c r="E71" s="50">
        <f t="shared" si="2"/>
        <v>0.18</v>
      </c>
      <c r="F71" s="50">
        <f t="shared" si="3"/>
        <v>0.36</v>
      </c>
    </row>
    <row r="72" spans="1:6" ht="12.75" customHeight="1" hidden="1">
      <c r="A72" s="49">
        <v>5238</v>
      </c>
      <c r="B72" s="51" t="s">
        <v>42</v>
      </c>
      <c r="C72" s="50"/>
      <c r="D72" s="50">
        <v>0</v>
      </c>
      <c r="E72" s="50">
        <f t="shared" si="2"/>
        <v>0</v>
      </c>
      <c r="F72" s="50">
        <f t="shared" si="3"/>
        <v>0</v>
      </c>
    </row>
    <row r="73" spans="1:6" ht="15" customHeight="1">
      <c r="A73" s="49">
        <v>5240</v>
      </c>
      <c r="B73" s="51" t="s">
        <v>43</v>
      </c>
      <c r="C73" s="50">
        <v>0.49</v>
      </c>
      <c r="D73" s="50">
        <v>0</v>
      </c>
      <c r="E73" s="50">
        <f t="shared" si="2"/>
        <v>0.25</v>
      </c>
      <c r="F73" s="50">
        <f t="shared" si="3"/>
        <v>0.5</v>
      </c>
    </row>
    <row r="74" spans="1:6" ht="15.75" hidden="1">
      <c r="A74" s="49">
        <v>5250</v>
      </c>
      <c r="B74" s="51" t="s">
        <v>44</v>
      </c>
      <c r="C74" s="57"/>
      <c r="D74" s="51"/>
      <c r="E74" s="51"/>
      <c r="F74" s="57"/>
    </row>
    <row r="75" spans="1:6" ht="15" customHeight="1">
      <c r="A75" s="54"/>
      <c r="B75" s="58" t="s">
        <v>9</v>
      </c>
      <c r="C75" s="53">
        <f>SUM(C32:C74)</f>
        <v>2476.33</v>
      </c>
      <c r="D75" s="53">
        <f>SUM(D32:D74)</f>
        <v>0</v>
      </c>
      <c r="E75" s="53">
        <f>SUM(E32:E74)</f>
        <v>1238.2600000000002</v>
      </c>
      <c r="F75" s="53">
        <f>SUM(F32:F74)</f>
        <v>2476.5200000000004</v>
      </c>
    </row>
    <row r="76" spans="1:6" ht="15" customHeight="1">
      <c r="A76" s="54"/>
      <c r="B76" s="58" t="s">
        <v>51</v>
      </c>
      <c r="C76" s="53">
        <f>C75+C30</f>
        <v>4723.9</v>
      </c>
      <c r="D76" s="53">
        <f>D75+D30</f>
        <v>0</v>
      </c>
      <c r="E76" s="53">
        <f>E75+E30</f>
        <v>2405.7400000000002</v>
      </c>
      <c r="F76" s="53">
        <f>F75+F30</f>
        <v>4811.4800000000005</v>
      </c>
    </row>
    <row r="77" spans="1:6" ht="15.75">
      <c r="A77" s="59"/>
      <c r="B77" s="42"/>
      <c r="C77" s="17"/>
      <c r="D77" s="17"/>
      <c r="E77" s="17"/>
      <c r="F77" s="17"/>
    </row>
    <row r="78" spans="1:6" ht="15.75" customHeight="1">
      <c r="A78" s="98" t="s">
        <v>72</v>
      </c>
      <c r="B78" s="98"/>
      <c r="C78" s="29">
        <v>148</v>
      </c>
      <c r="D78" s="43">
        <v>0</v>
      </c>
      <c r="E78" s="43">
        <v>74</v>
      </c>
      <c r="F78" s="43">
        <v>148</v>
      </c>
    </row>
    <row r="79" spans="1:6" ht="15.75" customHeight="1">
      <c r="A79" s="98" t="s">
        <v>73</v>
      </c>
      <c r="B79" s="98"/>
      <c r="C79" s="60">
        <f>C76/C78</f>
        <v>31.91824324324324</v>
      </c>
      <c r="D79" s="61">
        <v>0</v>
      </c>
      <c r="E79" s="61">
        <f>E76/E78</f>
        <v>32.510000000000005</v>
      </c>
      <c r="F79" s="61">
        <f>F76/F78</f>
        <v>32.510000000000005</v>
      </c>
    </row>
    <row r="80" spans="1:6" ht="15.75" customHeight="1">
      <c r="A80" s="28"/>
      <c r="B80" s="28"/>
      <c r="C80" s="60"/>
      <c r="D80" s="60"/>
      <c r="E80" s="60"/>
      <c r="F80" s="60"/>
    </row>
    <row r="81" spans="1:6" s="9" customFormat="1" ht="15.75">
      <c r="A81" s="108" t="s">
        <v>61</v>
      </c>
      <c r="B81" s="109"/>
      <c r="C81" s="64"/>
      <c r="D81" s="64"/>
      <c r="E81" s="64"/>
      <c r="F81" s="64"/>
    </row>
    <row r="82" spans="1:6" s="9" customFormat="1" ht="15.75">
      <c r="A82" s="108" t="s">
        <v>130</v>
      </c>
      <c r="B82" s="109"/>
      <c r="C82" s="38"/>
      <c r="D82" s="65"/>
      <c r="E82" s="64"/>
      <c r="F82" s="64"/>
    </row>
    <row r="83" spans="1:6" s="9" customFormat="1" ht="15.75">
      <c r="A83" s="39"/>
      <c r="B83" s="39"/>
      <c r="C83" s="39"/>
      <c r="D83" s="39"/>
      <c r="E83" s="39"/>
      <c r="F83" s="39"/>
    </row>
    <row r="84" spans="1:6" s="9" customFormat="1" ht="15.75">
      <c r="A84" s="39" t="s">
        <v>62</v>
      </c>
      <c r="B84" s="39"/>
      <c r="C84" s="39"/>
      <c r="D84" s="39"/>
      <c r="E84" s="39"/>
      <c r="F84" s="39"/>
    </row>
    <row r="85" spans="1:6" s="9" customFormat="1" ht="15.75">
      <c r="A85" s="39"/>
      <c r="B85" s="39"/>
      <c r="C85" s="39"/>
      <c r="D85" s="39"/>
      <c r="E85" s="39"/>
      <c r="F85" s="39"/>
    </row>
    <row r="86" spans="1:6" s="9" customFormat="1" ht="15.75">
      <c r="A86" s="39" t="s">
        <v>101</v>
      </c>
      <c r="B86" s="40"/>
      <c r="C86" s="40"/>
      <c r="D86" s="40"/>
      <c r="E86" s="40"/>
      <c r="F86" s="40"/>
    </row>
    <row r="87" spans="1:6" s="9" customFormat="1" ht="13.5" customHeight="1">
      <c r="A87" s="39"/>
      <c r="B87" s="41" t="s">
        <v>63</v>
      </c>
      <c r="C87" s="41"/>
      <c r="D87" s="41"/>
      <c r="E87" s="39"/>
      <c r="F87" s="39"/>
    </row>
    <row r="88" s="9" customFormat="1" ht="13.5" customHeight="1">
      <c r="B88" s="10"/>
    </row>
    <row r="89" s="3" customFormat="1" ht="14.25">
      <c r="C89" s="7"/>
    </row>
  </sheetData>
  <sheetProtection/>
  <mergeCells count="13">
    <mergeCell ref="B12:D12"/>
    <mergeCell ref="B1:F1"/>
    <mergeCell ref="B2:F2"/>
    <mergeCell ref="A9:B9"/>
    <mergeCell ref="A10:B10"/>
    <mergeCell ref="A7:F7"/>
    <mergeCell ref="D3:F3"/>
    <mergeCell ref="B13:F13"/>
    <mergeCell ref="B14:F14"/>
    <mergeCell ref="A78:B78"/>
    <mergeCell ref="A79:B79"/>
    <mergeCell ref="A81:B81"/>
    <mergeCell ref="A82:B82"/>
  </mergeCells>
  <printOptions/>
  <pageMargins left="0.9421296296296297" right="0.5511811023622047" top="0.6238425925925926" bottom="0.6299212598425197" header="0.31496062992125984" footer="0.31496062992125984"/>
  <pageSetup firstPageNumber="6" useFirstPageNumber="1" fitToHeight="0" horizontalDpi="600" verticalDpi="600" orientation="portrait" paperSize="9" scale="55" r:id="rId1"/>
  <headerFooter>
    <oddHeader>&amp;C&amp;"Times New Roman,Regular"&amp;11&amp;P</oddHeader>
    <oddFooter>&amp;C&amp;"Times New Roman,Regular"&amp;11&amp;F; Grozījumi Ministru kabineta 2013.gada 24.septembra noteikumos Nr.1002 „Sociālās integrācijas valsts aģentūras sniegto maksas pakalpojumu cenrādis”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89"/>
  <sheetViews>
    <sheetView view="pageLayout" zoomScale="90" zoomScaleNormal="90" zoomScalePageLayoutView="90" workbookViewId="0" topLeftCell="A1">
      <selection activeCell="B54" sqref="B54"/>
    </sheetView>
  </sheetViews>
  <sheetFormatPr defaultColWidth="9.140625" defaultRowHeight="12.75"/>
  <cols>
    <col min="1" max="1" width="12.28125" style="13" customWidth="1"/>
    <col min="2" max="2" width="99.7109375" style="13" customWidth="1"/>
    <col min="3" max="3" width="12.8515625" style="13" hidden="1" customWidth="1"/>
    <col min="4" max="4" width="25.8515625" style="13" hidden="1" customWidth="1"/>
    <col min="5" max="5" width="23.28125" style="13" hidden="1" customWidth="1"/>
    <col min="6" max="6" width="40.421875" style="13" customWidth="1"/>
  </cols>
  <sheetData>
    <row r="1" spans="1:6" ht="15.75" customHeight="1">
      <c r="A1" s="11"/>
      <c r="B1" s="104" t="s">
        <v>56</v>
      </c>
      <c r="C1" s="104"/>
      <c r="D1" s="104"/>
      <c r="E1" s="104"/>
      <c r="F1" s="99"/>
    </row>
    <row r="2" spans="1:6" ht="15.75">
      <c r="A2" s="11"/>
      <c r="B2" s="105" t="s">
        <v>64</v>
      </c>
      <c r="C2" s="105"/>
      <c r="D2" s="105"/>
      <c r="E2" s="105"/>
      <c r="F2" s="106"/>
    </row>
    <row r="3" spans="1:6" ht="15.75">
      <c r="A3" s="11"/>
      <c r="B3" s="30"/>
      <c r="C3" s="30"/>
      <c r="D3" s="107" t="s">
        <v>65</v>
      </c>
      <c r="E3" s="107"/>
      <c r="F3" s="107"/>
    </row>
    <row r="4" spans="1:6" ht="15.75">
      <c r="A4" s="11"/>
      <c r="B4" s="30"/>
      <c r="C4" s="30"/>
      <c r="D4" s="30"/>
      <c r="E4" s="33"/>
      <c r="F4" s="30" t="s">
        <v>59</v>
      </c>
    </row>
    <row r="5" spans="1:6" ht="15.75">
      <c r="A5" s="11"/>
      <c r="B5" s="37"/>
      <c r="C5" s="37"/>
      <c r="D5" s="37"/>
      <c r="E5" s="31"/>
      <c r="F5" s="30" t="s">
        <v>75</v>
      </c>
    </row>
    <row r="6" spans="1:6" ht="15">
      <c r="A6" s="11"/>
      <c r="B6" s="2"/>
      <c r="C6" s="2"/>
      <c r="D6" s="2"/>
      <c r="E6" s="2"/>
      <c r="F6" s="2"/>
    </row>
    <row r="7" spans="1:7" ht="18.75">
      <c r="A7" s="97" t="s">
        <v>10</v>
      </c>
      <c r="B7" s="97"/>
      <c r="C7" s="97"/>
      <c r="D7" s="97"/>
      <c r="E7" s="97"/>
      <c r="F7" s="97"/>
      <c r="G7" s="77"/>
    </row>
    <row r="8" spans="1:6" ht="14.25">
      <c r="A8" s="12"/>
      <c r="B8" s="12"/>
      <c r="C8" s="12"/>
      <c r="D8" s="12"/>
      <c r="E8" s="12"/>
      <c r="F8" s="3"/>
    </row>
    <row r="9" spans="1:6" ht="15" customHeight="1">
      <c r="A9" s="98" t="s">
        <v>1</v>
      </c>
      <c r="B9" s="98"/>
      <c r="C9" s="28"/>
      <c r="D9" s="28"/>
      <c r="E9" s="28"/>
      <c r="F9" s="17"/>
    </row>
    <row r="10" spans="1:6" ht="15" customHeight="1">
      <c r="A10" s="98" t="s">
        <v>0</v>
      </c>
      <c r="B10" s="98"/>
      <c r="C10" s="28"/>
      <c r="D10" s="28"/>
      <c r="E10" s="28"/>
      <c r="F10" s="17"/>
    </row>
    <row r="11" spans="1:6" ht="15" customHeight="1">
      <c r="A11" s="28"/>
      <c r="B11" s="28" t="s">
        <v>52</v>
      </c>
      <c r="C11" s="28"/>
      <c r="D11" s="28"/>
      <c r="E11" s="28"/>
      <c r="F11" s="17"/>
    </row>
    <row r="12" spans="1:6" ht="15" customHeight="1">
      <c r="A12" s="28"/>
      <c r="B12" s="98" t="s">
        <v>97</v>
      </c>
      <c r="C12" s="103"/>
      <c r="D12" s="103"/>
      <c r="E12" s="28"/>
      <c r="F12" s="36"/>
    </row>
    <row r="13" spans="1:6" ht="15" customHeight="1">
      <c r="A13" s="28"/>
      <c r="B13" s="98" t="s">
        <v>98</v>
      </c>
      <c r="C13" s="98"/>
      <c r="D13" s="98"/>
      <c r="E13" s="98"/>
      <c r="F13" s="99"/>
    </row>
    <row r="14" spans="1:6" ht="15" customHeight="1">
      <c r="A14" s="28"/>
      <c r="B14" s="98" t="s">
        <v>111</v>
      </c>
      <c r="C14" s="98"/>
      <c r="D14" s="98"/>
      <c r="E14" s="98"/>
      <c r="F14" s="99"/>
    </row>
    <row r="15" spans="1:6" ht="15" customHeight="1">
      <c r="A15" s="28" t="s">
        <v>2</v>
      </c>
      <c r="B15" s="28" t="s">
        <v>129</v>
      </c>
      <c r="C15" s="28"/>
      <c r="D15" s="28"/>
      <c r="E15" s="28"/>
      <c r="F15" s="17"/>
    </row>
    <row r="16" spans="1:6" ht="67.5" customHeight="1">
      <c r="A16" s="91" t="s">
        <v>3</v>
      </c>
      <c r="B16" s="91" t="s">
        <v>4</v>
      </c>
      <c r="C16" s="91" t="s">
        <v>69</v>
      </c>
      <c r="D16" s="91" t="s">
        <v>126</v>
      </c>
      <c r="E16" s="91" t="s">
        <v>71</v>
      </c>
      <c r="F16" s="91" t="s">
        <v>127</v>
      </c>
    </row>
    <row r="17" spans="1:6" ht="15.75">
      <c r="A17" s="44">
        <v>1</v>
      </c>
      <c r="B17" s="45">
        <v>2</v>
      </c>
      <c r="C17" s="45">
        <v>3</v>
      </c>
      <c r="D17" s="45">
        <v>3</v>
      </c>
      <c r="E17" s="45">
        <v>4</v>
      </c>
      <c r="F17" s="45">
        <v>3</v>
      </c>
    </row>
    <row r="18" spans="1:6" ht="15" customHeight="1">
      <c r="A18" s="46"/>
      <c r="B18" s="47" t="s">
        <v>6</v>
      </c>
      <c r="C18" s="48"/>
      <c r="D18" s="47"/>
      <c r="E18" s="47"/>
      <c r="F18" s="48"/>
    </row>
    <row r="19" spans="1:6" ht="15" customHeight="1">
      <c r="A19" s="49">
        <v>1100</v>
      </c>
      <c r="B19" s="49" t="s">
        <v>57</v>
      </c>
      <c r="C19" s="50">
        <v>19633.21</v>
      </c>
      <c r="D19" s="50">
        <v>0</v>
      </c>
      <c r="E19" s="50">
        <v>10541.36</v>
      </c>
      <c r="F19" s="50">
        <f>ROUND(E19*2,2)</f>
        <v>21082.72</v>
      </c>
    </row>
    <row r="20" spans="1:6" ht="15.75">
      <c r="A20" s="49">
        <v>1200</v>
      </c>
      <c r="B20" s="51" t="s">
        <v>58</v>
      </c>
      <c r="C20" s="50">
        <v>4631.48</v>
      </c>
      <c r="D20" s="50">
        <v>0</v>
      </c>
      <c r="E20" s="50">
        <v>2486.71</v>
      </c>
      <c r="F20" s="50">
        <f aca="true" t="shared" si="0" ref="F20:F29">ROUND(E20*2,2)</f>
        <v>4973.42</v>
      </c>
    </row>
    <row r="21" spans="1:6" ht="15" customHeight="1">
      <c r="A21" s="49">
        <v>2222</v>
      </c>
      <c r="B21" s="51" t="s">
        <v>46</v>
      </c>
      <c r="C21" s="50">
        <v>1299.45</v>
      </c>
      <c r="D21" s="50">
        <v>0</v>
      </c>
      <c r="E21" s="50">
        <f aca="true" t="shared" si="1" ref="E21:E29">ROUND(C21/2,2)</f>
        <v>649.73</v>
      </c>
      <c r="F21" s="50">
        <f t="shared" si="0"/>
        <v>1299.46</v>
      </c>
    </row>
    <row r="22" spans="1:6" ht="15" customHeight="1">
      <c r="A22" s="49">
        <v>2223</v>
      </c>
      <c r="B22" s="51" t="s">
        <v>47</v>
      </c>
      <c r="C22" s="50">
        <v>673.42</v>
      </c>
      <c r="D22" s="50">
        <v>0</v>
      </c>
      <c r="E22" s="50">
        <f t="shared" si="1"/>
        <v>336.71</v>
      </c>
      <c r="F22" s="50">
        <f t="shared" si="0"/>
        <v>673.42</v>
      </c>
    </row>
    <row r="23" spans="1:6" ht="15" customHeight="1" hidden="1">
      <c r="A23" s="49">
        <v>2243</v>
      </c>
      <c r="B23" s="51" t="s">
        <v>16</v>
      </c>
      <c r="C23" s="50"/>
      <c r="D23" s="50">
        <v>0</v>
      </c>
      <c r="E23" s="50">
        <f t="shared" si="1"/>
        <v>0</v>
      </c>
      <c r="F23" s="50">
        <f t="shared" si="0"/>
        <v>0</v>
      </c>
    </row>
    <row r="24" spans="1:6" ht="15" customHeight="1">
      <c r="A24" s="49">
        <v>2249</v>
      </c>
      <c r="B24" s="51" t="s">
        <v>19</v>
      </c>
      <c r="C24" s="50">
        <v>1589.87</v>
      </c>
      <c r="D24" s="50">
        <v>0</v>
      </c>
      <c r="E24" s="50">
        <f t="shared" si="1"/>
        <v>794.94</v>
      </c>
      <c r="F24" s="50">
        <f t="shared" si="0"/>
        <v>1589.88</v>
      </c>
    </row>
    <row r="25" spans="1:6" ht="15" customHeight="1">
      <c r="A25" s="49">
        <v>2321</v>
      </c>
      <c r="B25" s="51" t="s">
        <v>27</v>
      </c>
      <c r="C25" s="50">
        <v>1101.43</v>
      </c>
      <c r="D25" s="50">
        <v>0</v>
      </c>
      <c r="E25" s="50">
        <f t="shared" si="1"/>
        <v>550.72</v>
      </c>
      <c r="F25" s="50">
        <f t="shared" si="0"/>
        <v>1101.44</v>
      </c>
    </row>
    <row r="26" spans="1:6" ht="15" customHeight="1">
      <c r="A26" s="49">
        <v>2341</v>
      </c>
      <c r="B26" s="51" t="s">
        <v>29</v>
      </c>
      <c r="C26" s="50">
        <v>160.54</v>
      </c>
      <c r="D26" s="50">
        <v>0</v>
      </c>
      <c r="E26" s="50">
        <f t="shared" si="1"/>
        <v>80.27</v>
      </c>
      <c r="F26" s="50">
        <f t="shared" si="0"/>
        <v>160.54</v>
      </c>
    </row>
    <row r="27" spans="1:6" ht="15" customHeight="1">
      <c r="A27" s="49">
        <v>2350</v>
      </c>
      <c r="B27" s="51" t="s">
        <v>31</v>
      </c>
      <c r="C27" s="50">
        <v>34.35</v>
      </c>
      <c r="D27" s="50">
        <v>0</v>
      </c>
      <c r="E27" s="50">
        <f t="shared" si="1"/>
        <v>17.18</v>
      </c>
      <c r="F27" s="50">
        <f t="shared" si="0"/>
        <v>34.36</v>
      </c>
    </row>
    <row r="28" spans="1:6" ht="15" customHeight="1">
      <c r="A28" s="49">
        <v>2363</v>
      </c>
      <c r="B28" s="51" t="s">
        <v>34</v>
      </c>
      <c r="C28" s="50">
        <v>14018.18</v>
      </c>
      <c r="D28" s="50">
        <v>0</v>
      </c>
      <c r="E28" s="50">
        <f t="shared" si="1"/>
        <v>7009.09</v>
      </c>
      <c r="F28" s="50">
        <f t="shared" si="0"/>
        <v>14018.18</v>
      </c>
    </row>
    <row r="29" spans="1:6" ht="15" customHeight="1">
      <c r="A29" s="49">
        <v>5232</v>
      </c>
      <c r="B29" s="51" t="s">
        <v>40</v>
      </c>
      <c r="C29" s="50">
        <v>8.79</v>
      </c>
      <c r="D29" s="50">
        <v>0</v>
      </c>
      <c r="E29" s="50">
        <f t="shared" si="1"/>
        <v>4.4</v>
      </c>
      <c r="F29" s="50">
        <f t="shared" si="0"/>
        <v>8.8</v>
      </c>
    </row>
    <row r="30" spans="1:6" ht="15" customHeight="1">
      <c r="A30" s="49"/>
      <c r="B30" s="52" t="s">
        <v>7</v>
      </c>
      <c r="C30" s="53">
        <f>SUM(C19:C29)</f>
        <v>43150.719999999994</v>
      </c>
      <c r="D30" s="53">
        <f>SUM(D19:D29)</f>
        <v>0</v>
      </c>
      <c r="E30" s="53">
        <f>SUM(E19:E29)</f>
        <v>22471.11</v>
      </c>
      <c r="F30" s="53">
        <f>SUM(F19:F29)</f>
        <v>44942.22</v>
      </c>
    </row>
    <row r="31" spans="1:6" ht="15" customHeight="1">
      <c r="A31" s="54"/>
      <c r="B31" s="49" t="s">
        <v>8</v>
      </c>
      <c r="C31" s="48"/>
      <c r="D31" s="49"/>
      <c r="E31" s="49"/>
      <c r="F31" s="48"/>
    </row>
    <row r="32" spans="1:6" ht="15" customHeight="1">
      <c r="A32" s="49">
        <v>1100</v>
      </c>
      <c r="B32" s="49" t="s">
        <v>57</v>
      </c>
      <c r="C32" s="50">
        <v>17213.6</v>
      </c>
      <c r="D32" s="50">
        <v>0</v>
      </c>
      <c r="E32" s="50">
        <f aca="true" t="shared" si="2" ref="E32:E73">ROUND(C32/2,2)</f>
        <v>8606.8</v>
      </c>
      <c r="F32" s="50">
        <f aca="true" t="shared" si="3" ref="F32:F74">ROUND(E32*2,2)</f>
        <v>17213.6</v>
      </c>
    </row>
    <row r="33" spans="1:6" ht="15.75">
      <c r="A33" s="49">
        <v>1200</v>
      </c>
      <c r="B33" s="51" t="s">
        <v>58</v>
      </c>
      <c r="C33" s="50">
        <v>4060.69</v>
      </c>
      <c r="D33" s="50">
        <v>0</v>
      </c>
      <c r="E33" s="50">
        <f t="shared" si="2"/>
        <v>2030.35</v>
      </c>
      <c r="F33" s="50">
        <f t="shared" si="3"/>
        <v>4060.7</v>
      </c>
    </row>
    <row r="34" spans="1:6" ht="15.75" hidden="1">
      <c r="A34" s="49">
        <v>2100</v>
      </c>
      <c r="B34" s="55" t="s">
        <v>49</v>
      </c>
      <c r="C34" s="50"/>
      <c r="D34" s="50">
        <v>0</v>
      </c>
      <c r="E34" s="50">
        <f t="shared" si="2"/>
        <v>0</v>
      </c>
      <c r="F34" s="50">
        <f t="shared" si="3"/>
        <v>0</v>
      </c>
    </row>
    <row r="35" spans="1:6" ht="15" customHeight="1">
      <c r="A35" s="56">
        <v>2210</v>
      </c>
      <c r="B35" s="51" t="s">
        <v>45</v>
      </c>
      <c r="C35" s="50">
        <v>298.52</v>
      </c>
      <c r="D35" s="50">
        <v>0</v>
      </c>
      <c r="E35" s="50">
        <f t="shared" si="2"/>
        <v>149.26</v>
      </c>
      <c r="F35" s="50">
        <f t="shared" si="3"/>
        <v>298.52</v>
      </c>
    </row>
    <row r="36" spans="1:6" ht="15" customHeight="1">
      <c r="A36" s="49">
        <v>2222</v>
      </c>
      <c r="B36" s="51" t="s">
        <v>46</v>
      </c>
      <c r="C36" s="50">
        <v>213.63</v>
      </c>
      <c r="D36" s="50">
        <v>0</v>
      </c>
      <c r="E36" s="50">
        <f t="shared" si="2"/>
        <v>106.82</v>
      </c>
      <c r="F36" s="50">
        <f t="shared" si="3"/>
        <v>213.64</v>
      </c>
    </row>
    <row r="37" spans="1:6" ht="15" customHeight="1">
      <c r="A37" s="49">
        <v>2223</v>
      </c>
      <c r="B37" s="51" t="s">
        <v>47</v>
      </c>
      <c r="C37" s="50">
        <v>2897.52</v>
      </c>
      <c r="D37" s="50">
        <v>0</v>
      </c>
      <c r="E37" s="50">
        <f t="shared" si="2"/>
        <v>1448.76</v>
      </c>
      <c r="F37" s="50">
        <f t="shared" si="3"/>
        <v>2897.52</v>
      </c>
    </row>
    <row r="38" spans="1:6" ht="15" customHeight="1">
      <c r="A38" s="49">
        <v>2230</v>
      </c>
      <c r="B38" s="51" t="s">
        <v>48</v>
      </c>
      <c r="C38" s="50">
        <v>186.7</v>
      </c>
      <c r="D38" s="50">
        <v>0</v>
      </c>
      <c r="E38" s="50">
        <f t="shared" si="2"/>
        <v>93.35</v>
      </c>
      <c r="F38" s="50">
        <f t="shared" si="3"/>
        <v>186.7</v>
      </c>
    </row>
    <row r="39" spans="1:6" ht="15" customHeight="1" hidden="1">
      <c r="A39" s="49">
        <v>2241</v>
      </c>
      <c r="B39" s="51" t="s">
        <v>14</v>
      </c>
      <c r="C39" s="50"/>
      <c r="D39" s="50">
        <v>0</v>
      </c>
      <c r="E39" s="50">
        <f t="shared" si="2"/>
        <v>0</v>
      </c>
      <c r="F39" s="50">
        <f t="shared" si="3"/>
        <v>0</v>
      </c>
    </row>
    <row r="40" spans="1:6" ht="15" customHeight="1">
      <c r="A40" s="49">
        <v>2242</v>
      </c>
      <c r="B40" s="51" t="s">
        <v>15</v>
      </c>
      <c r="C40" s="50">
        <v>68.34</v>
      </c>
      <c r="D40" s="50">
        <v>0</v>
      </c>
      <c r="E40" s="50">
        <f t="shared" si="2"/>
        <v>34.17</v>
      </c>
      <c r="F40" s="50">
        <f t="shared" si="3"/>
        <v>68.34</v>
      </c>
    </row>
    <row r="41" spans="1:6" ht="15" customHeight="1">
      <c r="A41" s="49">
        <v>2243</v>
      </c>
      <c r="B41" s="51" t="s">
        <v>16</v>
      </c>
      <c r="C41" s="50">
        <v>209.92</v>
      </c>
      <c r="D41" s="50">
        <v>0</v>
      </c>
      <c r="E41" s="50">
        <f t="shared" si="2"/>
        <v>104.96</v>
      </c>
      <c r="F41" s="50">
        <f t="shared" si="3"/>
        <v>209.92</v>
      </c>
    </row>
    <row r="42" spans="1:6" ht="15" customHeight="1">
      <c r="A42" s="49">
        <v>2244</v>
      </c>
      <c r="B42" s="51" t="s">
        <v>17</v>
      </c>
      <c r="C42" s="50">
        <v>3072.99</v>
      </c>
      <c r="D42" s="50">
        <v>0</v>
      </c>
      <c r="E42" s="50">
        <f t="shared" si="2"/>
        <v>1536.5</v>
      </c>
      <c r="F42" s="50">
        <f t="shared" si="3"/>
        <v>3073</v>
      </c>
    </row>
    <row r="43" spans="1:6" ht="15" customHeight="1">
      <c r="A43" s="49">
        <v>2247</v>
      </c>
      <c r="B43" s="47" t="s">
        <v>18</v>
      </c>
      <c r="C43" s="50">
        <v>18.67</v>
      </c>
      <c r="D43" s="50">
        <v>0</v>
      </c>
      <c r="E43" s="50">
        <f t="shared" si="2"/>
        <v>9.34</v>
      </c>
      <c r="F43" s="50">
        <f t="shared" si="3"/>
        <v>18.68</v>
      </c>
    </row>
    <row r="44" spans="1:6" ht="15" customHeight="1">
      <c r="A44" s="49">
        <v>2249</v>
      </c>
      <c r="B44" s="51" t="s">
        <v>19</v>
      </c>
      <c r="C44" s="50">
        <v>76.38</v>
      </c>
      <c r="D44" s="50">
        <v>0</v>
      </c>
      <c r="E44" s="50">
        <f t="shared" si="2"/>
        <v>38.19</v>
      </c>
      <c r="F44" s="50">
        <f t="shared" si="3"/>
        <v>76.38</v>
      </c>
    </row>
    <row r="45" spans="1:6" ht="15" customHeight="1">
      <c r="A45" s="49">
        <v>2251</v>
      </c>
      <c r="B45" s="51" t="s">
        <v>11</v>
      </c>
      <c r="C45" s="50">
        <v>575.01</v>
      </c>
      <c r="D45" s="50">
        <v>0</v>
      </c>
      <c r="E45" s="50">
        <f t="shared" si="2"/>
        <v>287.51</v>
      </c>
      <c r="F45" s="50">
        <f t="shared" si="3"/>
        <v>575.02</v>
      </c>
    </row>
    <row r="46" spans="1:6" ht="15.75" hidden="1">
      <c r="A46" s="49">
        <v>2252</v>
      </c>
      <c r="B46" s="51" t="s">
        <v>12</v>
      </c>
      <c r="C46" s="50"/>
      <c r="D46" s="50">
        <v>0</v>
      </c>
      <c r="E46" s="50">
        <f t="shared" si="2"/>
        <v>0</v>
      </c>
      <c r="F46" s="50">
        <f t="shared" si="3"/>
        <v>0</v>
      </c>
    </row>
    <row r="47" spans="1:6" ht="15.75">
      <c r="A47" s="49">
        <v>2259</v>
      </c>
      <c r="B47" s="51" t="s">
        <v>13</v>
      </c>
      <c r="C47" s="50">
        <v>1.98</v>
      </c>
      <c r="D47" s="50">
        <v>0</v>
      </c>
      <c r="E47" s="50">
        <f t="shared" si="2"/>
        <v>0.99</v>
      </c>
      <c r="F47" s="50">
        <f t="shared" si="3"/>
        <v>1.98</v>
      </c>
    </row>
    <row r="48" spans="1:6" ht="15" customHeight="1">
      <c r="A48" s="49">
        <v>2261</v>
      </c>
      <c r="B48" s="51" t="s">
        <v>20</v>
      </c>
      <c r="C48" s="50">
        <v>45.45</v>
      </c>
      <c r="D48" s="50">
        <v>0</v>
      </c>
      <c r="E48" s="50">
        <f t="shared" si="2"/>
        <v>22.73</v>
      </c>
      <c r="F48" s="50">
        <f t="shared" si="3"/>
        <v>45.46</v>
      </c>
    </row>
    <row r="49" spans="1:6" ht="15" customHeight="1">
      <c r="A49" s="49">
        <v>2262</v>
      </c>
      <c r="B49" s="51" t="s">
        <v>21</v>
      </c>
      <c r="C49" s="50">
        <v>201.52</v>
      </c>
      <c r="D49" s="50">
        <v>0</v>
      </c>
      <c r="E49" s="50">
        <f t="shared" si="2"/>
        <v>100.76</v>
      </c>
      <c r="F49" s="50">
        <f t="shared" si="3"/>
        <v>201.52</v>
      </c>
    </row>
    <row r="50" spans="1:6" ht="15" customHeight="1">
      <c r="A50" s="49">
        <v>2263</v>
      </c>
      <c r="B50" s="51" t="s">
        <v>22</v>
      </c>
      <c r="C50" s="50">
        <v>744.96</v>
      </c>
      <c r="D50" s="50">
        <v>0</v>
      </c>
      <c r="E50" s="50">
        <f t="shared" si="2"/>
        <v>372.48</v>
      </c>
      <c r="F50" s="50">
        <f t="shared" si="3"/>
        <v>744.96</v>
      </c>
    </row>
    <row r="51" spans="1:6" ht="15" customHeight="1">
      <c r="A51" s="49">
        <v>2264</v>
      </c>
      <c r="B51" s="51" t="s">
        <v>23</v>
      </c>
      <c r="C51" s="50">
        <v>3.61</v>
      </c>
      <c r="D51" s="50">
        <v>0</v>
      </c>
      <c r="E51" s="50">
        <f t="shared" si="2"/>
        <v>1.81</v>
      </c>
      <c r="F51" s="50">
        <f t="shared" si="3"/>
        <v>3.62</v>
      </c>
    </row>
    <row r="52" spans="1:6" ht="15.75" customHeight="1">
      <c r="A52" s="49">
        <v>2279</v>
      </c>
      <c r="B52" s="51" t="s">
        <v>24</v>
      </c>
      <c r="C52" s="50">
        <v>819.47</v>
      </c>
      <c r="D52" s="50">
        <v>0</v>
      </c>
      <c r="E52" s="50">
        <f t="shared" si="2"/>
        <v>409.74</v>
      </c>
      <c r="F52" s="50">
        <f t="shared" si="3"/>
        <v>819.48</v>
      </c>
    </row>
    <row r="53" spans="1:6" ht="15.75">
      <c r="A53" s="49">
        <v>2311</v>
      </c>
      <c r="B53" s="51" t="s">
        <v>25</v>
      </c>
      <c r="C53" s="50">
        <v>76.49</v>
      </c>
      <c r="D53" s="50">
        <v>0</v>
      </c>
      <c r="E53" s="50">
        <f t="shared" si="2"/>
        <v>38.25</v>
      </c>
      <c r="F53" s="50">
        <f t="shared" si="3"/>
        <v>76.5</v>
      </c>
    </row>
    <row r="54" spans="1:6" ht="15.75">
      <c r="A54" s="49">
        <v>2312</v>
      </c>
      <c r="B54" s="51" t="s">
        <v>26</v>
      </c>
      <c r="C54" s="50">
        <v>145.15</v>
      </c>
      <c r="D54" s="50">
        <v>0</v>
      </c>
      <c r="E54" s="50">
        <f t="shared" si="2"/>
        <v>72.58</v>
      </c>
      <c r="F54" s="50">
        <f t="shared" si="3"/>
        <v>145.16</v>
      </c>
    </row>
    <row r="55" spans="1:6" ht="15.75">
      <c r="A55" s="49">
        <v>2321</v>
      </c>
      <c r="B55" s="51" t="s">
        <v>27</v>
      </c>
      <c r="C55" s="50">
        <v>4762.1</v>
      </c>
      <c r="D55" s="50">
        <v>0</v>
      </c>
      <c r="E55" s="50">
        <f t="shared" si="2"/>
        <v>2381.05</v>
      </c>
      <c r="F55" s="50">
        <f t="shared" si="3"/>
        <v>4762.1</v>
      </c>
    </row>
    <row r="56" spans="1:6" ht="15.75">
      <c r="A56" s="49">
        <v>2322</v>
      </c>
      <c r="B56" s="51" t="s">
        <v>28</v>
      </c>
      <c r="C56" s="50">
        <v>502.9</v>
      </c>
      <c r="D56" s="50">
        <v>0</v>
      </c>
      <c r="E56" s="50">
        <f t="shared" si="2"/>
        <v>251.45</v>
      </c>
      <c r="F56" s="50">
        <f t="shared" si="3"/>
        <v>502.9</v>
      </c>
    </row>
    <row r="57" spans="1:6" ht="15" customHeight="1">
      <c r="A57" s="49">
        <v>2341</v>
      </c>
      <c r="B57" s="51" t="s">
        <v>29</v>
      </c>
      <c r="C57" s="50">
        <v>55.18</v>
      </c>
      <c r="D57" s="50">
        <v>0</v>
      </c>
      <c r="E57" s="50">
        <f t="shared" si="2"/>
        <v>27.59</v>
      </c>
      <c r="F57" s="50">
        <f t="shared" si="3"/>
        <v>55.18</v>
      </c>
    </row>
    <row r="58" spans="1:6" ht="15.75">
      <c r="A58" s="49">
        <v>2344</v>
      </c>
      <c r="B58" s="51" t="s">
        <v>30</v>
      </c>
      <c r="C58" s="50">
        <v>0.78</v>
      </c>
      <c r="D58" s="50">
        <v>0</v>
      </c>
      <c r="E58" s="50">
        <f t="shared" si="2"/>
        <v>0.39</v>
      </c>
      <c r="F58" s="50">
        <f t="shared" si="3"/>
        <v>0.78</v>
      </c>
    </row>
    <row r="59" spans="1:6" ht="15" customHeight="1">
      <c r="A59" s="49">
        <v>2350</v>
      </c>
      <c r="B59" s="51" t="s">
        <v>31</v>
      </c>
      <c r="C59" s="50">
        <v>599.43</v>
      </c>
      <c r="D59" s="50">
        <v>0</v>
      </c>
      <c r="E59" s="50">
        <f t="shared" si="2"/>
        <v>299.72</v>
      </c>
      <c r="F59" s="50">
        <f t="shared" si="3"/>
        <v>599.44</v>
      </c>
    </row>
    <row r="60" spans="1:6" ht="15.75">
      <c r="A60" s="49">
        <v>2361</v>
      </c>
      <c r="B60" s="51" t="s">
        <v>32</v>
      </c>
      <c r="C60" s="50">
        <v>244.31</v>
      </c>
      <c r="D60" s="50">
        <v>0</v>
      </c>
      <c r="E60" s="50">
        <f t="shared" si="2"/>
        <v>122.16</v>
      </c>
      <c r="F60" s="50">
        <f t="shared" si="3"/>
        <v>244.32</v>
      </c>
    </row>
    <row r="61" spans="1:6" ht="15.75">
      <c r="A61" s="49">
        <v>2362</v>
      </c>
      <c r="B61" s="51" t="s">
        <v>33</v>
      </c>
      <c r="C61" s="50">
        <v>22.23</v>
      </c>
      <c r="D61" s="50">
        <v>0</v>
      </c>
      <c r="E61" s="50">
        <f t="shared" si="2"/>
        <v>11.12</v>
      </c>
      <c r="F61" s="50">
        <f t="shared" si="3"/>
        <v>22.24</v>
      </c>
    </row>
    <row r="62" spans="1:6" ht="15.75">
      <c r="A62" s="49">
        <v>2363</v>
      </c>
      <c r="B62" s="51" t="s">
        <v>34</v>
      </c>
      <c r="C62" s="50">
        <v>115.51</v>
      </c>
      <c r="D62" s="50">
        <v>0</v>
      </c>
      <c r="E62" s="50">
        <f t="shared" si="2"/>
        <v>57.76</v>
      </c>
      <c r="F62" s="50">
        <f t="shared" si="3"/>
        <v>115.52</v>
      </c>
    </row>
    <row r="63" spans="1:6" ht="15.75" hidden="1">
      <c r="A63" s="49">
        <v>2370</v>
      </c>
      <c r="B63" s="51" t="s">
        <v>35</v>
      </c>
      <c r="C63" s="50"/>
      <c r="D63" s="50">
        <v>0</v>
      </c>
      <c r="E63" s="50">
        <f t="shared" si="2"/>
        <v>0</v>
      </c>
      <c r="F63" s="50">
        <f t="shared" si="3"/>
        <v>0</v>
      </c>
    </row>
    <row r="64" spans="1:6" ht="15.75">
      <c r="A64" s="49">
        <v>2400</v>
      </c>
      <c r="B64" s="51" t="s">
        <v>50</v>
      </c>
      <c r="C64" s="50">
        <v>30.31</v>
      </c>
      <c r="D64" s="50">
        <v>0</v>
      </c>
      <c r="E64" s="50">
        <f t="shared" si="2"/>
        <v>15.16</v>
      </c>
      <c r="F64" s="50">
        <f t="shared" si="3"/>
        <v>30.32</v>
      </c>
    </row>
    <row r="65" spans="1:6" ht="15" customHeight="1">
      <c r="A65" s="49">
        <v>2513</v>
      </c>
      <c r="B65" s="51" t="s">
        <v>37</v>
      </c>
      <c r="C65" s="50">
        <v>536.27</v>
      </c>
      <c r="D65" s="50">
        <v>0</v>
      </c>
      <c r="E65" s="50">
        <v>262.94</v>
      </c>
      <c r="F65" s="50">
        <f t="shared" si="3"/>
        <v>525.88</v>
      </c>
    </row>
    <row r="66" spans="1:6" ht="15" customHeight="1">
      <c r="A66" s="49">
        <v>2515</v>
      </c>
      <c r="B66" s="51" t="s">
        <v>38</v>
      </c>
      <c r="C66" s="50">
        <v>21.23</v>
      </c>
      <c r="D66" s="50">
        <v>0</v>
      </c>
      <c r="E66" s="50">
        <f t="shared" si="2"/>
        <v>10.62</v>
      </c>
      <c r="F66" s="50">
        <f t="shared" si="3"/>
        <v>21.24</v>
      </c>
    </row>
    <row r="67" spans="1:6" ht="15" customHeight="1">
      <c r="A67" s="49">
        <v>2519</v>
      </c>
      <c r="B67" s="51" t="s">
        <v>41</v>
      </c>
      <c r="C67" s="50">
        <v>124.87</v>
      </c>
      <c r="D67" s="50">
        <v>0</v>
      </c>
      <c r="E67" s="50">
        <f t="shared" si="2"/>
        <v>62.44</v>
      </c>
      <c r="F67" s="50">
        <f t="shared" si="3"/>
        <v>124.88</v>
      </c>
    </row>
    <row r="68" spans="1:6" ht="15.75" hidden="1">
      <c r="A68" s="49">
        <v>6240</v>
      </c>
      <c r="B68" s="51" t="s">
        <v>53</v>
      </c>
      <c r="C68" s="50"/>
      <c r="D68" s="50">
        <v>0</v>
      </c>
      <c r="E68" s="50">
        <f t="shared" si="2"/>
        <v>0</v>
      </c>
      <c r="F68" s="50">
        <f t="shared" si="3"/>
        <v>0</v>
      </c>
    </row>
    <row r="69" spans="1:6" ht="15.75" hidden="1">
      <c r="A69" s="49">
        <v>6290</v>
      </c>
      <c r="B69" s="51" t="s">
        <v>54</v>
      </c>
      <c r="C69" s="50"/>
      <c r="D69" s="50">
        <v>0</v>
      </c>
      <c r="E69" s="50">
        <f t="shared" si="2"/>
        <v>0</v>
      </c>
      <c r="F69" s="50">
        <f t="shared" si="3"/>
        <v>0</v>
      </c>
    </row>
    <row r="70" spans="1:6" ht="15" customHeight="1">
      <c r="A70" s="49">
        <v>5121</v>
      </c>
      <c r="B70" s="51" t="s">
        <v>39</v>
      </c>
      <c r="C70" s="50">
        <v>95.15</v>
      </c>
      <c r="D70" s="50">
        <v>0</v>
      </c>
      <c r="E70" s="50">
        <f t="shared" si="2"/>
        <v>47.58</v>
      </c>
      <c r="F70" s="50">
        <f t="shared" si="3"/>
        <v>95.16</v>
      </c>
    </row>
    <row r="71" spans="1:6" ht="15" customHeight="1">
      <c r="A71" s="49">
        <v>5232</v>
      </c>
      <c r="B71" s="51" t="s">
        <v>40</v>
      </c>
      <c r="C71" s="50">
        <v>11.04</v>
      </c>
      <c r="D71" s="50">
        <v>0</v>
      </c>
      <c r="E71" s="50">
        <f t="shared" si="2"/>
        <v>5.52</v>
      </c>
      <c r="F71" s="50">
        <f t="shared" si="3"/>
        <v>11.04</v>
      </c>
    </row>
    <row r="72" spans="1:6" ht="15.75" hidden="1">
      <c r="A72" s="49">
        <v>5238</v>
      </c>
      <c r="B72" s="51" t="s">
        <v>42</v>
      </c>
      <c r="C72" s="50"/>
      <c r="D72" s="50">
        <v>0</v>
      </c>
      <c r="E72" s="50">
        <f t="shared" si="2"/>
        <v>0</v>
      </c>
      <c r="F72" s="50">
        <f t="shared" si="3"/>
        <v>0</v>
      </c>
    </row>
    <row r="73" spans="1:6" ht="16.5" customHeight="1">
      <c r="A73" s="49">
        <v>5240</v>
      </c>
      <c r="B73" s="51" t="s">
        <v>43</v>
      </c>
      <c r="C73" s="50">
        <v>8.19</v>
      </c>
      <c r="D73" s="50">
        <v>0</v>
      </c>
      <c r="E73" s="50">
        <f t="shared" si="2"/>
        <v>4.1</v>
      </c>
      <c r="F73" s="50">
        <f t="shared" si="3"/>
        <v>8.2</v>
      </c>
    </row>
    <row r="74" spans="1:6" ht="15.75">
      <c r="A74" s="49">
        <v>5250</v>
      </c>
      <c r="B74" s="51" t="s">
        <v>44</v>
      </c>
      <c r="C74" s="73">
        <v>5082.48</v>
      </c>
      <c r="D74" s="50">
        <v>0</v>
      </c>
      <c r="E74" s="50">
        <f>ROUND(C74/2,2)</f>
        <v>2541.24</v>
      </c>
      <c r="F74" s="50">
        <f t="shared" si="3"/>
        <v>5082.48</v>
      </c>
    </row>
    <row r="75" spans="1:6" ht="15.75">
      <c r="A75" s="54"/>
      <c r="B75" s="58" t="s">
        <v>9</v>
      </c>
      <c r="C75" s="53">
        <f>SUM(C32:C74)</f>
        <v>43142.58</v>
      </c>
      <c r="D75" s="53">
        <f>SUM(D32:D74)</f>
        <v>0</v>
      </c>
      <c r="E75" s="53">
        <f>SUM(E32:E74)</f>
        <v>21566.189999999995</v>
      </c>
      <c r="F75" s="53">
        <f>SUM(F32:F74)</f>
        <v>43132.37999999999</v>
      </c>
    </row>
    <row r="76" spans="1:6" ht="15.75">
      <c r="A76" s="54"/>
      <c r="B76" s="58" t="s">
        <v>51</v>
      </c>
      <c r="C76" s="53">
        <f>C75+C30</f>
        <v>86293.29999999999</v>
      </c>
      <c r="D76" s="53">
        <f>D75+D30</f>
        <v>0</v>
      </c>
      <c r="E76" s="53">
        <f>E75+E30</f>
        <v>44037.299999999996</v>
      </c>
      <c r="F76" s="53">
        <f>F75+F30</f>
        <v>88074.59999999999</v>
      </c>
    </row>
    <row r="77" spans="1:6" ht="15.75">
      <c r="A77" s="59"/>
      <c r="B77" s="42"/>
      <c r="C77" s="17"/>
      <c r="D77" s="17"/>
      <c r="E77" s="17"/>
      <c r="F77" s="17"/>
    </row>
    <row r="78" spans="1:6" ht="15.75">
      <c r="A78" s="98" t="s">
        <v>72</v>
      </c>
      <c r="B78" s="98"/>
      <c r="C78" s="29">
        <v>2172</v>
      </c>
      <c r="D78" s="43">
        <v>0</v>
      </c>
      <c r="E78" s="43">
        <v>1086</v>
      </c>
      <c r="F78" s="43">
        <v>2172</v>
      </c>
    </row>
    <row r="79" spans="1:6" ht="15.75">
      <c r="A79" s="98" t="s">
        <v>73</v>
      </c>
      <c r="B79" s="98"/>
      <c r="C79" s="60">
        <f>C76/C78</f>
        <v>39.729880294659296</v>
      </c>
      <c r="D79" s="61">
        <v>0</v>
      </c>
      <c r="E79" s="61">
        <f>E76/E78</f>
        <v>40.55</v>
      </c>
      <c r="F79" s="61">
        <f>F76/F78</f>
        <v>40.55</v>
      </c>
    </row>
    <row r="80" spans="1:6" ht="15.75">
      <c r="A80" s="28"/>
      <c r="B80" s="28"/>
      <c r="C80" s="60"/>
      <c r="D80" s="60"/>
      <c r="E80" s="60"/>
      <c r="F80" s="60"/>
    </row>
    <row r="81" spans="1:6" s="9" customFormat="1" ht="15.75">
      <c r="A81" s="108" t="s">
        <v>61</v>
      </c>
      <c r="B81" s="109"/>
      <c r="C81" s="64"/>
      <c r="D81" s="64"/>
      <c r="E81" s="64"/>
      <c r="F81" s="64"/>
    </row>
    <row r="82" spans="1:6" s="9" customFormat="1" ht="15.75">
      <c r="A82" s="108" t="s">
        <v>130</v>
      </c>
      <c r="B82" s="109"/>
      <c r="C82" s="38"/>
      <c r="D82" s="65"/>
      <c r="E82" s="64"/>
      <c r="F82" s="64"/>
    </row>
    <row r="83" spans="1:6" s="9" customFormat="1" ht="15.75">
      <c r="A83" s="39"/>
      <c r="B83" s="39"/>
      <c r="C83" s="39"/>
      <c r="D83" s="39"/>
      <c r="E83" s="39"/>
      <c r="F83" s="39"/>
    </row>
    <row r="84" spans="1:6" s="9" customFormat="1" ht="15.75">
      <c r="A84" s="39" t="s">
        <v>62</v>
      </c>
      <c r="B84" s="39"/>
      <c r="C84" s="39"/>
      <c r="D84" s="39"/>
      <c r="E84" s="39"/>
      <c r="F84" s="39"/>
    </row>
    <row r="85" spans="1:6" s="9" customFormat="1" ht="15.75">
      <c r="A85" s="39"/>
      <c r="B85" s="39"/>
      <c r="C85" s="39"/>
      <c r="D85" s="39"/>
      <c r="E85" s="39"/>
      <c r="F85" s="39"/>
    </row>
    <row r="86" spans="1:6" s="9" customFormat="1" ht="15.75">
      <c r="A86" s="39" t="s">
        <v>101</v>
      </c>
      <c r="B86" s="40"/>
      <c r="C86" s="40"/>
      <c r="D86" s="40"/>
      <c r="E86" s="40"/>
      <c r="F86" s="40"/>
    </row>
    <row r="87" spans="1:6" s="9" customFormat="1" ht="13.5" customHeight="1">
      <c r="A87" s="39"/>
      <c r="B87" s="41" t="s">
        <v>63</v>
      </c>
      <c r="C87" s="41"/>
      <c r="D87" s="41"/>
      <c r="E87" s="39"/>
      <c r="F87" s="39"/>
    </row>
    <row r="88" s="9" customFormat="1" ht="13.5" customHeight="1">
      <c r="B88" s="10"/>
    </row>
    <row r="89" s="3" customFormat="1" ht="14.25">
      <c r="C89" s="7"/>
    </row>
  </sheetData>
  <sheetProtection/>
  <mergeCells count="13">
    <mergeCell ref="B12:D12"/>
    <mergeCell ref="B1:F1"/>
    <mergeCell ref="B2:F2"/>
    <mergeCell ref="A9:B9"/>
    <mergeCell ref="A10:B10"/>
    <mergeCell ref="A7:F7"/>
    <mergeCell ref="D3:F3"/>
    <mergeCell ref="B13:F13"/>
    <mergeCell ref="B14:F14"/>
    <mergeCell ref="A78:B78"/>
    <mergeCell ref="A79:B79"/>
    <mergeCell ref="A81:B81"/>
    <mergeCell ref="A82:B82"/>
  </mergeCells>
  <printOptions/>
  <pageMargins left="0.9421296296296297" right="0.5511811023622047" top="0.5511811023622047" bottom="0.6299212598425197" header="0.31496062992125984" footer="0.31496062992125984"/>
  <pageSetup firstPageNumber="7" useFirstPageNumber="1" fitToHeight="0" horizontalDpi="600" verticalDpi="600" orientation="portrait" paperSize="9" scale="55" r:id="rId1"/>
  <headerFooter>
    <oddHeader>&amp;C&amp;"Times New Roman,Regular"&amp;11&amp;P</oddHeader>
    <oddFooter>&amp;C&amp;"Times New Roman,Regular"&amp;11&amp;F; Grozījumi Ministru kabineta 2013.gada 24.septembra noteikumos Nr.1002 „Sociālās integrācijas valsts aģentūras sniegto maksas pakalpojumu cenrādis”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9"/>
  <sheetViews>
    <sheetView view="pageLayout" zoomScale="90" zoomScaleNormal="90" zoomScalePageLayoutView="90" workbookViewId="0" topLeftCell="A1">
      <selection activeCell="B83" sqref="B83"/>
    </sheetView>
  </sheetViews>
  <sheetFormatPr defaultColWidth="9.140625" defaultRowHeight="12.75"/>
  <cols>
    <col min="1" max="1" width="12.28125" style="13" customWidth="1"/>
    <col min="2" max="2" width="99.7109375" style="13" customWidth="1"/>
    <col min="3" max="3" width="3.7109375" style="13" hidden="1" customWidth="1"/>
    <col min="4" max="4" width="25.8515625" style="13" hidden="1" customWidth="1"/>
    <col min="5" max="5" width="22.7109375" style="13" hidden="1" customWidth="1"/>
    <col min="6" max="6" width="40.421875" style="13" customWidth="1"/>
  </cols>
  <sheetData>
    <row r="1" spans="1:6" ht="15.75" customHeight="1">
      <c r="A1" s="1"/>
      <c r="B1" s="104" t="s">
        <v>56</v>
      </c>
      <c r="C1" s="104"/>
      <c r="D1" s="104"/>
      <c r="E1" s="104"/>
      <c r="F1" s="99"/>
    </row>
    <row r="2" spans="1:6" ht="15.75">
      <c r="A2" s="1"/>
      <c r="B2" s="105" t="s">
        <v>64</v>
      </c>
      <c r="C2" s="105"/>
      <c r="D2" s="105"/>
      <c r="E2" s="105"/>
      <c r="F2" s="106"/>
    </row>
    <row r="3" spans="1:6" ht="15.75">
      <c r="A3" s="1"/>
      <c r="B3" s="30"/>
      <c r="C3" s="30"/>
      <c r="D3" s="107" t="s">
        <v>65</v>
      </c>
      <c r="E3" s="107"/>
      <c r="F3" s="107"/>
    </row>
    <row r="4" spans="1:6" ht="15.75">
      <c r="A4" s="1"/>
      <c r="B4" s="30"/>
      <c r="C4" s="30"/>
      <c r="D4" s="30"/>
      <c r="E4" s="33"/>
      <c r="F4" s="30" t="s">
        <v>59</v>
      </c>
    </row>
    <row r="5" spans="1:6" ht="15.75">
      <c r="A5" s="1"/>
      <c r="B5" s="37"/>
      <c r="C5" s="37"/>
      <c r="D5" s="37"/>
      <c r="E5" s="31"/>
      <c r="F5" s="30" t="s">
        <v>75</v>
      </c>
    </row>
    <row r="6" spans="1:6" ht="15">
      <c r="A6" s="1"/>
      <c r="B6" s="2"/>
      <c r="C6" s="2"/>
      <c r="D6" s="2"/>
      <c r="E6" s="2"/>
      <c r="F6" s="2"/>
    </row>
    <row r="7" spans="1:6" ht="18.75">
      <c r="A7" s="97" t="s">
        <v>10</v>
      </c>
      <c r="B7" s="97"/>
      <c r="C7" s="97"/>
      <c r="D7" s="97"/>
      <c r="E7" s="97"/>
      <c r="F7" s="97"/>
    </row>
    <row r="8" spans="1:6" ht="14.25">
      <c r="A8" s="12"/>
      <c r="B8" s="12"/>
      <c r="C8" s="12"/>
      <c r="D8" s="12"/>
      <c r="E8" s="12"/>
      <c r="F8" s="3"/>
    </row>
    <row r="9" spans="1:6" ht="15.75">
      <c r="A9" s="98" t="s">
        <v>1</v>
      </c>
      <c r="B9" s="98"/>
      <c r="C9" s="28"/>
      <c r="D9" s="28"/>
      <c r="E9" s="28"/>
      <c r="F9" s="17"/>
    </row>
    <row r="10" spans="1:6" ht="15.75">
      <c r="A10" s="98" t="s">
        <v>0</v>
      </c>
      <c r="B10" s="98"/>
      <c r="C10" s="28"/>
      <c r="D10" s="28"/>
      <c r="E10" s="28"/>
      <c r="F10" s="17"/>
    </row>
    <row r="11" spans="1:6" ht="15.75">
      <c r="A11" s="28"/>
      <c r="B11" s="28" t="s">
        <v>52</v>
      </c>
      <c r="C11" s="28"/>
      <c r="D11" s="28"/>
      <c r="E11" s="28"/>
      <c r="F11" s="17"/>
    </row>
    <row r="12" spans="1:6" ht="12.75" customHeight="1">
      <c r="A12" s="28"/>
      <c r="B12" s="98" t="s">
        <v>97</v>
      </c>
      <c r="C12" s="103"/>
      <c r="D12" s="103"/>
      <c r="E12" s="28"/>
      <c r="F12" s="36"/>
    </row>
    <row r="13" spans="1:6" ht="12.75" customHeight="1">
      <c r="A13" s="28"/>
      <c r="B13" s="98" t="s">
        <v>99</v>
      </c>
      <c r="C13" s="98"/>
      <c r="D13" s="98"/>
      <c r="E13" s="98"/>
      <c r="F13" s="99"/>
    </row>
    <row r="14" spans="1:6" ht="15.75">
      <c r="A14" s="28"/>
      <c r="B14" s="98" t="s">
        <v>110</v>
      </c>
      <c r="C14" s="98"/>
      <c r="D14" s="98"/>
      <c r="E14" s="98"/>
      <c r="F14" s="99"/>
    </row>
    <row r="15" spans="1:6" ht="15" customHeight="1">
      <c r="A15" s="28" t="s">
        <v>2</v>
      </c>
      <c r="B15" s="28" t="s">
        <v>129</v>
      </c>
      <c r="C15" s="28"/>
      <c r="D15" s="28"/>
      <c r="E15" s="28"/>
      <c r="F15" s="17"/>
    </row>
    <row r="16" spans="1:6" ht="67.5" customHeight="1">
      <c r="A16" s="91" t="s">
        <v>3</v>
      </c>
      <c r="B16" s="91" t="s">
        <v>4</v>
      </c>
      <c r="C16" s="91" t="s">
        <v>69</v>
      </c>
      <c r="D16" s="91" t="s">
        <v>70</v>
      </c>
      <c r="E16" s="91" t="s">
        <v>71</v>
      </c>
      <c r="F16" s="91" t="s">
        <v>127</v>
      </c>
    </row>
    <row r="17" spans="1:6" ht="15.75">
      <c r="A17" s="44">
        <v>1</v>
      </c>
      <c r="B17" s="45">
        <v>2</v>
      </c>
      <c r="C17" s="45">
        <v>3</v>
      </c>
      <c r="D17" s="45">
        <v>3</v>
      </c>
      <c r="E17" s="45">
        <v>4</v>
      </c>
      <c r="F17" s="45">
        <v>3</v>
      </c>
    </row>
    <row r="18" spans="1:6" ht="15.75">
      <c r="A18" s="46"/>
      <c r="B18" s="47" t="s">
        <v>6</v>
      </c>
      <c r="C18" s="48"/>
      <c r="D18" s="47"/>
      <c r="E18" s="47"/>
      <c r="F18" s="48"/>
    </row>
    <row r="19" spans="1:6" ht="15.75">
      <c r="A19" s="49">
        <v>1100</v>
      </c>
      <c r="B19" s="49" t="s">
        <v>57</v>
      </c>
      <c r="C19" s="50">
        <v>13073.55</v>
      </c>
      <c r="D19" s="74">
        <v>0</v>
      </c>
      <c r="E19" s="50">
        <v>6954.61</v>
      </c>
      <c r="F19" s="50">
        <f>ROUND(E19/504*1007,2)</f>
        <v>13895.42</v>
      </c>
    </row>
    <row r="20" spans="1:6" ht="15.75">
      <c r="A20" s="49">
        <v>1200</v>
      </c>
      <c r="B20" s="51" t="s">
        <v>58</v>
      </c>
      <c r="C20" s="50">
        <v>3084.05</v>
      </c>
      <c r="D20" s="73">
        <v>0</v>
      </c>
      <c r="E20" s="50">
        <v>1640.59</v>
      </c>
      <c r="F20" s="50">
        <f aca="true" t="shared" si="0" ref="F20:F29">ROUND(E20/504*1007,2)</f>
        <v>3277.92</v>
      </c>
    </row>
    <row r="21" spans="1:6" ht="15.75">
      <c r="A21" s="49">
        <v>2222</v>
      </c>
      <c r="B21" s="51" t="s">
        <v>46</v>
      </c>
      <c r="C21" s="50">
        <v>1177.44</v>
      </c>
      <c r="D21" s="73">
        <v>0</v>
      </c>
      <c r="E21" s="50">
        <f aca="true" t="shared" si="1" ref="E21:E29">ROUND(C21/1007*504,2)</f>
        <v>589.3</v>
      </c>
      <c r="F21" s="50">
        <f t="shared" si="0"/>
        <v>1177.43</v>
      </c>
    </row>
    <row r="22" spans="1:6" ht="15.75">
      <c r="A22" s="49">
        <v>2223</v>
      </c>
      <c r="B22" s="51" t="s">
        <v>47</v>
      </c>
      <c r="C22" s="50">
        <v>399.7</v>
      </c>
      <c r="D22" s="73">
        <v>0</v>
      </c>
      <c r="E22" s="50">
        <f t="shared" si="1"/>
        <v>200.05</v>
      </c>
      <c r="F22" s="50">
        <f t="shared" si="0"/>
        <v>399.7</v>
      </c>
    </row>
    <row r="23" spans="1:6" ht="15" customHeight="1">
      <c r="A23" s="49">
        <v>2243</v>
      </c>
      <c r="B23" s="51" t="s">
        <v>16</v>
      </c>
      <c r="C23" s="50">
        <v>285.84</v>
      </c>
      <c r="D23" s="73">
        <v>0</v>
      </c>
      <c r="E23" s="50">
        <f t="shared" si="1"/>
        <v>143.06</v>
      </c>
      <c r="F23" s="50">
        <f t="shared" si="0"/>
        <v>285.84</v>
      </c>
    </row>
    <row r="24" spans="1:6" ht="15" customHeight="1">
      <c r="A24" s="49">
        <v>2249</v>
      </c>
      <c r="B24" s="51" t="s">
        <v>19</v>
      </c>
      <c r="C24" s="50">
        <v>812.89</v>
      </c>
      <c r="D24" s="73">
        <v>0</v>
      </c>
      <c r="E24" s="50">
        <f t="shared" si="1"/>
        <v>406.85</v>
      </c>
      <c r="F24" s="50">
        <f t="shared" si="0"/>
        <v>812.89</v>
      </c>
    </row>
    <row r="25" spans="1:6" ht="15" customHeight="1">
      <c r="A25" s="49">
        <v>2321</v>
      </c>
      <c r="B25" s="51" t="s">
        <v>27</v>
      </c>
      <c r="C25" s="50">
        <v>515.08</v>
      </c>
      <c r="D25" s="73">
        <v>0</v>
      </c>
      <c r="E25" s="50">
        <f t="shared" si="1"/>
        <v>257.8</v>
      </c>
      <c r="F25" s="50">
        <f t="shared" si="0"/>
        <v>515.09</v>
      </c>
    </row>
    <row r="26" spans="1:6" ht="15" customHeight="1">
      <c r="A26" s="49">
        <v>2341</v>
      </c>
      <c r="B26" s="51" t="s">
        <v>29</v>
      </c>
      <c r="C26" s="50">
        <v>730.13</v>
      </c>
      <c r="D26" s="73">
        <v>0</v>
      </c>
      <c r="E26" s="50">
        <f t="shared" si="1"/>
        <v>365.43</v>
      </c>
      <c r="F26" s="50">
        <f t="shared" si="0"/>
        <v>730.13</v>
      </c>
    </row>
    <row r="27" spans="1:6" ht="15" customHeight="1">
      <c r="A27" s="49">
        <v>2350</v>
      </c>
      <c r="B27" s="51" t="s">
        <v>31</v>
      </c>
      <c r="C27" s="50">
        <v>80.35</v>
      </c>
      <c r="D27" s="73">
        <v>0</v>
      </c>
      <c r="E27" s="50">
        <f t="shared" si="1"/>
        <v>40.21</v>
      </c>
      <c r="F27" s="50">
        <f t="shared" si="0"/>
        <v>80.34</v>
      </c>
    </row>
    <row r="28" spans="1:6" ht="15" customHeight="1">
      <c r="A28" s="49">
        <v>2363</v>
      </c>
      <c r="B28" s="51" t="s">
        <v>34</v>
      </c>
      <c r="C28" s="50">
        <v>6642.85</v>
      </c>
      <c r="D28" s="73">
        <v>0</v>
      </c>
      <c r="E28" s="50">
        <f t="shared" si="1"/>
        <v>3324.72</v>
      </c>
      <c r="F28" s="50">
        <f t="shared" si="0"/>
        <v>6642.84</v>
      </c>
    </row>
    <row r="29" spans="1:6" ht="15" customHeight="1">
      <c r="A29" s="49">
        <v>5232</v>
      </c>
      <c r="B29" s="51" t="s">
        <v>40</v>
      </c>
      <c r="C29" s="50">
        <v>4.07</v>
      </c>
      <c r="D29" s="73">
        <v>0</v>
      </c>
      <c r="E29" s="50">
        <f t="shared" si="1"/>
        <v>2.04</v>
      </c>
      <c r="F29" s="50">
        <f t="shared" si="0"/>
        <v>4.08</v>
      </c>
    </row>
    <row r="30" spans="1:6" ht="15" customHeight="1">
      <c r="A30" s="49"/>
      <c r="B30" s="52" t="s">
        <v>7</v>
      </c>
      <c r="C30" s="53">
        <f>SUM(C19:C29)</f>
        <v>26805.949999999997</v>
      </c>
      <c r="D30" s="75">
        <f>SUM(D19:D29)</f>
        <v>0</v>
      </c>
      <c r="E30" s="53">
        <f>SUM(E19:E29)</f>
        <v>13924.659999999996</v>
      </c>
      <c r="F30" s="53">
        <f>SUM(F19:F29)</f>
        <v>27821.680000000004</v>
      </c>
    </row>
    <row r="31" spans="1:6" ht="15" customHeight="1">
      <c r="A31" s="54"/>
      <c r="B31" s="49" t="s">
        <v>8</v>
      </c>
      <c r="C31" s="48"/>
      <c r="D31" s="76"/>
      <c r="E31" s="50"/>
      <c r="F31" s="48"/>
    </row>
    <row r="32" spans="1:6" ht="15" customHeight="1">
      <c r="A32" s="49">
        <v>1100</v>
      </c>
      <c r="B32" s="49" t="s">
        <v>57</v>
      </c>
      <c r="C32" s="50">
        <v>10090.52</v>
      </c>
      <c r="D32" s="74">
        <v>0</v>
      </c>
      <c r="E32" s="50">
        <f aca="true" t="shared" si="2" ref="E32:E73">ROUND(C32/1007*504,2)</f>
        <v>5050.27</v>
      </c>
      <c r="F32" s="50">
        <f aca="true" t="shared" si="3" ref="F32:F73">ROUND(E32/504*1007,2)</f>
        <v>10090.52</v>
      </c>
    </row>
    <row r="33" spans="1:6" ht="15.75">
      <c r="A33" s="49">
        <v>1200</v>
      </c>
      <c r="B33" s="51" t="s">
        <v>58</v>
      </c>
      <c r="C33" s="50">
        <v>2380.35</v>
      </c>
      <c r="D33" s="74">
        <v>0</v>
      </c>
      <c r="E33" s="50">
        <f t="shared" si="2"/>
        <v>1191.36</v>
      </c>
      <c r="F33" s="50">
        <f t="shared" si="3"/>
        <v>2380.36</v>
      </c>
    </row>
    <row r="34" spans="1:6" ht="15.75" hidden="1">
      <c r="A34" s="49">
        <v>2100</v>
      </c>
      <c r="B34" s="55" t="s">
        <v>49</v>
      </c>
      <c r="C34" s="50"/>
      <c r="D34" s="74">
        <v>0</v>
      </c>
      <c r="E34" s="50">
        <f t="shared" si="2"/>
        <v>0</v>
      </c>
      <c r="F34" s="50">
        <f t="shared" si="3"/>
        <v>0</v>
      </c>
    </row>
    <row r="35" spans="1:6" ht="15.75">
      <c r="A35" s="56">
        <v>2210</v>
      </c>
      <c r="B35" s="51" t="s">
        <v>45</v>
      </c>
      <c r="C35" s="50">
        <v>213.39</v>
      </c>
      <c r="D35" s="74">
        <v>0</v>
      </c>
      <c r="E35" s="50">
        <f t="shared" si="2"/>
        <v>106.8</v>
      </c>
      <c r="F35" s="50">
        <f t="shared" si="3"/>
        <v>213.39</v>
      </c>
    </row>
    <row r="36" spans="1:6" ht="15.75">
      <c r="A36" s="49">
        <v>2222</v>
      </c>
      <c r="B36" s="51" t="s">
        <v>46</v>
      </c>
      <c r="C36" s="50">
        <v>99.69</v>
      </c>
      <c r="D36" s="74">
        <v>0</v>
      </c>
      <c r="E36" s="50">
        <f t="shared" si="2"/>
        <v>49.89</v>
      </c>
      <c r="F36" s="50">
        <f t="shared" si="3"/>
        <v>99.68</v>
      </c>
    </row>
    <row r="37" spans="1:6" ht="15.75">
      <c r="A37" s="49">
        <v>2223</v>
      </c>
      <c r="B37" s="51" t="s">
        <v>47</v>
      </c>
      <c r="C37" s="50">
        <v>1345.58</v>
      </c>
      <c r="D37" s="74">
        <v>0</v>
      </c>
      <c r="E37" s="50">
        <f t="shared" si="2"/>
        <v>673.46</v>
      </c>
      <c r="F37" s="50">
        <f t="shared" si="3"/>
        <v>1345.58</v>
      </c>
    </row>
    <row r="38" spans="1:6" ht="15" customHeight="1">
      <c r="A38" s="49">
        <v>2230</v>
      </c>
      <c r="B38" s="51" t="s">
        <v>48</v>
      </c>
      <c r="C38" s="50">
        <v>164.84</v>
      </c>
      <c r="D38" s="74">
        <v>0</v>
      </c>
      <c r="E38" s="50">
        <f t="shared" si="2"/>
        <v>82.5</v>
      </c>
      <c r="F38" s="50">
        <f t="shared" si="3"/>
        <v>164.84</v>
      </c>
    </row>
    <row r="39" spans="1:6" ht="15" customHeight="1">
      <c r="A39" s="49">
        <v>2241</v>
      </c>
      <c r="B39" s="51" t="s">
        <v>14</v>
      </c>
      <c r="C39" s="50">
        <v>0.21</v>
      </c>
      <c r="D39" s="74">
        <v>0</v>
      </c>
      <c r="E39" s="50">
        <f t="shared" si="2"/>
        <v>0.11</v>
      </c>
      <c r="F39" s="50">
        <f t="shared" si="3"/>
        <v>0.22</v>
      </c>
    </row>
    <row r="40" spans="1:6" ht="15" customHeight="1">
      <c r="A40" s="49">
        <v>2242</v>
      </c>
      <c r="B40" s="51" t="s">
        <v>15</v>
      </c>
      <c r="C40" s="50">
        <v>49.12</v>
      </c>
      <c r="D40" s="74">
        <v>0</v>
      </c>
      <c r="E40" s="50">
        <f t="shared" si="2"/>
        <v>24.58</v>
      </c>
      <c r="F40" s="50">
        <f t="shared" si="3"/>
        <v>49.11</v>
      </c>
    </row>
    <row r="41" spans="1:6" ht="15" customHeight="1">
      <c r="A41" s="49">
        <v>2243</v>
      </c>
      <c r="B41" s="51" t="s">
        <v>16</v>
      </c>
      <c r="C41" s="50">
        <v>156.83</v>
      </c>
      <c r="D41" s="74">
        <v>0</v>
      </c>
      <c r="E41" s="50">
        <f t="shared" si="2"/>
        <v>78.49</v>
      </c>
      <c r="F41" s="50">
        <f t="shared" si="3"/>
        <v>156.82</v>
      </c>
    </row>
    <row r="42" spans="1:6" ht="15" customHeight="1">
      <c r="A42" s="49">
        <v>2244</v>
      </c>
      <c r="B42" s="51" t="s">
        <v>17</v>
      </c>
      <c r="C42" s="50">
        <v>2265.35</v>
      </c>
      <c r="D42" s="74">
        <v>0</v>
      </c>
      <c r="E42" s="50">
        <f t="shared" si="2"/>
        <v>1133.8</v>
      </c>
      <c r="F42" s="50">
        <f t="shared" si="3"/>
        <v>2265.35</v>
      </c>
    </row>
    <row r="43" spans="1:6" ht="15" customHeight="1">
      <c r="A43" s="49">
        <v>2247</v>
      </c>
      <c r="B43" s="47" t="s">
        <v>18</v>
      </c>
      <c r="C43" s="50">
        <v>12.99</v>
      </c>
      <c r="D43" s="74">
        <v>0</v>
      </c>
      <c r="E43" s="50">
        <f t="shared" si="2"/>
        <v>6.5</v>
      </c>
      <c r="F43" s="50">
        <f t="shared" si="3"/>
        <v>12.99</v>
      </c>
    </row>
    <row r="44" spans="1:6" ht="15" customHeight="1">
      <c r="A44" s="49">
        <v>2249</v>
      </c>
      <c r="B44" s="51" t="s">
        <v>19</v>
      </c>
      <c r="C44" s="50">
        <v>56.6</v>
      </c>
      <c r="D44" s="74">
        <v>0</v>
      </c>
      <c r="E44" s="50">
        <f t="shared" si="2"/>
        <v>28.33</v>
      </c>
      <c r="F44" s="50">
        <f t="shared" si="3"/>
        <v>56.6</v>
      </c>
    </row>
    <row r="45" spans="1:6" ht="15" customHeight="1">
      <c r="A45" s="49">
        <v>2251</v>
      </c>
      <c r="B45" s="51" t="s">
        <v>11</v>
      </c>
      <c r="C45" s="50">
        <v>331.54</v>
      </c>
      <c r="D45" s="74">
        <v>0</v>
      </c>
      <c r="E45" s="50">
        <f t="shared" si="2"/>
        <v>165.93</v>
      </c>
      <c r="F45" s="50">
        <f t="shared" si="3"/>
        <v>331.53</v>
      </c>
    </row>
    <row r="46" spans="1:6" ht="15" customHeight="1">
      <c r="A46" s="49">
        <v>2252</v>
      </c>
      <c r="B46" s="51" t="s">
        <v>12</v>
      </c>
      <c r="C46" s="50">
        <v>7.1</v>
      </c>
      <c r="D46" s="74">
        <v>0</v>
      </c>
      <c r="E46" s="50">
        <f t="shared" si="2"/>
        <v>3.55</v>
      </c>
      <c r="F46" s="50">
        <f t="shared" si="3"/>
        <v>7.09</v>
      </c>
    </row>
    <row r="47" spans="1:6" ht="15" customHeight="1">
      <c r="A47" s="49">
        <v>2259</v>
      </c>
      <c r="B47" s="51" t="s">
        <v>13</v>
      </c>
      <c r="C47" s="50">
        <v>1.1</v>
      </c>
      <c r="D47" s="74">
        <v>0</v>
      </c>
      <c r="E47" s="50">
        <f t="shared" si="2"/>
        <v>0.55</v>
      </c>
      <c r="F47" s="50">
        <f t="shared" si="3"/>
        <v>1.1</v>
      </c>
    </row>
    <row r="48" spans="1:6" ht="15" customHeight="1">
      <c r="A48" s="49">
        <v>2261</v>
      </c>
      <c r="B48" s="51" t="s">
        <v>20</v>
      </c>
      <c r="C48" s="50">
        <v>40.15</v>
      </c>
      <c r="D48" s="74">
        <v>0</v>
      </c>
      <c r="E48" s="50">
        <f t="shared" si="2"/>
        <v>20.09</v>
      </c>
      <c r="F48" s="50">
        <f t="shared" si="3"/>
        <v>40.14</v>
      </c>
    </row>
    <row r="49" spans="1:6" ht="15" customHeight="1">
      <c r="A49" s="49">
        <v>2262</v>
      </c>
      <c r="B49" s="51" t="s">
        <v>21</v>
      </c>
      <c r="C49" s="50">
        <v>143.71</v>
      </c>
      <c r="D49" s="74">
        <v>0</v>
      </c>
      <c r="E49" s="50">
        <f t="shared" si="2"/>
        <v>71.93</v>
      </c>
      <c r="F49" s="50">
        <f t="shared" si="3"/>
        <v>143.72</v>
      </c>
    </row>
    <row r="50" spans="1:6" ht="15" customHeight="1">
      <c r="A50" s="49">
        <v>2263</v>
      </c>
      <c r="B50" s="51" t="s">
        <v>22</v>
      </c>
      <c r="C50" s="50">
        <v>530.08</v>
      </c>
      <c r="D50" s="74">
        <v>0</v>
      </c>
      <c r="E50" s="50">
        <f t="shared" si="2"/>
        <v>265.3</v>
      </c>
      <c r="F50" s="50">
        <f t="shared" si="3"/>
        <v>530.07</v>
      </c>
    </row>
    <row r="51" spans="1:6" ht="15" customHeight="1">
      <c r="A51" s="49">
        <v>2264</v>
      </c>
      <c r="B51" s="51" t="s">
        <v>23</v>
      </c>
      <c r="C51" s="50">
        <v>2.67</v>
      </c>
      <c r="D51" s="74">
        <v>0</v>
      </c>
      <c r="E51" s="50">
        <f t="shared" si="2"/>
        <v>1.34</v>
      </c>
      <c r="F51" s="50">
        <f t="shared" si="3"/>
        <v>2.68</v>
      </c>
    </row>
    <row r="52" spans="1:6" ht="15" customHeight="1">
      <c r="A52" s="49">
        <v>2279</v>
      </c>
      <c r="B52" s="51" t="s">
        <v>24</v>
      </c>
      <c r="C52" s="50">
        <v>592.09</v>
      </c>
      <c r="D52" s="74">
        <v>0</v>
      </c>
      <c r="E52" s="50">
        <f t="shared" si="2"/>
        <v>296.34</v>
      </c>
      <c r="F52" s="50">
        <f t="shared" si="3"/>
        <v>592.09</v>
      </c>
    </row>
    <row r="53" spans="1:6" ht="15.75">
      <c r="A53" s="49">
        <v>2311</v>
      </c>
      <c r="B53" s="51" t="s">
        <v>25</v>
      </c>
      <c r="C53" s="50">
        <v>55.75</v>
      </c>
      <c r="D53" s="74">
        <v>0</v>
      </c>
      <c r="E53" s="50">
        <f t="shared" si="2"/>
        <v>27.9</v>
      </c>
      <c r="F53" s="50">
        <f t="shared" si="3"/>
        <v>55.74</v>
      </c>
    </row>
    <row r="54" spans="1:6" ht="15" customHeight="1">
      <c r="A54" s="49">
        <v>2312</v>
      </c>
      <c r="B54" s="51" t="s">
        <v>26</v>
      </c>
      <c r="C54" s="50">
        <v>103.03</v>
      </c>
      <c r="D54" s="74">
        <v>0</v>
      </c>
      <c r="E54" s="50">
        <f t="shared" si="2"/>
        <v>51.57</v>
      </c>
      <c r="F54" s="50">
        <f t="shared" si="3"/>
        <v>103.04</v>
      </c>
    </row>
    <row r="55" spans="1:6" ht="15.75">
      <c r="A55" s="49">
        <v>2321</v>
      </c>
      <c r="B55" s="51" t="s">
        <v>27</v>
      </c>
      <c r="C55" s="50">
        <v>2204.26</v>
      </c>
      <c r="D55" s="74">
        <v>0</v>
      </c>
      <c r="E55" s="50">
        <f t="shared" si="2"/>
        <v>1103.22</v>
      </c>
      <c r="F55" s="50">
        <f t="shared" si="3"/>
        <v>2204.25</v>
      </c>
    </row>
    <row r="56" spans="1:6" ht="15" customHeight="1">
      <c r="A56" s="49">
        <v>2322</v>
      </c>
      <c r="B56" s="51" t="s">
        <v>28</v>
      </c>
      <c r="C56" s="50">
        <v>383.91</v>
      </c>
      <c r="D56" s="74">
        <v>0</v>
      </c>
      <c r="E56" s="50">
        <f t="shared" si="2"/>
        <v>192.15</v>
      </c>
      <c r="F56" s="50">
        <f t="shared" si="3"/>
        <v>383.92</v>
      </c>
    </row>
    <row r="57" spans="1:6" ht="15" customHeight="1">
      <c r="A57" s="49">
        <v>2341</v>
      </c>
      <c r="B57" s="51" t="s">
        <v>29</v>
      </c>
      <c r="C57" s="50">
        <v>52.05</v>
      </c>
      <c r="D57" s="74">
        <v>0</v>
      </c>
      <c r="E57" s="50">
        <f t="shared" si="2"/>
        <v>26.05</v>
      </c>
      <c r="F57" s="50">
        <f t="shared" si="3"/>
        <v>52.05</v>
      </c>
    </row>
    <row r="58" spans="1:6" ht="15" customHeight="1">
      <c r="A58" s="49">
        <v>2344</v>
      </c>
      <c r="B58" s="51" t="s">
        <v>30</v>
      </c>
      <c r="C58" s="50">
        <v>0.73</v>
      </c>
      <c r="D58" s="74">
        <v>0</v>
      </c>
      <c r="E58" s="50">
        <f t="shared" si="2"/>
        <v>0.37</v>
      </c>
      <c r="F58" s="50">
        <f t="shared" si="3"/>
        <v>0.74</v>
      </c>
    </row>
    <row r="59" spans="1:6" ht="15.75">
      <c r="A59" s="49">
        <v>2350</v>
      </c>
      <c r="B59" s="51" t="s">
        <v>31</v>
      </c>
      <c r="C59" s="50">
        <v>441.06</v>
      </c>
      <c r="D59" s="74">
        <v>0</v>
      </c>
      <c r="E59" s="50">
        <f t="shared" si="2"/>
        <v>220.75</v>
      </c>
      <c r="F59" s="50">
        <f t="shared" si="3"/>
        <v>441.06</v>
      </c>
    </row>
    <row r="60" spans="1:6" ht="15" customHeight="1">
      <c r="A60" s="49">
        <v>2361</v>
      </c>
      <c r="B60" s="51" t="s">
        <v>32</v>
      </c>
      <c r="C60" s="50">
        <v>213.64</v>
      </c>
      <c r="D60" s="74">
        <v>0</v>
      </c>
      <c r="E60" s="50">
        <f t="shared" si="2"/>
        <v>106.93</v>
      </c>
      <c r="F60" s="50">
        <f t="shared" si="3"/>
        <v>213.65</v>
      </c>
    </row>
    <row r="61" spans="1:6" ht="15.75">
      <c r="A61" s="49">
        <v>2362</v>
      </c>
      <c r="B61" s="51" t="s">
        <v>33</v>
      </c>
      <c r="C61" s="50">
        <v>10.3</v>
      </c>
      <c r="D61" s="74">
        <v>0</v>
      </c>
      <c r="E61" s="50">
        <f t="shared" si="2"/>
        <v>5.16</v>
      </c>
      <c r="F61" s="50">
        <f t="shared" si="3"/>
        <v>10.31</v>
      </c>
    </row>
    <row r="62" spans="1:6" ht="15.75">
      <c r="A62" s="49">
        <v>2363</v>
      </c>
      <c r="B62" s="51" t="s">
        <v>34</v>
      </c>
      <c r="C62" s="50">
        <v>58.67</v>
      </c>
      <c r="D62" s="74">
        <v>0</v>
      </c>
      <c r="E62" s="50">
        <f t="shared" si="2"/>
        <v>29.36</v>
      </c>
      <c r="F62" s="50">
        <f t="shared" si="3"/>
        <v>58.66</v>
      </c>
    </row>
    <row r="63" spans="1:6" ht="15.75" hidden="1">
      <c r="A63" s="49">
        <v>2370</v>
      </c>
      <c r="B63" s="51" t="s">
        <v>35</v>
      </c>
      <c r="C63" s="50"/>
      <c r="D63" s="74">
        <v>0</v>
      </c>
      <c r="E63" s="50">
        <f t="shared" si="2"/>
        <v>0</v>
      </c>
      <c r="F63" s="50">
        <f t="shared" si="3"/>
        <v>0</v>
      </c>
    </row>
    <row r="64" spans="1:6" ht="15.75">
      <c r="A64" s="49">
        <v>2400</v>
      </c>
      <c r="B64" s="51" t="s">
        <v>50</v>
      </c>
      <c r="C64" s="50">
        <v>22.94</v>
      </c>
      <c r="D64" s="74">
        <v>0</v>
      </c>
      <c r="E64" s="50">
        <f t="shared" si="2"/>
        <v>11.48</v>
      </c>
      <c r="F64" s="50">
        <f t="shared" si="3"/>
        <v>22.94</v>
      </c>
    </row>
    <row r="65" spans="1:6" ht="15" customHeight="1">
      <c r="A65" s="49">
        <v>2513</v>
      </c>
      <c r="B65" s="51" t="s">
        <v>37</v>
      </c>
      <c r="C65" s="50">
        <v>358.96</v>
      </c>
      <c r="D65" s="74">
        <v>0</v>
      </c>
      <c r="E65" s="50">
        <f t="shared" si="2"/>
        <v>179.66</v>
      </c>
      <c r="F65" s="50">
        <f t="shared" si="3"/>
        <v>358.96</v>
      </c>
    </row>
    <row r="66" spans="1:6" ht="15.75">
      <c r="A66" s="49">
        <v>2515</v>
      </c>
      <c r="B66" s="51" t="s">
        <v>38</v>
      </c>
      <c r="C66" s="50">
        <v>15.88</v>
      </c>
      <c r="D66" s="74">
        <v>0</v>
      </c>
      <c r="E66" s="50">
        <f t="shared" si="2"/>
        <v>7.95</v>
      </c>
      <c r="F66" s="50">
        <f t="shared" si="3"/>
        <v>15.88</v>
      </c>
    </row>
    <row r="67" spans="1:6" ht="16.5" customHeight="1">
      <c r="A67" s="49">
        <v>2519</v>
      </c>
      <c r="B67" s="51" t="s">
        <v>41</v>
      </c>
      <c r="C67" s="50">
        <v>83.68</v>
      </c>
      <c r="D67" s="74">
        <v>0</v>
      </c>
      <c r="E67" s="50">
        <f t="shared" si="2"/>
        <v>41.88</v>
      </c>
      <c r="F67" s="50">
        <f t="shared" si="3"/>
        <v>83.68</v>
      </c>
    </row>
    <row r="68" spans="1:6" ht="15.75" hidden="1">
      <c r="A68" s="49">
        <v>6240</v>
      </c>
      <c r="B68" s="51" t="s">
        <v>53</v>
      </c>
      <c r="C68" s="50"/>
      <c r="D68" s="74">
        <v>0</v>
      </c>
      <c r="E68" s="50">
        <f t="shared" si="2"/>
        <v>0</v>
      </c>
      <c r="F68" s="50">
        <f t="shared" si="3"/>
        <v>0</v>
      </c>
    </row>
    <row r="69" spans="1:6" ht="15.75" hidden="1">
      <c r="A69" s="49">
        <v>6290</v>
      </c>
      <c r="B69" s="51" t="s">
        <v>54</v>
      </c>
      <c r="C69" s="50"/>
      <c r="D69" s="74">
        <v>0</v>
      </c>
      <c r="E69" s="50">
        <f t="shared" si="2"/>
        <v>0</v>
      </c>
      <c r="F69" s="50">
        <f t="shared" si="3"/>
        <v>0</v>
      </c>
    </row>
    <row r="70" spans="1:6" ht="15.75">
      <c r="A70" s="49">
        <v>5121</v>
      </c>
      <c r="B70" s="51" t="s">
        <v>39</v>
      </c>
      <c r="C70" s="50">
        <v>67.67</v>
      </c>
      <c r="D70" s="74">
        <v>0</v>
      </c>
      <c r="E70" s="50">
        <f t="shared" si="2"/>
        <v>33.87</v>
      </c>
      <c r="F70" s="50">
        <f t="shared" si="3"/>
        <v>67.67</v>
      </c>
    </row>
    <row r="71" spans="1:6" ht="15" customHeight="1">
      <c r="A71" s="49">
        <v>5232</v>
      </c>
      <c r="B71" s="51" t="s">
        <v>40</v>
      </c>
      <c r="C71" s="50">
        <v>241.92</v>
      </c>
      <c r="D71" s="74">
        <v>0</v>
      </c>
      <c r="E71" s="50">
        <v>121.75</v>
      </c>
      <c r="F71" s="50">
        <v>243.28</v>
      </c>
    </row>
    <row r="72" spans="1:6" ht="15.75">
      <c r="A72" s="49">
        <v>5238</v>
      </c>
      <c r="B72" s="51" t="s">
        <v>42</v>
      </c>
      <c r="C72" s="50">
        <v>751.06</v>
      </c>
      <c r="D72" s="74">
        <v>0</v>
      </c>
      <c r="E72" s="50">
        <f t="shared" si="2"/>
        <v>375.9</v>
      </c>
      <c r="F72" s="50">
        <f t="shared" si="3"/>
        <v>751.05</v>
      </c>
    </row>
    <row r="73" spans="1:6" ht="15" customHeight="1">
      <c r="A73" s="49">
        <v>5240</v>
      </c>
      <c r="B73" s="51" t="s">
        <v>43</v>
      </c>
      <c r="C73" s="50">
        <v>4.7</v>
      </c>
      <c r="D73" s="74">
        <v>0</v>
      </c>
      <c r="E73" s="50">
        <f t="shared" si="2"/>
        <v>2.35</v>
      </c>
      <c r="F73" s="50">
        <f t="shared" si="3"/>
        <v>4.7</v>
      </c>
    </row>
    <row r="74" spans="1:6" ht="15.75" hidden="1">
      <c r="A74" s="49">
        <v>5250</v>
      </c>
      <c r="B74" s="51" t="s">
        <v>44</v>
      </c>
      <c r="C74" s="73"/>
      <c r="D74" s="51"/>
      <c r="E74" s="51"/>
      <c r="F74" s="73"/>
    </row>
    <row r="75" spans="1:6" ht="15.75">
      <c r="A75" s="54"/>
      <c r="B75" s="58" t="s">
        <v>9</v>
      </c>
      <c r="C75" s="53">
        <f>SUM(C32:C74)</f>
        <v>23554.11999999999</v>
      </c>
      <c r="D75" s="75">
        <f>SUM(D32:D74)</f>
        <v>0</v>
      </c>
      <c r="E75" s="53">
        <f>SUM(E32:E74)</f>
        <v>11789.419999999998</v>
      </c>
      <c r="F75" s="53">
        <f>SUM(F32:F74)</f>
        <v>23555.46</v>
      </c>
    </row>
    <row r="76" spans="1:6" ht="15.75">
      <c r="A76" s="54"/>
      <c r="B76" s="58" t="s">
        <v>51</v>
      </c>
      <c r="C76" s="53">
        <f>C75+C30</f>
        <v>50360.06999999999</v>
      </c>
      <c r="D76" s="75">
        <f>D75+D30</f>
        <v>0</v>
      </c>
      <c r="E76" s="53">
        <f>E75+E30</f>
        <v>25714.079999999994</v>
      </c>
      <c r="F76" s="53">
        <f>F75+F30</f>
        <v>51377.14</v>
      </c>
    </row>
    <row r="77" spans="1:6" ht="15.75">
      <c r="A77" s="59"/>
      <c r="B77" s="42"/>
      <c r="C77" s="17"/>
      <c r="D77" s="42"/>
      <c r="E77" s="42"/>
      <c r="F77" s="17"/>
    </row>
    <row r="78" spans="1:6" ht="15.75">
      <c r="A78" s="98" t="s">
        <v>72</v>
      </c>
      <c r="B78" s="98"/>
      <c r="C78" s="29">
        <v>1007</v>
      </c>
      <c r="D78" s="43">
        <v>0</v>
      </c>
      <c r="E78" s="43">
        <v>504</v>
      </c>
      <c r="F78" s="43">
        <v>1007</v>
      </c>
    </row>
    <row r="79" spans="1:6" ht="15.75">
      <c r="A79" s="98" t="s">
        <v>73</v>
      </c>
      <c r="B79" s="98"/>
      <c r="C79" s="60">
        <f>C76/C78</f>
        <v>50.00999999999999</v>
      </c>
      <c r="D79" s="61">
        <v>0</v>
      </c>
      <c r="E79" s="61">
        <f>E76/E78</f>
        <v>51.01999999999999</v>
      </c>
      <c r="F79" s="61">
        <f>F76/F78</f>
        <v>51.019999999999996</v>
      </c>
    </row>
    <row r="80" spans="1:6" ht="15.75">
      <c r="A80" s="28"/>
      <c r="B80" s="28"/>
      <c r="C80" s="60"/>
      <c r="D80" s="60"/>
      <c r="E80" s="60"/>
      <c r="F80" s="60"/>
    </row>
    <row r="81" spans="1:6" s="9" customFormat="1" ht="15.75">
      <c r="A81" s="108" t="s">
        <v>61</v>
      </c>
      <c r="B81" s="109"/>
      <c r="C81" s="64"/>
      <c r="D81" s="64"/>
      <c r="E81" s="64"/>
      <c r="F81" s="64"/>
    </row>
    <row r="82" spans="1:6" s="9" customFormat="1" ht="15.75">
      <c r="A82" s="108" t="s">
        <v>130</v>
      </c>
      <c r="B82" s="109"/>
      <c r="C82" s="38"/>
      <c r="D82" s="65"/>
      <c r="E82" s="64"/>
      <c r="F82" s="64"/>
    </row>
    <row r="83" spans="1:6" s="9" customFormat="1" ht="15.75">
      <c r="A83" s="39"/>
      <c r="B83" s="39"/>
      <c r="C83" s="39"/>
      <c r="D83" s="39"/>
      <c r="E83" s="39"/>
      <c r="F83" s="39"/>
    </row>
    <row r="84" spans="1:6" s="9" customFormat="1" ht="15.75">
      <c r="A84" s="39" t="s">
        <v>62</v>
      </c>
      <c r="B84" s="39"/>
      <c r="C84" s="39"/>
      <c r="D84" s="39"/>
      <c r="E84" s="39"/>
      <c r="F84" s="39"/>
    </row>
    <row r="85" spans="1:6" s="9" customFormat="1" ht="15.75">
      <c r="A85" s="39"/>
      <c r="B85" s="39"/>
      <c r="C85" s="39"/>
      <c r="D85" s="39"/>
      <c r="E85" s="39"/>
      <c r="F85" s="39"/>
    </row>
    <row r="86" spans="1:6" s="9" customFormat="1" ht="15.75">
      <c r="A86" s="39" t="s">
        <v>101</v>
      </c>
      <c r="B86" s="40"/>
      <c r="C86" s="40"/>
      <c r="D86" s="40"/>
      <c r="E86" s="40"/>
      <c r="F86" s="40"/>
    </row>
    <row r="87" spans="1:6" s="9" customFormat="1" ht="13.5" customHeight="1">
      <c r="A87" s="39"/>
      <c r="B87" s="41" t="s">
        <v>63</v>
      </c>
      <c r="C87" s="41"/>
      <c r="D87" s="41"/>
      <c r="E87" s="39"/>
      <c r="F87" s="39"/>
    </row>
    <row r="88" s="9" customFormat="1" ht="13.5" customHeight="1">
      <c r="B88" s="10"/>
    </row>
    <row r="89" s="3" customFormat="1" ht="14.25">
      <c r="C89" s="7"/>
    </row>
  </sheetData>
  <sheetProtection/>
  <mergeCells count="13">
    <mergeCell ref="B13:F13"/>
    <mergeCell ref="D3:F3"/>
    <mergeCell ref="A7:F7"/>
    <mergeCell ref="A78:B78"/>
    <mergeCell ref="A79:B79"/>
    <mergeCell ref="A81:B81"/>
    <mergeCell ref="A82:B82"/>
    <mergeCell ref="B14:F14"/>
    <mergeCell ref="B1:F1"/>
    <mergeCell ref="B2:F2"/>
    <mergeCell ref="A9:B9"/>
    <mergeCell ref="A10:B10"/>
    <mergeCell ref="B12:D12"/>
  </mergeCells>
  <printOptions/>
  <pageMargins left="0.9421296296296297" right="0.5511811023622047" top="0.5905511811023623" bottom="0.5905511811023623" header="0.31496062992125984" footer="0.31496062992125984"/>
  <pageSetup firstPageNumber="8" useFirstPageNumber="1" fitToHeight="0" horizontalDpi="600" verticalDpi="600" orientation="portrait" paperSize="9" scale="55" r:id="rId1"/>
  <headerFooter>
    <oddHeader>&amp;C&amp;"Times New Roman,Regular"&amp;11&amp;P</oddHeader>
    <oddFooter>&amp;C&amp;"Times New Roman,Regular"&amp;11&amp;F; Grozījumi Ministru kabineta 2013.gada 24.septembra noteikumos Nr.1002 „Sociālās integrācijas valsts aģentūras sniegto maksas pakalpojumu cenrādis”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89"/>
  <sheetViews>
    <sheetView view="pageLayout" zoomScale="90" zoomScaleNormal="90" zoomScalePageLayoutView="90" workbookViewId="0" topLeftCell="A1">
      <selection activeCell="B89" sqref="B89"/>
    </sheetView>
  </sheetViews>
  <sheetFormatPr defaultColWidth="9.140625" defaultRowHeight="12.75"/>
  <cols>
    <col min="1" max="1" width="12.140625" style="13" customWidth="1"/>
    <col min="2" max="2" width="99.7109375" style="13" customWidth="1"/>
    <col min="3" max="3" width="3.00390625" style="13" hidden="1" customWidth="1"/>
    <col min="4" max="4" width="25.8515625" style="13" hidden="1" customWidth="1"/>
    <col min="5" max="5" width="23.57421875" style="13" hidden="1" customWidth="1"/>
    <col min="6" max="6" width="40.421875" style="13" customWidth="1"/>
  </cols>
  <sheetData>
    <row r="1" spans="1:6" ht="15.75" customHeight="1">
      <c r="A1" s="33"/>
      <c r="B1" s="104" t="s">
        <v>56</v>
      </c>
      <c r="C1" s="104"/>
      <c r="D1" s="104"/>
      <c r="E1" s="104"/>
      <c r="F1" s="99"/>
    </row>
    <row r="2" spans="1:6" ht="15.75">
      <c r="A2" s="33"/>
      <c r="B2" s="105" t="s">
        <v>64</v>
      </c>
      <c r="C2" s="105"/>
      <c r="D2" s="105"/>
      <c r="E2" s="105"/>
      <c r="F2" s="106"/>
    </row>
    <row r="3" spans="1:6" ht="15.75">
      <c r="A3" s="33"/>
      <c r="B3" s="30"/>
      <c r="C3" s="30"/>
      <c r="D3" s="107" t="s">
        <v>65</v>
      </c>
      <c r="E3" s="107"/>
      <c r="F3" s="107"/>
    </row>
    <row r="4" spans="1:6" ht="15.75">
      <c r="A4" s="33"/>
      <c r="B4" s="30"/>
      <c r="C4" s="30"/>
      <c r="D4" s="30"/>
      <c r="E4" s="33"/>
      <c r="F4" s="30" t="s">
        <v>59</v>
      </c>
    </row>
    <row r="5" spans="1:6" ht="15.75">
      <c r="A5" s="33"/>
      <c r="B5" s="37"/>
      <c r="C5" s="37"/>
      <c r="D5" s="37"/>
      <c r="E5" s="31"/>
      <c r="F5" s="30" t="s">
        <v>75</v>
      </c>
    </row>
    <row r="6" spans="1:6" ht="15.75">
      <c r="A6" s="33"/>
      <c r="B6" s="30"/>
      <c r="C6" s="30"/>
      <c r="D6" s="30"/>
      <c r="E6" s="30"/>
      <c r="F6" s="30"/>
    </row>
    <row r="7" spans="1:6" ht="16.5" customHeight="1">
      <c r="A7" s="97" t="s">
        <v>10</v>
      </c>
      <c r="B7" s="97"/>
      <c r="C7" s="97"/>
      <c r="D7" s="97"/>
      <c r="E7" s="97"/>
      <c r="F7" s="97"/>
    </row>
    <row r="8" spans="1:6" ht="15.75">
      <c r="A8" s="72"/>
      <c r="B8" s="72"/>
      <c r="C8" s="72"/>
      <c r="D8" s="72"/>
      <c r="E8" s="72"/>
      <c r="F8" s="17"/>
    </row>
    <row r="9" spans="1:6" ht="15.75">
      <c r="A9" s="98" t="s">
        <v>1</v>
      </c>
      <c r="B9" s="98"/>
      <c r="C9" s="28"/>
      <c r="D9" s="28"/>
      <c r="E9" s="28"/>
      <c r="F9" s="17"/>
    </row>
    <row r="10" spans="1:6" ht="15" customHeight="1">
      <c r="A10" s="98" t="s">
        <v>0</v>
      </c>
      <c r="B10" s="98"/>
      <c r="C10" s="28"/>
      <c r="D10" s="28"/>
      <c r="E10" s="28"/>
      <c r="F10" s="17"/>
    </row>
    <row r="11" spans="1:6" ht="15" customHeight="1">
      <c r="A11" s="28"/>
      <c r="B11" s="28" t="s">
        <v>52</v>
      </c>
      <c r="C11" s="28"/>
      <c r="D11" s="28"/>
      <c r="E11" s="28"/>
      <c r="F11" s="17"/>
    </row>
    <row r="12" spans="1:6" ht="15" customHeight="1">
      <c r="A12" s="28"/>
      <c r="B12" s="98" t="s">
        <v>97</v>
      </c>
      <c r="C12" s="103"/>
      <c r="D12" s="103"/>
      <c r="E12" s="28"/>
      <c r="F12" s="36"/>
    </row>
    <row r="13" spans="1:6" ht="15" customHeight="1">
      <c r="A13" s="28"/>
      <c r="B13" s="98" t="s">
        <v>99</v>
      </c>
      <c r="C13" s="98"/>
      <c r="D13" s="98"/>
      <c r="E13" s="98"/>
      <c r="F13" s="99"/>
    </row>
    <row r="14" spans="1:6" ht="15" customHeight="1">
      <c r="A14" s="28"/>
      <c r="B14" s="98" t="s">
        <v>109</v>
      </c>
      <c r="C14" s="98"/>
      <c r="D14" s="98"/>
      <c r="E14" s="98"/>
      <c r="F14" s="99"/>
    </row>
    <row r="15" spans="1:6" ht="15" customHeight="1">
      <c r="A15" s="28" t="s">
        <v>2</v>
      </c>
      <c r="B15" s="28" t="s">
        <v>129</v>
      </c>
      <c r="C15" s="28"/>
      <c r="D15" s="28"/>
      <c r="E15" s="28"/>
      <c r="F15" s="17"/>
    </row>
    <row r="16" spans="1:6" ht="66.75" customHeight="1">
      <c r="A16" s="91" t="s">
        <v>3</v>
      </c>
      <c r="B16" s="91" t="s">
        <v>4</v>
      </c>
      <c r="C16" s="91" t="s">
        <v>69</v>
      </c>
      <c r="D16" s="91" t="s">
        <v>126</v>
      </c>
      <c r="E16" s="91" t="s">
        <v>71</v>
      </c>
      <c r="F16" s="91" t="s">
        <v>127</v>
      </c>
    </row>
    <row r="17" spans="1:6" ht="15" customHeight="1">
      <c r="A17" s="44">
        <v>1</v>
      </c>
      <c r="B17" s="45">
        <v>2</v>
      </c>
      <c r="C17" s="45">
        <v>3</v>
      </c>
      <c r="D17" s="45">
        <v>3</v>
      </c>
      <c r="E17" s="45">
        <v>4</v>
      </c>
      <c r="F17" s="45">
        <v>3</v>
      </c>
    </row>
    <row r="18" spans="1:6" ht="15" customHeight="1">
      <c r="A18" s="46"/>
      <c r="B18" s="47" t="s">
        <v>6</v>
      </c>
      <c r="C18" s="48"/>
      <c r="D18" s="47"/>
      <c r="E18" s="47"/>
      <c r="F18" s="48"/>
    </row>
    <row r="19" spans="1:6" ht="15" customHeight="1">
      <c r="A19" s="49">
        <v>1100</v>
      </c>
      <c r="B19" s="49" t="s">
        <v>57</v>
      </c>
      <c r="C19" s="50">
        <v>33859.43</v>
      </c>
      <c r="D19" s="50">
        <v>0</v>
      </c>
      <c r="E19" s="50">
        <v>17999.69</v>
      </c>
      <c r="F19" s="50">
        <f>ROUND(E19*2,2)</f>
        <v>35999.38</v>
      </c>
    </row>
    <row r="20" spans="1:6" ht="15.75">
      <c r="A20" s="49">
        <v>1200</v>
      </c>
      <c r="B20" s="51" t="s">
        <v>58</v>
      </c>
      <c r="C20" s="50">
        <v>7987.45</v>
      </c>
      <c r="D20" s="50">
        <v>0</v>
      </c>
      <c r="E20" s="50">
        <v>4246.13</v>
      </c>
      <c r="F20" s="50">
        <f aca="true" t="shared" si="0" ref="F20:F29">ROUND(E20*2,2)</f>
        <v>8492.26</v>
      </c>
    </row>
    <row r="21" spans="1:6" ht="15.75">
      <c r="A21" s="49">
        <v>2222</v>
      </c>
      <c r="B21" s="51" t="s">
        <v>46</v>
      </c>
      <c r="C21" s="50">
        <v>2916.56</v>
      </c>
      <c r="D21" s="50">
        <v>0</v>
      </c>
      <c r="E21" s="50">
        <f aca="true" t="shared" si="1" ref="E21:E29">ROUND(C21/2622*1311,2)</f>
        <v>1458.28</v>
      </c>
      <c r="F21" s="50">
        <f t="shared" si="0"/>
        <v>2916.56</v>
      </c>
    </row>
    <row r="22" spans="1:6" ht="15.75">
      <c r="A22" s="49">
        <v>2223</v>
      </c>
      <c r="B22" s="51" t="s">
        <v>47</v>
      </c>
      <c r="C22" s="50">
        <v>779.55</v>
      </c>
      <c r="D22" s="50">
        <v>0</v>
      </c>
      <c r="E22" s="50">
        <f t="shared" si="1"/>
        <v>389.78</v>
      </c>
      <c r="F22" s="50">
        <f t="shared" si="0"/>
        <v>779.56</v>
      </c>
    </row>
    <row r="23" spans="1:6" ht="15.75">
      <c r="A23" s="49">
        <v>2243</v>
      </c>
      <c r="B23" s="51" t="s">
        <v>16</v>
      </c>
      <c r="C23" s="50">
        <v>744.29</v>
      </c>
      <c r="D23" s="50">
        <v>0</v>
      </c>
      <c r="E23" s="50">
        <f t="shared" si="1"/>
        <v>372.15</v>
      </c>
      <c r="F23" s="50">
        <f t="shared" si="0"/>
        <v>744.3</v>
      </c>
    </row>
    <row r="24" spans="1:6" ht="15" customHeight="1">
      <c r="A24" s="49">
        <v>2249</v>
      </c>
      <c r="B24" s="51" t="s">
        <v>19</v>
      </c>
      <c r="C24" s="50">
        <v>1928.4</v>
      </c>
      <c r="D24" s="50">
        <v>0</v>
      </c>
      <c r="E24" s="50">
        <f t="shared" si="1"/>
        <v>964.2</v>
      </c>
      <c r="F24" s="50">
        <f t="shared" si="0"/>
        <v>1928.4</v>
      </c>
    </row>
    <row r="25" spans="1:6" ht="15" customHeight="1">
      <c r="A25" s="49">
        <v>2321</v>
      </c>
      <c r="B25" s="51" t="s">
        <v>27</v>
      </c>
      <c r="C25" s="50">
        <v>1296.28</v>
      </c>
      <c r="D25" s="50">
        <v>0</v>
      </c>
      <c r="E25" s="50">
        <f t="shared" si="1"/>
        <v>648.14</v>
      </c>
      <c r="F25" s="50">
        <f t="shared" si="0"/>
        <v>1296.28</v>
      </c>
    </row>
    <row r="26" spans="1:6" ht="15" customHeight="1">
      <c r="A26" s="49">
        <v>2341</v>
      </c>
      <c r="B26" s="51" t="s">
        <v>29</v>
      </c>
      <c r="C26" s="50">
        <v>1901.1</v>
      </c>
      <c r="D26" s="50">
        <v>0</v>
      </c>
      <c r="E26" s="50">
        <f t="shared" si="1"/>
        <v>950.55</v>
      </c>
      <c r="F26" s="50">
        <f t="shared" si="0"/>
        <v>1901.1</v>
      </c>
    </row>
    <row r="27" spans="1:6" ht="17.25" customHeight="1">
      <c r="A27" s="49">
        <v>2350</v>
      </c>
      <c r="B27" s="51" t="s">
        <v>31</v>
      </c>
      <c r="C27" s="50">
        <v>209.22</v>
      </c>
      <c r="D27" s="50">
        <v>0</v>
      </c>
      <c r="E27" s="50">
        <f t="shared" si="1"/>
        <v>104.61</v>
      </c>
      <c r="F27" s="50">
        <f t="shared" si="0"/>
        <v>209.22</v>
      </c>
    </row>
    <row r="28" spans="1:6" ht="15.75">
      <c r="A28" s="49">
        <v>2363</v>
      </c>
      <c r="B28" s="51" t="s">
        <v>34</v>
      </c>
      <c r="C28" s="50">
        <v>17296.44</v>
      </c>
      <c r="D28" s="50">
        <v>0</v>
      </c>
      <c r="E28" s="50">
        <f t="shared" si="1"/>
        <v>8648.22</v>
      </c>
      <c r="F28" s="50">
        <f t="shared" si="0"/>
        <v>17296.44</v>
      </c>
    </row>
    <row r="29" spans="1:6" ht="15.75">
      <c r="A29" s="49">
        <v>5232</v>
      </c>
      <c r="B29" s="51" t="s">
        <v>40</v>
      </c>
      <c r="C29" s="50">
        <v>10.63</v>
      </c>
      <c r="D29" s="50">
        <v>0</v>
      </c>
      <c r="E29" s="50">
        <f t="shared" si="1"/>
        <v>5.32</v>
      </c>
      <c r="F29" s="50">
        <f t="shared" si="0"/>
        <v>10.64</v>
      </c>
    </row>
    <row r="30" spans="1:6" ht="15.75">
      <c r="A30" s="49"/>
      <c r="B30" s="52" t="s">
        <v>7</v>
      </c>
      <c r="C30" s="53">
        <f>SUM(C19:C29)</f>
        <v>68929.35</v>
      </c>
      <c r="D30" s="53">
        <f>SUM(D19:D29)</f>
        <v>0</v>
      </c>
      <c r="E30" s="53">
        <f>SUM(E19:E29)</f>
        <v>35787.07</v>
      </c>
      <c r="F30" s="53">
        <f>SUM(F19:F29)</f>
        <v>71574.14</v>
      </c>
    </row>
    <row r="31" spans="1:6" ht="15.75">
      <c r="A31" s="54"/>
      <c r="B31" s="49" t="s">
        <v>8</v>
      </c>
      <c r="C31" s="48"/>
      <c r="D31" s="49"/>
      <c r="E31" s="49"/>
      <c r="F31" s="48"/>
    </row>
    <row r="32" spans="1:6" ht="15.75">
      <c r="A32" s="49">
        <v>1100</v>
      </c>
      <c r="B32" s="49" t="s">
        <v>57</v>
      </c>
      <c r="C32" s="50">
        <v>25888.2</v>
      </c>
      <c r="D32" s="50">
        <v>0</v>
      </c>
      <c r="E32" s="50">
        <f aca="true" t="shared" si="2" ref="E32:E73">ROUND(C32/2622*1311,2)</f>
        <v>12944.1</v>
      </c>
      <c r="F32" s="50">
        <f aca="true" t="shared" si="3" ref="F32:F73">ROUND(E32*2,2)</f>
        <v>25888.2</v>
      </c>
    </row>
    <row r="33" spans="1:6" ht="15.75">
      <c r="A33" s="49">
        <v>1200</v>
      </c>
      <c r="B33" s="51" t="s">
        <v>58</v>
      </c>
      <c r="C33" s="50">
        <v>6197.9</v>
      </c>
      <c r="D33" s="50">
        <v>0</v>
      </c>
      <c r="E33" s="50">
        <f t="shared" si="2"/>
        <v>3098.95</v>
      </c>
      <c r="F33" s="50">
        <f t="shared" si="3"/>
        <v>6197.9</v>
      </c>
    </row>
    <row r="34" spans="1:6" ht="15.75" hidden="1">
      <c r="A34" s="49">
        <v>2100</v>
      </c>
      <c r="B34" s="55" t="s">
        <v>49</v>
      </c>
      <c r="C34" s="50"/>
      <c r="D34" s="50">
        <v>0</v>
      </c>
      <c r="E34" s="50">
        <f t="shared" si="2"/>
        <v>0</v>
      </c>
      <c r="F34" s="50">
        <f t="shared" si="3"/>
        <v>0</v>
      </c>
    </row>
    <row r="35" spans="1:6" ht="15.75">
      <c r="A35" s="56">
        <v>2210</v>
      </c>
      <c r="B35" s="51" t="s">
        <v>45</v>
      </c>
      <c r="C35" s="50">
        <v>555.59</v>
      </c>
      <c r="D35" s="50">
        <v>0</v>
      </c>
      <c r="E35" s="50">
        <f t="shared" si="2"/>
        <v>277.8</v>
      </c>
      <c r="F35" s="50">
        <f t="shared" si="3"/>
        <v>555.6</v>
      </c>
    </row>
    <row r="36" spans="1:6" ht="15.75">
      <c r="A36" s="49">
        <v>2222</v>
      </c>
      <c r="B36" s="51" t="s">
        <v>46</v>
      </c>
      <c r="C36" s="50">
        <v>259.56</v>
      </c>
      <c r="D36" s="50">
        <v>0</v>
      </c>
      <c r="E36" s="50">
        <f t="shared" si="2"/>
        <v>129.78</v>
      </c>
      <c r="F36" s="50">
        <f t="shared" si="3"/>
        <v>259.56</v>
      </c>
    </row>
    <row r="37" spans="1:6" ht="15.75">
      <c r="A37" s="49">
        <v>2223</v>
      </c>
      <c r="B37" s="51" t="s">
        <v>47</v>
      </c>
      <c r="C37" s="50">
        <v>3503.61</v>
      </c>
      <c r="D37" s="50">
        <v>0</v>
      </c>
      <c r="E37" s="50">
        <f t="shared" si="2"/>
        <v>1751.81</v>
      </c>
      <c r="F37" s="50">
        <f t="shared" si="3"/>
        <v>3503.62</v>
      </c>
    </row>
    <row r="38" spans="1:6" ht="15" customHeight="1">
      <c r="A38" s="49">
        <v>2230</v>
      </c>
      <c r="B38" s="51" t="s">
        <v>48</v>
      </c>
      <c r="C38" s="50">
        <v>429.22</v>
      </c>
      <c r="D38" s="50">
        <v>0</v>
      </c>
      <c r="E38" s="50">
        <f t="shared" si="2"/>
        <v>214.61</v>
      </c>
      <c r="F38" s="50">
        <f t="shared" si="3"/>
        <v>429.22</v>
      </c>
    </row>
    <row r="39" spans="1:6" ht="15.75">
      <c r="A39" s="49">
        <v>2241</v>
      </c>
      <c r="B39" s="51" t="s">
        <v>14</v>
      </c>
      <c r="C39" s="50">
        <v>0.55</v>
      </c>
      <c r="D39" s="50">
        <v>0</v>
      </c>
      <c r="E39" s="50">
        <f t="shared" si="2"/>
        <v>0.28</v>
      </c>
      <c r="F39" s="50">
        <f t="shared" si="3"/>
        <v>0.56</v>
      </c>
    </row>
    <row r="40" spans="1:6" ht="15.75">
      <c r="A40" s="49">
        <v>2242</v>
      </c>
      <c r="B40" s="51" t="s">
        <v>15</v>
      </c>
      <c r="C40" s="50">
        <v>127.87</v>
      </c>
      <c r="D40" s="50">
        <v>0</v>
      </c>
      <c r="E40" s="50">
        <f t="shared" si="2"/>
        <v>63.94</v>
      </c>
      <c r="F40" s="50">
        <f t="shared" si="3"/>
        <v>127.88</v>
      </c>
    </row>
    <row r="41" spans="1:6" ht="15.75">
      <c r="A41" s="49">
        <v>2243</v>
      </c>
      <c r="B41" s="51" t="s">
        <v>16</v>
      </c>
      <c r="C41" s="50">
        <v>408.36</v>
      </c>
      <c r="D41" s="50">
        <v>0</v>
      </c>
      <c r="E41" s="50">
        <f t="shared" si="2"/>
        <v>204.18</v>
      </c>
      <c r="F41" s="50">
        <f t="shared" si="3"/>
        <v>408.36</v>
      </c>
    </row>
    <row r="42" spans="1:6" ht="15.75">
      <c r="A42" s="49">
        <v>2244</v>
      </c>
      <c r="B42" s="51" t="s">
        <v>17</v>
      </c>
      <c r="C42" s="50">
        <v>5898.49</v>
      </c>
      <c r="D42" s="50">
        <v>0</v>
      </c>
      <c r="E42" s="50">
        <f t="shared" si="2"/>
        <v>2949.25</v>
      </c>
      <c r="F42" s="50">
        <f t="shared" si="3"/>
        <v>5898.5</v>
      </c>
    </row>
    <row r="43" spans="1:6" ht="15.75">
      <c r="A43" s="49">
        <v>2247</v>
      </c>
      <c r="B43" s="47" t="s">
        <v>18</v>
      </c>
      <c r="C43" s="50">
        <v>33.81</v>
      </c>
      <c r="D43" s="50">
        <v>0</v>
      </c>
      <c r="E43" s="50">
        <f t="shared" si="2"/>
        <v>16.91</v>
      </c>
      <c r="F43" s="50">
        <f t="shared" si="3"/>
        <v>33.82</v>
      </c>
    </row>
    <row r="44" spans="1:6" ht="15.75">
      <c r="A44" s="49">
        <v>2249</v>
      </c>
      <c r="B44" s="51" t="s">
        <v>19</v>
      </c>
      <c r="C44" s="50">
        <v>147.4</v>
      </c>
      <c r="D44" s="50">
        <v>0</v>
      </c>
      <c r="E44" s="50">
        <f t="shared" si="2"/>
        <v>73.7</v>
      </c>
      <c r="F44" s="50">
        <f t="shared" si="3"/>
        <v>147.4</v>
      </c>
    </row>
    <row r="45" spans="1:6" ht="15.75">
      <c r="A45" s="49">
        <v>2251</v>
      </c>
      <c r="B45" s="51" t="s">
        <v>11</v>
      </c>
      <c r="C45" s="50">
        <v>863.26</v>
      </c>
      <c r="D45" s="50">
        <v>0</v>
      </c>
      <c r="E45" s="50">
        <f t="shared" si="2"/>
        <v>431.63</v>
      </c>
      <c r="F45" s="50">
        <f t="shared" si="3"/>
        <v>863.26</v>
      </c>
    </row>
    <row r="46" spans="1:6" ht="15.75">
      <c r="A46" s="49">
        <v>2252</v>
      </c>
      <c r="B46" s="51" t="s">
        <v>12</v>
      </c>
      <c r="C46" s="50">
        <v>18.5</v>
      </c>
      <c r="D46" s="50">
        <v>0</v>
      </c>
      <c r="E46" s="50">
        <f t="shared" si="2"/>
        <v>9.25</v>
      </c>
      <c r="F46" s="50">
        <f t="shared" si="3"/>
        <v>18.5</v>
      </c>
    </row>
    <row r="47" spans="1:6" ht="15.75">
      <c r="A47" s="49">
        <v>2259</v>
      </c>
      <c r="B47" s="51" t="s">
        <v>13</v>
      </c>
      <c r="C47" s="50">
        <v>2.85</v>
      </c>
      <c r="D47" s="50">
        <v>0</v>
      </c>
      <c r="E47" s="50">
        <f t="shared" si="2"/>
        <v>1.43</v>
      </c>
      <c r="F47" s="50">
        <f t="shared" si="3"/>
        <v>2.86</v>
      </c>
    </row>
    <row r="48" spans="1:6" ht="15.75">
      <c r="A48" s="49">
        <v>2261</v>
      </c>
      <c r="B48" s="51" t="s">
        <v>20</v>
      </c>
      <c r="C48" s="50">
        <v>104.57</v>
      </c>
      <c r="D48" s="50">
        <v>0</v>
      </c>
      <c r="E48" s="50">
        <f t="shared" si="2"/>
        <v>52.29</v>
      </c>
      <c r="F48" s="50">
        <f t="shared" si="3"/>
        <v>104.58</v>
      </c>
    </row>
    <row r="49" spans="1:6" ht="15.75">
      <c r="A49" s="49">
        <v>2262</v>
      </c>
      <c r="B49" s="51" t="s">
        <v>21</v>
      </c>
      <c r="C49" s="50">
        <v>374.19</v>
      </c>
      <c r="D49" s="50">
        <v>0</v>
      </c>
      <c r="E49" s="50">
        <f t="shared" si="2"/>
        <v>187.1</v>
      </c>
      <c r="F49" s="50">
        <f t="shared" si="3"/>
        <v>374.2</v>
      </c>
    </row>
    <row r="50" spans="1:6" ht="15.75">
      <c r="A50" s="49">
        <v>2263</v>
      </c>
      <c r="B50" s="51" t="s">
        <v>22</v>
      </c>
      <c r="C50" s="50">
        <v>1380.19</v>
      </c>
      <c r="D50" s="50">
        <v>0</v>
      </c>
      <c r="E50" s="50">
        <f t="shared" si="2"/>
        <v>690.1</v>
      </c>
      <c r="F50" s="50">
        <f t="shared" si="3"/>
        <v>1380.2</v>
      </c>
    </row>
    <row r="51" spans="1:6" ht="15.75">
      <c r="A51" s="49">
        <v>2264</v>
      </c>
      <c r="B51" s="51" t="s">
        <v>23</v>
      </c>
      <c r="C51" s="50">
        <v>6.97</v>
      </c>
      <c r="D51" s="50">
        <v>0</v>
      </c>
      <c r="E51" s="50">
        <f t="shared" si="2"/>
        <v>3.49</v>
      </c>
      <c r="F51" s="50">
        <f t="shared" si="3"/>
        <v>6.98</v>
      </c>
    </row>
    <row r="52" spans="1:6" ht="15.75" customHeight="1">
      <c r="A52" s="49">
        <v>2279</v>
      </c>
      <c r="B52" s="51" t="s">
        <v>24</v>
      </c>
      <c r="C52" s="50">
        <v>1541.75</v>
      </c>
      <c r="D52" s="50">
        <v>0</v>
      </c>
      <c r="E52" s="50">
        <f t="shared" si="2"/>
        <v>770.88</v>
      </c>
      <c r="F52" s="50">
        <f t="shared" si="3"/>
        <v>1541.76</v>
      </c>
    </row>
    <row r="53" spans="1:6" ht="15.75">
      <c r="A53" s="49">
        <v>2311</v>
      </c>
      <c r="B53" s="51" t="s">
        <v>25</v>
      </c>
      <c r="C53" s="50">
        <v>145.16</v>
      </c>
      <c r="D53" s="50">
        <v>0</v>
      </c>
      <c r="E53" s="50">
        <f t="shared" si="2"/>
        <v>72.58</v>
      </c>
      <c r="F53" s="50">
        <f t="shared" si="3"/>
        <v>145.16</v>
      </c>
    </row>
    <row r="54" spans="1:6" ht="15.75">
      <c r="A54" s="49">
        <v>2312</v>
      </c>
      <c r="B54" s="51" t="s">
        <v>26</v>
      </c>
      <c r="C54" s="50">
        <v>268.25</v>
      </c>
      <c r="D54" s="50">
        <v>0</v>
      </c>
      <c r="E54" s="50">
        <f t="shared" si="2"/>
        <v>134.13</v>
      </c>
      <c r="F54" s="50">
        <f t="shared" si="3"/>
        <v>268.26</v>
      </c>
    </row>
    <row r="55" spans="1:6" ht="15.75">
      <c r="A55" s="49">
        <v>2321</v>
      </c>
      <c r="B55" s="51" t="s">
        <v>27</v>
      </c>
      <c r="C55" s="50">
        <v>6133.79</v>
      </c>
      <c r="D55" s="50">
        <v>0</v>
      </c>
      <c r="E55" s="50">
        <f t="shared" si="2"/>
        <v>3066.9</v>
      </c>
      <c r="F55" s="50">
        <f t="shared" si="3"/>
        <v>6133.8</v>
      </c>
    </row>
    <row r="56" spans="1:6" ht="15.75">
      <c r="A56" s="49">
        <v>2322</v>
      </c>
      <c r="B56" s="51" t="s">
        <v>28</v>
      </c>
      <c r="C56" s="50">
        <v>969.75</v>
      </c>
      <c r="D56" s="50">
        <v>0</v>
      </c>
      <c r="E56" s="50">
        <f t="shared" si="2"/>
        <v>484.88</v>
      </c>
      <c r="F56" s="50">
        <f t="shared" si="3"/>
        <v>969.76</v>
      </c>
    </row>
    <row r="57" spans="1:6" ht="15.75">
      <c r="A57" s="49">
        <v>2341</v>
      </c>
      <c r="B57" s="51" t="s">
        <v>29</v>
      </c>
      <c r="C57" s="50">
        <v>135.5</v>
      </c>
      <c r="D57" s="50">
        <v>0</v>
      </c>
      <c r="E57" s="50">
        <f t="shared" si="2"/>
        <v>67.75</v>
      </c>
      <c r="F57" s="50">
        <f t="shared" si="3"/>
        <v>135.5</v>
      </c>
    </row>
    <row r="58" spans="1:6" ht="15.75">
      <c r="A58" s="49">
        <v>2344</v>
      </c>
      <c r="B58" s="51" t="s">
        <v>30</v>
      </c>
      <c r="C58" s="50">
        <v>1.88</v>
      </c>
      <c r="D58" s="50">
        <v>0</v>
      </c>
      <c r="E58" s="50">
        <f t="shared" si="2"/>
        <v>0.94</v>
      </c>
      <c r="F58" s="50">
        <f t="shared" si="3"/>
        <v>1.88</v>
      </c>
    </row>
    <row r="59" spans="1:6" ht="15" customHeight="1">
      <c r="A59" s="49">
        <v>2350</v>
      </c>
      <c r="B59" s="51" t="s">
        <v>31</v>
      </c>
      <c r="C59" s="50">
        <v>1148.41</v>
      </c>
      <c r="D59" s="50">
        <v>0</v>
      </c>
      <c r="E59" s="50">
        <f t="shared" si="2"/>
        <v>574.21</v>
      </c>
      <c r="F59" s="50">
        <f t="shared" si="3"/>
        <v>1148.42</v>
      </c>
    </row>
    <row r="60" spans="1:6" ht="15.75">
      <c r="A60" s="49">
        <v>2361</v>
      </c>
      <c r="B60" s="51" t="s">
        <v>32</v>
      </c>
      <c r="C60" s="50">
        <v>556.29</v>
      </c>
      <c r="D60" s="50">
        <v>0</v>
      </c>
      <c r="E60" s="50">
        <f t="shared" si="2"/>
        <v>278.15</v>
      </c>
      <c r="F60" s="50">
        <f t="shared" si="3"/>
        <v>556.3</v>
      </c>
    </row>
    <row r="61" spans="1:6" ht="15.75">
      <c r="A61" s="49">
        <v>2362</v>
      </c>
      <c r="B61" s="51" t="s">
        <v>33</v>
      </c>
      <c r="C61" s="50">
        <v>26.82</v>
      </c>
      <c r="D61" s="50">
        <v>0</v>
      </c>
      <c r="E61" s="50">
        <f t="shared" si="2"/>
        <v>13.41</v>
      </c>
      <c r="F61" s="50">
        <f t="shared" si="3"/>
        <v>26.82</v>
      </c>
    </row>
    <row r="62" spans="1:6" ht="15" customHeight="1">
      <c r="A62" s="49">
        <v>2363</v>
      </c>
      <c r="B62" s="51" t="s">
        <v>34</v>
      </c>
      <c r="C62" s="50">
        <v>152.73</v>
      </c>
      <c r="D62" s="50">
        <v>0</v>
      </c>
      <c r="E62" s="50">
        <f t="shared" si="2"/>
        <v>76.37</v>
      </c>
      <c r="F62" s="50">
        <f t="shared" si="3"/>
        <v>152.74</v>
      </c>
    </row>
    <row r="63" spans="1:6" ht="15.75" hidden="1">
      <c r="A63" s="49">
        <v>2370</v>
      </c>
      <c r="B63" s="51" t="s">
        <v>35</v>
      </c>
      <c r="C63" s="50"/>
      <c r="D63" s="50">
        <v>0</v>
      </c>
      <c r="E63" s="50">
        <f t="shared" si="2"/>
        <v>0</v>
      </c>
      <c r="F63" s="50">
        <f t="shared" si="3"/>
        <v>0</v>
      </c>
    </row>
    <row r="64" spans="1:6" ht="15.75">
      <c r="A64" s="49">
        <v>2400</v>
      </c>
      <c r="B64" s="51" t="s">
        <v>50</v>
      </c>
      <c r="C64" s="50">
        <v>59.73</v>
      </c>
      <c r="D64" s="50">
        <v>0</v>
      </c>
      <c r="E64" s="50">
        <f t="shared" si="2"/>
        <v>29.87</v>
      </c>
      <c r="F64" s="50">
        <f t="shared" si="3"/>
        <v>59.74</v>
      </c>
    </row>
    <row r="65" spans="1:6" ht="15.75">
      <c r="A65" s="49">
        <v>2513</v>
      </c>
      <c r="B65" s="51" t="s">
        <v>37</v>
      </c>
      <c r="C65" s="50">
        <v>934.51</v>
      </c>
      <c r="D65" s="50">
        <v>0</v>
      </c>
      <c r="E65" s="50">
        <f t="shared" si="2"/>
        <v>467.26</v>
      </c>
      <c r="F65" s="50">
        <f t="shared" si="3"/>
        <v>934.52</v>
      </c>
    </row>
    <row r="66" spans="1:6" ht="15" customHeight="1">
      <c r="A66" s="49">
        <v>2515</v>
      </c>
      <c r="B66" s="51" t="s">
        <v>38</v>
      </c>
      <c r="C66" s="50">
        <v>41.36</v>
      </c>
      <c r="D66" s="50">
        <v>0</v>
      </c>
      <c r="E66" s="50">
        <f t="shared" si="2"/>
        <v>20.68</v>
      </c>
      <c r="F66" s="50">
        <f t="shared" si="3"/>
        <v>41.36</v>
      </c>
    </row>
    <row r="67" spans="1:6" ht="16.5" customHeight="1">
      <c r="A67" s="49">
        <v>2519</v>
      </c>
      <c r="B67" s="51" t="s">
        <v>41</v>
      </c>
      <c r="C67" s="50">
        <v>217.87</v>
      </c>
      <c r="D67" s="50">
        <v>0</v>
      </c>
      <c r="E67" s="50">
        <f t="shared" si="2"/>
        <v>108.94</v>
      </c>
      <c r="F67" s="50">
        <f t="shared" si="3"/>
        <v>217.88</v>
      </c>
    </row>
    <row r="68" spans="1:6" ht="15.75" hidden="1">
      <c r="A68" s="49">
        <v>6240</v>
      </c>
      <c r="B68" s="51" t="s">
        <v>53</v>
      </c>
      <c r="C68" s="50"/>
      <c r="D68" s="50">
        <v>0</v>
      </c>
      <c r="E68" s="50">
        <f t="shared" si="2"/>
        <v>0</v>
      </c>
      <c r="F68" s="50">
        <f t="shared" si="3"/>
        <v>0</v>
      </c>
    </row>
    <row r="69" spans="1:6" ht="15.75" hidden="1">
      <c r="A69" s="49">
        <v>6290</v>
      </c>
      <c r="B69" s="51" t="s">
        <v>54</v>
      </c>
      <c r="C69" s="50"/>
      <c r="D69" s="50">
        <v>0</v>
      </c>
      <c r="E69" s="50">
        <f t="shared" si="2"/>
        <v>0</v>
      </c>
      <c r="F69" s="50">
        <f t="shared" si="3"/>
        <v>0</v>
      </c>
    </row>
    <row r="70" spans="1:6" ht="15.75">
      <c r="A70" s="49">
        <v>5121</v>
      </c>
      <c r="B70" s="51" t="s">
        <v>39</v>
      </c>
      <c r="C70" s="50">
        <v>176.19</v>
      </c>
      <c r="D70" s="50">
        <v>0</v>
      </c>
      <c r="E70" s="50">
        <f t="shared" si="2"/>
        <v>88.1</v>
      </c>
      <c r="F70" s="50">
        <f t="shared" si="3"/>
        <v>176.2</v>
      </c>
    </row>
    <row r="71" spans="1:6" ht="15.75">
      <c r="A71" s="49">
        <v>5232</v>
      </c>
      <c r="B71" s="51" t="s">
        <v>40</v>
      </c>
      <c r="C71" s="50">
        <v>645.87</v>
      </c>
      <c r="D71" s="50">
        <v>0</v>
      </c>
      <c r="E71" s="50">
        <v>324.68</v>
      </c>
      <c r="F71" s="50">
        <f t="shared" si="3"/>
        <v>649.36</v>
      </c>
    </row>
    <row r="72" spans="1:6" ht="15.75">
      <c r="A72" s="49">
        <v>5238</v>
      </c>
      <c r="B72" s="51" t="s">
        <v>42</v>
      </c>
      <c r="C72" s="50">
        <v>1955.61</v>
      </c>
      <c r="D72" s="50">
        <v>0</v>
      </c>
      <c r="E72" s="50">
        <f t="shared" si="2"/>
        <v>977.81</v>
      </c>
      <c r="F72" s="50">
        <f t="shared" si="3"/>
        <v>1955.62</v>
      </c>
    </row>
    <row r="73" spans="1:6" ht="15" customHeight="1">
      <c r="A73" s="49">
        <v>5240</v>
      </c>
      <c r="B73" s="51" t="s">
        <v>43</v>
      </c>
      <c r="C73" s="50">
        <v>18.76</v>
      </c>
      <c r="D73" s="50">
        <v>0</v>
      </c>
      <c r="E73" s="50">
        <f t="shared" si="2"/>
        <v>9.38</v>
      </c>
      <c r="F73" s="50">
        <f t="shared" si="3"/>
        <v>18.76</v>
      </c>
    </row>
    <row r="74" spans="1:6" ht="15.75" hidden="1">
      <c r="A74" s="49">
        <v>5250</v>
      </c>
      <c r="B74" s="51" t="s">
        <v>44</v>
      </c>
      <c r="C74" s="57"/>
      <c r="D74" s="51"/>
      <c r="E74" s="51"/>
      <c r="F74" s="57"/>
    </row>
    <row r="75" spans="1:6" ht="15.75">
      <c r="A75" s="54"/>
      <c r="B75" s="58" t="s">
        <v>9</v>
      </c>
      <c r="C75" s="53">
        <f>SUM(C32:C74)</f>
        <v>61331.320000000036</v>
      </c>
      <c r="D75" s="53">
        <f>SUM(D32:D74)</f>
        <v>0</v>
      </c>
      <c r="E75" s="53">
        <f>SUM(E32:E74)</f>
        <v>30667.52</v>
      </c>
      <c r="F75" s="53">
        <f>SUM(F32:F74)</f>
        <v>61335.04</v>
      </c>
    </row>
    <row r="76" spans="1:6" ht="15.75">
      <c r="A76" s="54"/>
      <c r="B76" s="58" t="s">
        <v>51</v>
      </c>
      <c r="C76" s="53">
        <f>C75+C30</f>
        <v>130260.67000000004</v>
      </c>
      <c r="D76" s="53">
        <f>D75+D30</f>
        <v>0</v>
      </c>
      <c r="E76" s="53">
        <f>E75+E30</f>
        <v>66454.59</v>
      </c>
      <c r="F76" s="53">
        <f>F75+F30</f>
        <v>132909.18</v>
      </c>
    </row>
    <row r="77" spans="1:6" ht="12.75" customHeight="1">
      <c r="A77" s="59"/>
      <c r="B77" s="42"/>
      <c r="C77" s="17"/>
      <c r="D77" s="17"/>
      <c r="E77" s="17"/>
      <c r="F77" s="17"/>
    </row>
    <row r="78" spans="1:6" ht="15.75">
      <c r="A78" s="98" t="s">
        <v>72</v>
      </c>
      <c r="B78" s="98"/>
      <c r="C78" s="29">
        <v>2622</v>
      </c>
      <c r="D78" s="43">
        <v>0</v>
      </c>
      <c r="E78" s="43">
        <v>1311</v>
      </c>
      <c r="F78" s="43">
        <v>2622</v>
      </c>
    </row>
    <row r="79" spans="1:6" ht="15.75">
      <c r="A79" s="98" t="s">
        <v>73</v>
      </c>
      <c r="B79" s="98"/>
      <c r="C79" s="60">
        <f>C76/C78</f>
        <v>49.679889397406576</v>
      </c>
      <c r="D79" s="61">
        <v>0</v>
      </c>
      <c r="E79" s="61">
        <f>E76/E78</f>
        <v>50.69</v>
      </c>
      <c r="F79" s="61">
        <f>F76/F78</f>
        <v>50.69</v>
      </c>
    </row>
    <row r="80" spans="1:6" ht="12.75" customHeight="1">
      <c r="A80" s="28"/>
      <c r="B80" s="28"/>
      <c r="C80" s="60"/>
      <c r="D80" s="60"/>
      <c r="E80" s="60"/>
      <c r="F80" s="60"/>
    </row>
    <row r="81" spans="1:6" s="9" customFormat="1" ht="15.75">
      <c r="A81" s="108" t="s">
        <v>61</v>
      </c>
      <c r="B81" s="109"/>
      <c r="C81" s="64"/>
      <c r="D81" s="64"/>
      <c r="E81" s="64"/>
      <c r="F81" s="64"/>
    </row>
    <row r="82" spans="1:6" s="9" customFormat="1" ht="15.75">
      <c r="A82" s="108" t="s">
        <v>130</v>
      </c>
      <c r="B82" s="109"/>
      <c r="C82" s="38"/>
      <c r="D82" s="65"/>
      <c r="E82" s="64"/>
      <c r="F82" s="64"/>
    </row>
    <row r="83" spans="1:6" s="9" customFormat="1" ht="15.75" customHeight="1">
      <c r="A83" s="39"/>
      <c r="B83" s="39"/>
      <c r="C83" s="39"/>
      <c r="D83" s="39"/>
      <c r="E83" s="39"/>
      <c r="F83" s="39"/>
    </row>
    <row r="84" spans="1:6" s="9" customFormat="1" ht="15.75">
      <c r="A84" s="39" t="s">
        <v>62</v>
      </c>
      <c r="B84" s="39"/>
      <c r="C84" s="39"/>
      <c r="D84" s="39"/>
      <c r="E84" s="39"/>
      <c r="F84" s="39"/>
    </row>
    <row r="85" spans="1:6" s="9" customFormat="1" ht="10.5" customHeight="1">
      <c r="A85" s="39"/>
      <c r="B85" s="39"/>
      <c r="C85" s="39"/>
      <c r="D85" s="39"/>
      <c r="E85" s="39"/>
      <c r="F85" s="39"/>
    </row>
    <row r="86" spans="1:6" s="9" customFormat="1" ht="15.75">
      <c r="A86" s="39" t="s">
        <v>101</v>
      </c>
      <c r="B86" s="40"/>
      <c r="C86" s="40"/>
      <c r="D86" s="40"/>
      <c r="E86" s="40"/>
      <c r="F86" s="40"/>
    </row>
    <row r="87" spans="1:6" s="9" customFormat="1" ht="13.5" customHeight="1">
      <c r="A87" s="39"/>
      <c r="B87" s="41" t="s">
        <v>63</v>
      </c>
      <c r="C87" s="41"/>
      <c r="D87" s="41"/>
      <c r="E87" s="39"/>
      <c r="F87" s="39"/>
    </row>
    <row r="88" s="9" customFormat="1" ht="13.5" customHeight="1">
      <c r="B88" s="10"/>
    </row>
    <row r="89" s="3" customFormat="1" ht="14.25">
      <c r="C89" s="7"/>
    </row>
  </sheetData>
  <sheetProtection/>
  <mergeCells count="13">
    <mergeCell ref="A7:F7"/>
    <mergeCell ref="A78:B78"/>
    <mergeCell ref="A79:B79"/>
    <mergeCell ref="A81:B81"/>
    <mergeCell ref="A82:B82"/>
    <mergeCell ref="B1:F1"/>
    <mergeCell ref="B2:F2"/>
    <mergeCell ref="A9:B9"/>
    <mergeCell ref="A10:B10"/>
    <mergeCell ref="D3:F3"/>
    <mergeCell ref="B12:D12"/>
    <mergeCell ref="B13:F13"/>
    <mergeCell ref="B14:F14"/>
  </mergeCells>
  <printOptions/>
  <pageMargins left="0.9421296296296297" right="0.5511811023622047" top="0.5905511811023623" bottom="0.6299212598425197" header="0.31496062992125984" footer="0.31496062992125984"/>
  <pageSetup firstPageNumber="9" useFirstPageNumber="1" horizontalDpi="600" verticalDpi="600" orientation="portrait" paperSize="9" scale="55" r:id="rId1"/>
  <headerFooter>
    <oddHeader>&amp;C&amp;"Times New Roman,Regular"&amp;11&amp;P</oddHeader>
    <oddFooter>&amp;C&amp;"Times New Roman,Regular"&amp;11&amp;F; Grozījumi Ministru kabineta 2013.gada 24.septembra noteikumos Nr.1002 „Sociālās integrācijas valsts aģentūras sniegto maksas pakalpojumu cenrādis”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Labklājības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Grozījumi Ministru kabineta 2013.gada 24.septembra noteikumos Nr.1002 „Sociālās integrācijas valsts aģentūras sniegto maksas pakalpojumu cenrādis”</dc:title>
  <dc:subject>Pielikums anotācijai</dc:subject>
  <dc:creator>Installer;Līga Juste</dc:creator>
  <cp:keywords/>
  <dc:description>Inese Ķīse, 67021651, Inese.Kise@lm.gov.lv, fakss 67021678</dc:description>
  <cp:lastModifiedBy>Liga Juste</cp:lastModifiedBy>
  <cp:lastPrinted>2014-08-01T10:46:49Z</cp:lastPrinted>
  <dcterms:created xsi:type="dcterms:W3CDTF">2008-09-26T08:09:16Z</dcterms:created>
  <dcterms:modified xsi:type="dcterms:W3CDTF">2014-08-04T12:59:19Z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