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485" windowWidth="13275" windowHeight="10200" activeTab="0"/>
  </bookViews>
  <sheets>
    <sheet name="Saturs" sheetId="1" r:id="rId1"/>
    <sheet name="7.1.1." sheetId="2" r:id="rId2"/>
    <sheet name="7.1.2." sheetId="3" r:id="rId3"/>
    <sheet name="7.2.1." sheetId="4" r:id="rId4"/>
    <sheet name="7.2.2." sheetId="5" r:id="rId5"/>
    <sheet name="7.3.1." sheetId="6" r:id="rId6"/>
    <sheet name="7.3.2." sheetId="7" r:id="rId7"/>
    <sheet name="7.4.1." sheetId="8" r:id="rId8"/>
    <sheet name="7.4.2." sheetId="9" r:id="rId9"/>
    <sheet name="7.5.1." sheetId="10" r:id="rId10"/>
    <sheet name="7.5.2." sheetId="11" r:id="rId11"/>
  </sheets>
  <definedNames/>
  <calcPr fullCalcOnLoad="1"/>
</workbook>
</file>

<file path=xl/sharedStrings.xml><?xml version="1.0" encoding="utf-8"?>
<sst xmlns="http://schemas.openxmlformats.org/spreadsheetml/2006/main" count="963" uniqueCount="136">
  <si>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</si>
  <si>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</si>
  <si>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</si>
  <si>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</si>
  <si>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</si>
  <si>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</si>
  <si>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</si>
  <si>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</si>
  <si>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</si>
  <si>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</si>
  <si>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</si>
  <si>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</si>
  <si>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</si>
  <si>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</si>
  <si>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</si>
  <si>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</si>
  <si>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Transportlīdzekļu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</si>
  <si>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</si>
  <si>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</si>
  <si>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</si>
  <si>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</si>
  <si>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</si>
  <si>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</si>
  <si>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Mīkstais inventārs</t>
  </si>
  <si>
    <t> Budžeta iestāžu nekustamā īpašuma nodokļa (t.sk. zemes nodokļa parāda) maksājumi budžetā</t>
  </si>
  <si>
    <t>Budžeta iestāžu dabas resursu nodokļa maksājumi</t>
  </si>
  <si>
    <t xml:space="preserve"> Saimniecības pamatlīdzekļi</t>
  </si>
  <si>
    <t> Pārējie budžeta iestāžu pārskaitītie nodokļi un nodevas</t>
  </si>
  <si>
    <t> Izdevumi par ūdeni un kanalizāciju</t>
  </si>
  <si>
    <t> Izdevumi par elektroenerģiju</t>
  </si>
  <si>
    <t> Izdevumi periodikas iegādei</t>
  </si>
  <si>
    <t>Pakalpojumu izmaksas kopā</t>
  </si>
  <si>
    <t>Pārējie sakaru pakalpojumi</t>
  </si>
  <si>
    <t>Iekārtas, inventāra un aparatūras remonts, tehniskā apkalpošana</t>
  </si>
  <si>
    <t>Normatīvajos aktos noteiktie darba devēja veselības izdevumi darba ņēmējiem</t>
  </si>
  <si>
    <t>Pārējie iestādes administratīvie izdevumi un ar iestādes darbības nodrošināšanu saistītie pakalpojumi</t>
  </si>
  <si>
    <t>Ēku, būvju un telpu remonts</t>
  </si>
  <si>
    <t>Pārējie informācijas tehnoloģiju pakalpojumi</t>
  </si>
  <si>
    <t>Pamatlīdzekļu izveidošana un nepabeigtā būvniecība</t>
  </si>
  <si>
    <t>Kapitālais remonts un rekonstrukcija</t>
  </si>
  <si>
    <t>Ēdināšanas izdevumi</t>
  </si>
  <si>
    <t xml:space="preserve"> Budžeta iestāžu pievienotās vērtības nodokļa maksājumi </t>
  </si>
  <si>
    <t>Zemes noma</t>
  </si>
  <si>
    <t>7. Viesu izmitināšana</t>
  </si>
  <si>
    <t>Pārējie remontdarbu un iestāžu uzturēšanas pakalpojumi</t>
  </si>
  <si>
    <t>Iekārtu un inventāra īre un noma</t>
  </si>
  <si>
    <t>Sociālās integrācijas valsts aģentūras</t>
  </si>
  <si>
    <t>Atalgojums</t>
  </si>
  <si>
    <t>Darba devēja valsts sociālās apdrošināšanas obligātās iemaksas, sociāla rakstura pabalsti un kompensācijas</t>
  </si>
  <si>
    <t xml:space="preserve">                                                                   (amats)    (vārds, uzvārds)    (paraksts)</t>
  </si>
  <si>
    <t>Prognozētais maksas pakalpojumu skaits gadā (gab.)*</t>
  </si>
  <si>
    <t>Piezīme. *Ailes neaizpilda, ja izvēlētais laikposms ir viens gads.</t>
  </si>
  <si>
    <t>(amats)   (Vārds, Uzvārds)  (paraksts)</t>
  </si>
  <si>
    <t>sākotnējās ietekmes novērtējuma ziņojumam (anotācijai)</t>
  </si>
  <si>
    <t>Satura rādītājs</t>
  </si>
  <si>
    <t>Izmaksu apjoms noteiktā laikposmā viena maksas pakalpojuma veida nodrošināšanai (2014.gada I.pusgads)</t>
  </si>
  <si>
    <t>Izmaksu apjoms noteiktā laikposmā viena maksas pakalpojuma veida nodrošināšanai (2014.gada II.pusgads)</t>
  </si>
  <si>
    <t> Pasta, telefona un citu sakaru pakalpojumi</t>
  </si>
  <si>
    <t> Iestādes administratīvie izdevumi un ar iestādes darbības nodrošināšanu saistītie izdevumi</t>
  </si>
  <si>
    <t> Pārējie remonta darbu un iestāžu uzturēšanas pakalpojumi</t>
  </si>
  <si>
    <t> Zemes noma</t>
  </si>
  <si>
    <t> Iekārtu un inventāra īre un noma</t>
  </si>
  <si>
    <t> Zāles, ķimikālijas, laboratorijas preces</t>
  </si>
  <si>
    <t> Virtuves inventārs, trauki un galda piederumi</t>
  </si>
  <si>
    <t> Ēdināšanas izdevumi</t>
  </si>
  <si>
    <t>Mācību, darba un dienesta komandējumi, dienesta, darba braucieni</t>
  </si>
  <si>
    <t> Ēku, būvju un telpu kārtējais remonts</t>
  </si>
  <si>
    <t>Informācijas sistēmas licenču nomas izdevumi</t>
  </si>
  <si>
    <t> Ēku, telpu īre un noma</t>
  </si>
  <si>
    <t> Medicīnas instrumenti, laboratorijas dzīvnieki un to uzturēšana</t>
  </si>
  <si>
    <t> Mācību līdzekļi un materiāli</t>
  </si>
  <si>
    <t xml:space="preserve">Bezdarbnieku stipendijas </t>
  </si>
  <si>
    <t>Stipendijas</t>
  </si>
  <si>
    <t> Datorprogrammas</t>
  </si>
  <si>
    <t> Datortehnika, sakaru un cita biroja tehnika</t>
  </si>
  <si>
    <t> Pamatlīdzekļu izveidošana un nepabeigtā būvniecība</t>
  </si>
  <si>
    <t> Kapitālais remonts un rekonstrukcija</t>
  </si>
  <si>
    <t xml:space="preserve">Maksas pakalpojuma vienību skaits noteiktā laikposmā </t>
  </si>
  <si>
    <t>Maksas pakalpojuma izcenojums (euro)</t>
  </si>
  <si>
    <t>Izmaksu apjoms noteiktā laikposmā viena maksas pakalpojuma veida nodrošināšanai (2014.gads)</t>
  </si>
  <si>
    <t>Izmaksu apjoms noteiktā laikposmā viena maksas pakalpojuma veida nodrošināšanai (2014)</t>
  </si>
  <si>
    <t>Maksas pakalpojuma izcenojums  (euro)</t>
  </si>
  <si>
    <t>2014.gada 30.aprīlī</t>
  </si>
  <si>
    <t xml:space="preserve">direktora p.i. I.Misūna                     </t>
  </si>
  <si>
    <t>7.5.2. Papildu vieta bērnam līdz 14 gadu vecumam Dubultu prospektā 71, Jūrmalā (ar trīsreizēju ēdināšanu)</t>
  </si>
  <si>
    <t>7.5.1. Papildu vieta bērnam līdz 14 gadu vecumam  Dubultu prospektā 71,  Jūrmalā (ar brokastīm)</t>
  </si>
  <si>
    <t>Aprēķinu sastādīja:SIVA Finanšu nodaļas vecākā finanšu ekonomiste Anita Ozoliņa</t>
  </si>
  <si>
    <t>5.pielikums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</si>
  <si>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</si>
  <si>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</si>
  <si>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</si>
  <si>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 xml:space="preserve">7.1.2. </t>
  </si>
  <si>
    <t xml:space="preserve">7.1.1. </t>
  </si>
  <si>
    <t xml:space="preserve">7.2.1. </t>
  </si>
  <si>
    <t xml:space="preserve">7.2.2. </t>
  </si>
  <si>
    <t xml:space="preserve">7.3.1. </t>
  </si>
  <si>
    <t>7.3.2.</t>
  </si>
  <si>
    <t xml:space="preserve">7.4.1. </t>
  </si>
  <si>
    <t>7.5.1.</t>
  </si>
  <si>
    <t xml:space="preserve">7.5.2. </t>
  </si>
  <si>
    <t>Labklājības ministrs</t>
  </si>
  <si>
    <t>U.Augulis</t>
  </si>
  <si>
    <t>'</t>
  </si>
  <si>
    <t xml:space="preserve"> I.Ķīse, 67021651</t>
  </si>
  <si>
    <t>Inese.Kise@lm.gov.lv,</t>
  </si>
  <si>
    <t>fakss 67021678</t>
  </si>
  <si>
    <t>2015.gadā un turpmāk</t>
  </si>
  <si>
    <t xml:space="preserve">Izmaksu apjoms noteiktā laikposmā viena maksas pakalpojuma veida nodrošināšanai </t>
  </si>
  <si>
    <t xml:space="preserve">Prognozētie ieņēmumi gadā (euro)* </t>
  </si>
  <si>
    <t>Prognozētie ieņēmumi gadā (euro)*</t>
  </si>
  <si>
    <t>7.1. Viesu izmitināšana Dubultu prospektā 71, 2.korpusā, Jūrmala (viena vieta vienvietīgā numurā)</t>
  </si>
  <si>
    <t>7.4.2. Dubultu prospektā 71, 1.korpusā, Jūrmalā (ar trīsreizēju ēdināšanu)</t>
  </si>
  <si>
    <t>7.4.1. Viesu izmitināšana Dubultu prospektā 71, 1.korpusā, Jūrmalā (ar brokastīm)</t>
  </si>
  <si>
    <t>7.4. Viesu izmitināšana Dubultu prospektā 71, 1.korpusā  Jūrmalā (viena vieta divvietīgā numurā)</t>
  </si>
  <si>
    <t>7.3.2. Viesu izmitināšana Dubultu prospektā 71, 1.korpusā,  Jūrmalā (ar trīsreizēju ēdināšanu)</t>
  </si>
  <si>
    <t>7.3.1.  Viesu izmitināšana Dubultu prospektā 71, 1.korpusā,  Jūrmalā (ar brokastīm)</t>
  </si>
  <si>
    <t xml:space="preserve"> 7.3. Viesu izmitināšana Dubultu prospektā 71, 1.korpusā, Jūrmalā (viena vieta vienvietīgā numurā)</t>
  </si>
  <si>
    <t>7.2.1. Viesu izmitināšana Dubultu prospektā 71, 2.korpusā, Jūrmalā (ar brokastīm)</t>
  </si>
  <si>
    <t>7.2. Viesu izmitināšana  Dubultu prospektā 71, 2.korpusā,  Jūrmalā (viena vieta divvietīgā numurā)</t>
  </si>
  <si>
    <t>7.1.2.Viesu izmitināšana Dubultu prospektā 71, 2.korpusā, Jūrmalā  (ar trīsreizēju ēdināšanu)</t>
  </si>
  <si>
    <t>7.1.1. Viesu izmitināšana Dubultu prospektā 71, 2.korpusā, Jūrmalā  (ar brokastīm)</t>
  </si>
  <si>
    <t>7.1. Viesu izmitināšana Dubultu prospektā 71, 2.korpusā, Jūrmalā (viena vieta vienvietīgā numurā)</t>
  </si>
  <si>
    <t>7.2.2. Viesu izmitināšana Dubultu prospektā 71, 2.korpusā, Jūrmalā (ar trīsreizēju ēdināšanu)</t>
  </si>
  <si>
    <t xml:space="preserve"> Papildu vieta bērnam līdz 14 gadu vecumam Dubultu prospektā 71, Jūrmalā (ar brokastīm)</t>
  </si>
  <si>
    <t>Papildu vieta bērnam līdz 14 gadu vecumam Dubultu prospektā 71, Jūrmalā (ar trīsreizēju ēdināšanu)</t>
  </si>
  <si>
    <t>Viesu izmitināšana Dubultu prospektā 71, 2.korpusā,  Jūrmalā (ar brokastīm)</t>
  </si>
  <si>
    <t xml:space="preserve"> Viesu izmitināšana Dubultu prospektā 71, 2.korpusā, Jūrmalā (ar trīsreizēju ēdināšanu)</t>
  </si>
  <si>
    <t>Viesu izmitināšana Dubultu prospektā 71, 2.korpusā, Jūrmalā (ar brokastīm)</t>
  </si>
  <si>
    <t xml:space="preserve"> Viesu izmitināšana Dubultu prospektā 71, 2.korpusā, Jūrmalā  (ar trīsreizēju ēdināšanu)</t>
  </si>
  <si>
    <t>Viesu izmitināšana Dubultu prospektā 71, 1.korpusā ,  Jūrmalā (ar brokastīm)</t>
  </si>
  <si>
    <t xml:space="preserve"> Viesu izmitināšana  Dubultu prospektā 71, 1.korpusā  Jūrmalā (ar trīsreizēju ēdināšanu)</t>
  </si>
  <si>
    <t>Viesu izmitināšana Dubultu prospektā 71, 1.korpusā  Jūrmalā (ar brokastīm)</t>
  </si>
  <si>
    <t>Viesu izmitināšana  Dubultu prospektā 71, 1.korpusā  Jūrmalā (ar trīsreizēju ēdināšanu)</t>
  </si>
  <si>
    <t xml:space="preserve">7.4.2. </t>
  </si>
  <si>
    <t>7.5. Viesu izmitināšana Dubultu prospektā 71, Jūrmalā (papildu vieta bērnam līdz 14 gadu vecumam)</t>
  </si>
  <si>
    <t>08.08.2014. 14:40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</si>
</sst>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51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57" applyFont="1">
      <alignment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57" applyFont="1" applyAlignment="1">
      <alignment horizontal="center"/>
      <protection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57" applyFont="1" applyBorder="1">
      <alignment/>
      <protection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/>
    </xf>
    <xf numFmtId="0" fontId="1" fillId="0" borderId="11" xfId="57" applyFont="1" applyBorder="1" applyAlignment="1">
      <alignment wrapText="1"/>
      <protection/>
    </xf>
    <xf numFmtId="0" fontId="1" fillId="0" borderId="10" xfId="57" applyFont="1" applyBorder="1" applyAlignment="1">
      <alignment wrapText="1"/>
      <protection/>
    </xf>
    <xf numFmtId="0" fontId="1" fillId="0" borderId="10" xfId="57" applyFont="1" applyBorder="1">
      <alignment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Alignment="1">
      <alignment horizontal="center"/>
      <protection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2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1" xfId="57" applyFont="1" applyBorder="1" applyAlignment="1">
      <alignment vertical="top" wrapText="1"/>
      <protection/>
    </xf>
    <xf numFmtId="0" fontId="1" fillId="0" borderId="0" xfId="57" applyFont="1" applyAlignment="1">
      <alignment vertical="top"/>
      <protection/>
    </xf>
    <xf numFmtId="0" fontId="1" fillId="0" borderId="0" xfId="57" applyFont="1" applyBorder="1" applyAlignment="1">
      <alignment vertical="top"/>
      <protection/>
    </xf>
    <xf numFmtId="0" fontId="1" fillId="0" borderId="0" xfId="57" applyFont="1" applyAlignment="1">
      <alignment horizontal="center" vertical="top"/>
      <protection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Border="1" applyAlignment="1">
      <alignment vertical="top"/>
    </xf>
    <xf numFmtId="0" fontId="1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vertical="top"/>
      <protection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2" fontId="2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vertical="top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/>
    </xf>
    <xf numFmtId="0" fontId="2" fillId="0" borderId="11" xfId="57" applyFont="1" applyBorder="1" applyAlignment="1">
      <alignment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2" fillId="0" borderId="10" xfId="57" applyFont="1" applyBorder="1" applyAlignment="1">
      <alignment vertical="top"/>
      <protection/>
    </xf>
    <xf numFmtId="0" fontId="2" fillId="0" borderId="0" xfId="57" applyFont="1" applyAlignment="1">
      <alignment vertical="top"/>
      <protection/>
    </xf>
    <xf numFmtId="0" fontId="2" fillId="0" borderId="0" xfId="57" applyFont="1" applyBorder="1" applyAlignment="1">
      <alignment vertical="top"/>
      <protection/>
    </xf>
    <xf numFmtId="0" fontId="2" fillId="0" borderId="0" xfId="57" applyFont="1" applyAlignment="1">
      <alignment horizontal="center" vertical="top"/>
      <protection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1" fillId="0" borderId="0" xfId="0" applyFont="1" applyAlignment="1">
      <alignment/>
    </xf>
    <xf numFmtId="0" fontId="2" fillId="0" borderId="0" xfId="0" applyFont="1" applyAlignment="1" quotePrefix="1">
      <alignment/>
    </xf>
    <xf numFmtId="0" fontId="6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57" applyFont="1" applyAlignment="1">
      <alignment wrapText="1"/>
      <protection/>
    </xf>
    <xf numFmtId="0" fontId="1" fillId="0" borderId="11" xfId="57" applyFont="1" applyBorder="1" applyAlignment="1">
      <alignment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57" applyFont="1" applyAlignment="1">
      <alignment vertical="top" wrapText="1"/>
      <protection/>
    </xf>
    <xf numFmtId="0" fontId="1" fillId="0" borderId="11" xfId="57" applyFont="1" applyBorder="1" applyAlignment="1">
      <alignment vertical="top" wrapText="1"/>
      <protection/>
    </xf>
    <xf numFmtId="0" fontId="7" fillId="0" borderId="0" xfId="0" applyFont="1" applyAlignment="1">
      <alignment wrapText="1"/>
    </xf>
    <xf numFmtId="0" fontId="2" fillId="0" borderId="0" xfId="57" applyFont="1" applyAlignment="1">
      <alignment vertical="top" wrapText="1"/>
      <protection/>
    </xf>
    <xf numFmtId="0" fontId="2" fillId="0" borderId="11" xfId="57" applyFont="1" applyBorder="1" applyAlignment="1">
      <alignment vertical="top" wrapText="1"/>
      <protection/>
    </xf>
    <xf numFmtId="0" fontId="9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6" fillId="0" borderId="0" xfId="53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Layout" workbookViewId="0" topLeftCell="A1">
      <selection activeCell="I30" sqref="I30"/>
    </sheetView>
  </sheetViews>
  <sheetFormatPr defaultColWidth="9.140625" defaultRowHeight="12.75"/>
  <cols>
    <col min="1" max="1" width="7.28125" style="0" customWidth="1"/>
    <col min="11" max="11" width="25.8515625" style="0" customWidth="1"/>
  </cols>
  <sheetData>
    <row r="1" spans="1:11" ht="15.75" customHeight="1">
      <c r="A1" s="10"/>
      <c r="B1" s="10"/>
      <c r="C1" s="10"/>
      <c r="D1" s="10"/>
      <c r="E1" s="10"/>
      <c r="F1" s="10"/>
      <c r="G1" s="125"/>
      <c r="H1" s="135" t="s">
        <v>87</v>
      </c>
      <c r="I1" s="135"/>
      <c r="J1" s="135"/>
      <c r="K1" s="135"/>
    </row>
    <row r="2" spans="1:12" ht="15.75" customHeight="1">
      <c r="A2" s="10"/>
      <c r="B2" s="10"/>
      <c r="C2" s="10"/>
      <c r="D2" s="10"/>
      <c r="E2" s="135" t="s">
        <v>88</v>
      </c>
      <c r="F2" s="135"/>
      <c r="G2" s="135"/>
      <c r="H2" s="135"/>
      <c r="I2" s="135"/>
      <c r="J2" s="135"/>
      <c r="K2" s="135"/>
      <c r="L2" s="10"/>
    </row>
    <row r="3" spans="1:11" ht="15.75" customHeight="1">
      <c r="A3" s="10"/>
      <c r="B3" s="10"/>
      <c r="C3" s="10"/>
      <c r="D3" s="135" t="s">
        <v>89</v>
      </c>
      <c r="E3" s="135"/>
      <c r="F3" s="135"/>
      <c r="G3" s="135"/>
      <c r="H3" s="135"/>
      <c r="I3" s="135"/>
      <c r="J3" s="135"/>
      <c r="K3" s="135"/>
    </row>
    <row r="4" spans="1:11" ht="15.75" customHeight="1">
      <c r="A4" s="10"/>
      <c r="B4" s="10"/>
      <c r="C4" s="135" t="s">
        <v>90</v>
      </c>
      <c r="D4" s="135"/>
      <c r="E4" s="135"/>
      <c r="F4" s="135"/>
      <c r="G4" s="135"/>
      <c r="H4" s="135"/>
      <c r="I4" s="135"/>
      <c r="J4" s="135"/>
      <c r="K4" s="135"/>
    </row>
    <row r="5" spans="4:11" ht="15.75">
      <c r="D5" s="135" t="s">
        <v>53</v>
      </c>
      <c r="E5" s="135"/>
      <c r="F5" s="135"/>
      <c r="G5" s="135"/>
      <c r="H5" s="135"/>
      <c r="I5" s="135"/>
      <c r="J5" s="135"/>
      <c r="K5" s="135"/>
    </row>
    <row r="13" spans="1:11" ht="18.75">
      <c r="A13" s="134" t="s">
        <v>54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5" spans="1:11" ht="18.75" customHeight="1">
      <c r="A15" s="126" t="s">
        <v>92</v>
      </c>
      <c r="B15" s="133" t="s">
        <v>125</v>
      </c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1" ht="18.75" customHeight="1">
      <c r="A16" s="126" t="s">
        <v>91</v>
      </c>
      <c r="B16" s="133" t="s">
        <v>126</v>
      </c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11" ht="18.75" customHeight="1">
      <c r="A17" s="126" t="s">
        <v>93</v>
      </c>
      <c r="B17" s="133" t="s">
        <v>127</v>
      </c>
      <c r="C17" s="133"/>
      <c r="D17" s="133"/>
      <c r="E17" s="133"/>
      <c r="F17" s="133"/>
      <c r="G17" s="133"/>
      <c r="H17" s="133"/>
      <c r="I17" s="133"/>
      <c r="J17" s="133"/>
      <c r="K17" s="133"/>
    </row>
    <row r="18" spans="1:11" ht="18.75" customHeight="1">
      <c r="A18" s="126" t="s">
        <v>94</v>
      </c>
      <c r="B18" s="133" t="s">
        <v>128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1" ht="18.75" customHeight="1">
      <c r="A19" s="126" t="s">
        <v>95</v>
      </c>
      <c r="B19" s="133" t="s">
        <v>129</v>
      </c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1" ht="18.75" customHeight="1">
      <c r="A20" s="126" t="s">
        <v>96</v>
      </c>
      <c r="B20" s="133" t="s">
        <v>130</v>
      </c>
      <c r="C20" s="133"/>
      <c r="D20" s="133"/>
      <c r="E20" s="133"/>
      <c r="F20" s="133"/>
      <c r="G20" s="133"/>
      <c r="H20" s="133"/>
      <c r="I20" s="133"/>
      <c r="J20" s="133"/>
      <c r="K20" s="133"/>
    </row>
    <row r="21" spans="1:11" ht="18.75" customHeight="1">
      <c r="A21" s="126" t="s">
        <v>97</v>
      </c>
      <c r="B21" s="133" t="s">
        <v>131</v>
      </c>
      <c r="C21" s="133"/>
      <c r="D21" s="133"/>
      <c r="E21" s="133"/>
      <c r="F21" s="133"/>
      <c r="G21" s="133"/>
      <c r="H21" s="133"/>
      <c r="I21" s="133"/>
      <c r="J21" s="133"/>
      <c r="K21" s="133"/>
    </row>
    <row r="22" spans="1:11" ht="18" customHeight="1">
      <c r="A22" s="126" t="s">
        <v>133</v>
      </c>
      <c r="B22" s="133" t="s">
        <v>132</v>
      </c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11" ht="18.75" customHeight="1">
      <c r="A23" s="126" t="s">
        <v>98</v>
      </c>
      <c r="B23" s="133" t="s">
        <v>123</v>
      </c>
      <c r="C23" s="133"/>
      <c r="D23" s="133"/>
      <c r="E23" s="133"/>
      <c r="F23" s="133"/>
      <c r="G23" s="133"/>
      <c r="H23" s="133"/>
      <c r="I23" s="133"/>
      <c r="J23" s="133"/>
      <c r="K23" s="133"/>
    </row>
    <row r="24" spans="1:11" ht="18.75" customHeight="1">
      <c r="A24" s="126" t="s">
        <v>99</v>
      </c>
      <c r="B24" s="133" t="s">
        <v>124</v>
      </c>
      <c r="C24" s="133"/>
      <c r="D24" s="133"/>
      <c r="E24" s="133"/>
      <c r="F24" s="133"/>
      <c r="G24" s="133"/>
      <c r="H24" s="133"/>
      <c r="I24" s="133"/>
      <c r="J24" s="133"/>
      <c r="K24" s="133"/>
    </row>
  </sheetData>
  <sheetProtection/>
  <mergeCells count="16">
    <mergeCell ref="H1:K1"/>
    <mergeCell ref="C4:K4"/>
    <mergeCell ref="B15:K15"/>
    <mergeCell ref="B16:K16"/>
    <mergeCell ref="D3:K3"/>
    <mergeCell ref="B21:K21"/>
    <mergeCell ref="B24:K24"/>
    <mergeCell ref="A13:K13"/>
    <mergeCell ref="D5:K5"/>
    <mergeCell ref="E2:K2"/>
    <mergeCell ref="B17:K17"/>
    <mergeCell ref="B18:K18"/>
    <mergeCell ref="B19:K19"/>
    <mergeCell ref="B20:K20"/>
    <mergeCell ref="B22:K22"/>
    <mergeCell ref="B23:K23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scale="75" r:id="rId1"/>
  <headerFoot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view="pageLayout" workbookViewId="0" topLeftCell="A1">
      <selection activeCell="B12" sqref="B12:F12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24.421875" style="4" hidden="1" customWidth="1"/>
    <col min="4" max="5" width="21.57421875" style="4" hidden="1" customWidth="1"/>
    <col min="6" max="6" width="40.421875" style="4" customWidth="1"/>
  </cols>
  <sheetData>
    <row r="1" spans="1:6" ht="15.75">
      <c r="A1" s="22"/>
      <c r="B1" s="139"/>
      <c r="C1" s="139"/>
      <c r="D1" s="23"/>
      <c r="E1" s="49"/>
      <c r="F1" s="24" t="s">
        <v>10</v>
      </c>
    </row>
    <row r="2" spans="1:6" ht="15.75">
      <c r="A2" s="22"/>
      <c r="B2" s="139"/>
      <c r="C2" s="139"/>
      <c r="D2" s="23"/>
      <c r="E2" s="49"/>
      <c r="F2" s="24" t="s">
        <v>46</v>
      </c>
    </row>
    <row r="3" spans="1:6" ht="15.75">
      <c r="A3" s="22"/>
      <c r="B3" s="139"/>
      <c r="C3" s="139"/>
      <c r="D3" s="23"/>
      <c r="E3" s="23"/>
      <c r="F3" s="28" t="s">
        <v>83</v>
      </c>
    </row>
    <row r="4" spans="1:6" ht="15.75">
      <c r="A4" s="22"/>
      <c r="B4" s="23"/>
      <c r="C4" s="23"/>
      <c r="D4" s="23"/>
      <c r="E4" s="23"/>
      <c r="F4" s="24" t="s">
        <v>49</v>
      </c>
    </row>
    <row r="5" spans="1:6" ht="15.75">
      <c r="A5" s="22"/>
      <c r="B5" s="26"/>
      <c r="C5" s="25"/>
      <c r="D5" s="25"/>
      <c r="E5" s="27"/>
      <c r="F5" s="24" t="s">
        <v>82</v>
      </c>
    </row>
    <row r="6" spans="1:6" ht="15.75">
      <c r="A6" s="22"/>
      <c r="B6" s="22"/>
      <c r="C6" s="22"/>
      <c r="D6" s="22"/>
      <c r="E6" s="49"/>
      <c r="F6" s="49"/>
    </row>
    <row r="7" spans="1:6" ht="18.75">
      <c r="A7" s="140" t="s">
        <v>9</v>
      </c>
      <c r="B7" s="140"/>
      <c r="C7" s="140"/>
      <c r="D7" s="140"/>
      <c r="E7" s="140"/>
      <c r="F7" s="140"/>
    </row>
    <row r="8" spans="1:6" ht="15.75">
      <c r="A8" s="22"/>
      <c r="B8" s="141"/>
      <c r="C8" s="141"/>
      <c r="D8" s="28"/>
      <c r="E8" s="49"/>
      <c r="F8" s="49"/>
    </row>
    <row r="9" spans="1:6" ht="15.75">
      <c r="A9" s="138" t="s">
        <v>1</v>
      </c>
      <c r="B9" s="138"/>
      <c r="C9" s="138"/>
      <c r="D9" s="19"/>
      <c r="E9" s="49"/>
      <c r="F9" s="49"/>
    </row>
    <row r="10" spans="1:6" ht="15.75">
      <c r="A10" s="138" t="s">
        <v>0</v>
      </c>
      <c r="B10" s="138"/>
      <c r="C10" s="138"/>
      <c r="D10" s="19"/>
      <c r="E10" s="49"/>
      <c r="F10" s="49"/>
    </row>
    <row r="11" spans="1:6" ht="15.75">
      <c r="A11" s="19"/>
      <c r="B11" s="138" t="s">
        <v>43</v>
      </c>
      <c r="C11" s="138"/>
      <c r="D11" s="19"/>
      <c r="E11" s="49"/>
      <c r="F11" s="49"/>
    </row>
    <row r="12" spans="1:6" ht="15.75">
      <c r="A12" s="19"/>
      <c r="B12" s="138" t="s">
        <v>134</v>
      </c>
      <c r="C12" s="138"/>
      <c r="D12" s="138"/>
      <c r="E12" s="138"/>
      <c r="F12" s="152"/>
    </row>
    <row r="13" spans="1:6" ht="15.75" customHeight="1">
      <c r="A13" s="19"/>
      <c r="B13" s="138" t="s">
        <v>85</v>
      </c>
      <c r="C13" s="138"/>
      <c r="D13" s="138"/>
      <c r="E13" s="138"/>
      <c r="F13" s="152"/>
    </row>
    <row r="14" spans="1:6" ht="15.75">
      <c r="A14" s="20" t="s">
        <v>2</v>
      </c>
      <c r="B14" s="20" t="s">
        <v>106</v>
      </c>
      <c r="C14" s="20"/>
      <c r="D14" s="20"/>
      <c r="E14" s="20"/>
      <c r="F14" s="86"/>
    </row>
    <row r="15" spans="1:6" s="11" customFormat="1" ht="67.5" customHeight="1">
      <c r="A15" s="130" t="s">
        <v>3</v>
      </c>
      <c r="B15" s="130" t="s">
        <v>4</v>
      </c>
      <c r="C15" s="130" t="s">
        <v>79</v>
      </c>
      <c r="D15" s="130" t="s">
        <v>55</v>
      </c>
      <c r="E15" s="130" t="s">
        <v>56</v>
      </c>
      <c r="F15" s="130" t="s">
        <v>107</v>
      </c>
    </row>
    <row r="16" spans="1:6" ht="15.75">
      <c r="A16" s="71">
        <v>1</v>
      </c>
      <c r="B16" s="87">
        <v>2</v>
      </c>
      <c r="C16" s="87"/>
      <c r="D16" s="87">
        <v>3</v>
      </c>
      <c r="E16" s="87">
        <v>4</v>
      </c>
      <c r="F16" s="87">
        <v>3</v>
      </c>
    </row>
    <row r="17" spans="1:6" s="13" customFormat="1" ht="15.75">
      <c r="A17" s="71"/>
      <c r="B17" s="69" t="s">
        <v>5</v>
      </c>
      <c r="C17" s="69"/>
      <c r="D17" s="69"/>
      <c r="E17" s="69"/>
      <c r="F17" s="60"/>
    </row>
    <row r="18" spans="1:6" s="13" customFormat="1" ht="15.75">
      <c r="A18" s="60">
        <v>1100</v>
      </c>
      <c r="B18" s="60" t="s">
        <v>47</v>
      </c>
      <c r="C18" s="63">
        <v>10.96</v>
      </c>
      <c r="D18" s="63">
        <v>0</v>
      </c>
      <c r="E18" s="63">
        <v>6.91</v>
      </c>
      <c r="F18" s="63">
        <f>E18*2</f>
        <v>13.82</v>
      </c>
    </row>
    <row r="19" spans="1:6" s="13" customFormat="1" ht="15.75">
      <c r="A19" s="60">
        <v>1200</v>
      </c>
      <c r="B19" s="61" t="s">
        <v>48</v>
      </c>
      <c r="C19" s="63">
        <v>2.59</v>
      </c>
      <c r="D19" s="63">
        <v>0</v>
      </c>
      <c r="E19" s="63">
        <v>1.63</v>
      </c>
      <c r="F19" s="63">
        <f aca="true" t="shared" si="0" ref="F19:F32">E19*2</f>
        <v>3.26</v>
      </c>
    </row>
    <row r="20" spans="1:6" s="13" customFormat="1" ht="15.75">
      <c r="A20" s="60">
        <v>2219</v>
      </c>
      <c r="B20" s="60" t="s">
        <v>32</v>
      </c>
      <c r="C20" s="63">
        <v>0.29</v>
      </c>
      <c r="D20" s="63">
        <v>0</v>
      </c>
      <c r="E20" s="63">
        <f aca="true" t="shared" si="1" ref="E20:E32">ROUND(C20/10*5,2)</f>
        <v>0.15</v>
      </c>
      <c r="F20" s="63">
        <f t="shared" si="0"/>
        <v>0.3</v>
      </c>
    </row>
    <row r="21" spans="1:6" ht="15.75" customHeight="1">
      <c r="A21" s="60">
        <v>2222</v>
      </c>
      <c r="B21" s="61" t="s">
        <v>28</v>
      </c>
      <c r="C21" s="63">
        <v>6.47</v>
      </c>
      <c r="D21" s="63">
        <v>0</v>
      </c>
      <c r="E21" s="63">
        <f t="shared" si="1"/>
        <v>3.24</v>
      </c>
      <c r="F21" s="63">
        <f t="shared" si="0"/>
        <v>6.48</v>
      </c>
    </row>
    <row r="22" spans="1:6" ht="15.75">
      <c r="A22" s="60">
        <v>2223</v>
      </c>
      <c r="B22" s="61" t="s">
        <v>29</v>
      </c>
      <c r="C22" s="63">
        <v>4.21</v>
      </c>
      <c r="D22" s="63">
        <v>0</v>
      </c>
      <c r="E22" s="63">
        <f t="shared" si="1"/>
        <v>2.11</v>
      </c>
      <c r="F22" s="63">
        <f t="shared" si="0"/>
        <v>4.22</v>
      </c>
    </row>
    <row r="23" spans="1:6" ht="15.75">
      <c r="A23" s="60">
        <v>2243</v>
      </c>
      <c r="B23" s="61" t="s">
        <v>33</v>
      </c>
      <c r="C23" s="63">
        <v>0.13</v>
      </c>
      <c r="D23" s="63">
        <v>0</v>
      </c>
      <c r="E23" s="63">
        <f t="shared" si="1"/>
        <v>0.07</v>
      </c>
      <c r="F23" s="63">
        <f t="shared" si="0"/>
        <v>0.14</v>
      </c>
    </row>
    <row r="24" spans="1:6" ht="15.75">
      <c r="A24" s="60">
        <v>2244</v>
      </c>
      <c r="B24" s="61" t="s">
        <v>14</v>
      </c>
      <c r="C24" s="63">
        <v>6.14</v>
      </c>
      <c r="D24" s="63">
        <v>0</v>
      </c>
      <c r="E24" s="63">
        <f t="shared" si="1"/>
        <v>3.07</v>
      </c>
      <c r="F24" s="63">
        <f t="shared" si="0"/>
        <v>6.14</v>
      </c>
    </row>
    <row r="25" spans="1:6" ht="15.75">
      <c r="A25" s="60">
        <v>2249</v>
      </c>
      <c r="B25" s="61" t="s">
        <v>44</v>
      </c>
      <c r="C25" s="63">
        <v>2.03</v>
      </c>
      <c r="D25" s="63">
        <v>0</v>
      </c>
      <c r="E25" s="63">
        <f t="shared" si="1"/>
        <v>1.02</v>
      </c>
      <c r="F25" s="63">
        <f t="shared" si="0"/>
        <v>2.04</v>
      </c>
    </row>
    <row r="26" spans="1:6" ht="15.75">
      <c r="A26" s="60">
        <v>2263</v>
      </c>
      <c r="B26" s="61" t="s">
        <v>42</v>
      </c>
      <c r="C26" s="63">
        <v>2.56</v>
      </c>
      <c r="D26" s="63">
        <v>0</v>
      </c>
      <c r="E26" s="63">
        <f t="shared" si="1"/>
        <v>1.28</v>
      </c>
      <c r="F26" s="63">
        <f t="shared" si="0"/>
        <v>2.56</v>
      </c>
    </row>
    <row r="27" spans="1:6" ht="15.75">
      <c r="A27" s="60">
        <v>2264</v>
      </c>
      <c r="B27" s="61" t="s">
        <v>45</v>
      </c>
      <c r="C27" s="63">
        <v>0.01</v>
      </c>
      <c r="D27" s="63">
        <v>0</v>
      </c>
      <c r="E27" s="63">
        <f t="shared" si="1"/>
        <v>0.01</v>
      </c>
      <c r="F27" s="63">
        <f t="shared" si="0"/>
        <v>0.02</v>
      </c>
    </row>
    <row r="28" spans="1:6" ht="15.75">
      <c r="A28" s="60">
        <v>2279</v>
      </c>
      <c r="B28" s="61" t="s">
        <v>17</v>
      </c>
      <c r="C28" s="63">
        <v>1.56</v>
      </c>
      <c r="D28" s="63">
        <v>0</v>
      </c>
      <c r="E28" s="63">
        <f t="shared" si="1"/>
        <v>0.78</v>
      </c>
      <c r="F28" s="63">
        <f t="shared" si="0"/>
        <v>1.56</v>
      </c>
    </row>
    <row r="29" spans="1:6" ht="15.75">
      <c r="A29" s="60">
        <v>2321</v>
      </c>
      <c r="B29" s="61" t="s">
        <v>20</v>
      </c>
      <c r="C29" s="63">
        <v>11.59</v>
      </c>
      <c r="D29" s="63">
        <v>0</v>
      </c>
      <c r="E29" s="63">
        <f t="shared" si="1"/>
        <v>5.8</v>
      </c>
      <c r="F29" s="63">
        <f t="shared" si="0"/>
        <v>11.6</v>
      </c>
    </row>
    <row r="30" spans="1:6" ht="15.75">
      <c r="A30" s="60">
        <v>2363</v>
      </c>
      <c r="B30" s="61" t="s">
        <v>40</v>
      </c>
      <c r="C30" s="63">
        <v>58.54</v>
      </c>
      <c r="D30" s="63">
        <v>0</v>
      </c>
      <c r="E30" s="63">
        <f t="shared" si="1"/>
        <v>29.27</v>
      </c>
      <c r="F30" s="63">
        <f t="shared" si="0"/>
        <v>58.54</v>
      </c>
    </row>
    <row r="31" spans="1:6" ht="15.75">
      <c r="A31" s="60">
        <v>2513</v>
      </c>
      <c r="B31" s="61" t="s">
        <v>24</v>
      </c>
      <c r="C31" s="63">
        <v>0.36</v>
      </c>
      <c r="D31" s="63">
        <v>0</v>
      </c>
      <c r="E31" s="63">
        <f t="shared" si="1"/>
        <v>0.18</v>
      </c>
      <c r="F31" s="63">
        <f t="shared" si="0"/>
        <v>0.36</v>
      </c>
    </row>
    <row r="32" spans="1:6" ht="16.5" customHeight="1">
      <c r="A32" s="60">
        <v>2519</v>
      </c>
      <c r="B32" s="61" t="s">
        <v>27</v>
      </c>
      <c r="C32" s="63">
        <v>0.19</v>
      </c>
      <c r="D32" s="63">
        <v>0</v>
      </c>
      <c r="E32" s="63">
        <f t="shared" si="1"/>
        <v>0.1</v>
      </c>
      <c r="F32" s="63">
        <f t="shared" si="0"/>
        <v>0.2</v>
      </c>
    </row>
    <row r="33" spans="1:6" ht="15.75">
      <c r="A33" s="60"/>
      <c r="B33" s="66" t="s">
        <v>6</v>
      </c>
      <c r="C33" s="67">
        <f>SUM(C18:C32)</f>
        <v>107.63000000000001</v>
      </c>
      <c r="D33" s="67">
        <f>SUM(D18:D32)</f>
        <v>0</v>
      </c>
      <c r="E33" s="67">
        <f>SUM(E18:E32)</f>
        <v>55.620000000000005</v>
      </c>
      <c r="F33" s="67">
        <f>SUM(F18:F32)</f>
        <v>111.24000000000001</v>
      </c>
    </row>
    <row r="34" spans="1:6" ht="15.75" customHeight="1">
      <c r="A34" s="68"/>
      <c r="B34" s="60" t="s">
        <v>7</v>
      </c>
      <c r="C34" s="63"/>
      <c r="D34" s="63"/>
      <c r="E34" s="63"/>
      <c r="F34" s="63"/>
    </row>
    <row r="35" spans="1:6" ht="15.75">
      <c r="A35" s="60">
        <v>1100</v>
      </c>
      <c r="B35" s="60" t="s">
        <v>47</v>
      </c>
      <c r="C35" s="63">
        <v>15.96</v>
      </c>
      <c r="D35" s="63">
        <v>0</v>
      </c>
      <c r="E35" s="63">
        <f aca="true" t="shared" si="2" ref="E35:E61">ROUND(C35/10*5,2)</f>
        <v>7.98</v>
      </c>
      <c r="F35" s="63">
        <f aca="true" t="shared" si="3" ref="F35:F61">E35*2</f>
        <v>15.96</v>
      </c>
    </row>
    <row r="36" spans="1:6" ht="15.75">
      <c r="A36" s="60">
        <v>1200</v>
      </c>
      <c r="B36" s="61" t="s">
        <v>48</v>
      </c>
      <c r="C36" s="63">
        <v>3.76</v>
      </c>
      <c r="D36" s="63">
        <v>0</v>
      </c>
      <c r="E36" s="63">
        <f t="shared" si="2"/>
        <v>1.88</v>
      </c>
      <c r="F36" s="63">
        <f t="shared" si="3"/>
        <v>3.76</v>
      </c>
    </row>
    <row r="37" spans="1:6" ht="15.75">
      <c r="A37" s="60">
        <v>2219</v>
      </c>
      <c r="B37" s="60" t="s">
        <v>32</v>
      </c>
      <c r="C37" s="63">
        <v>0.47</v>
      </c>
      <c r="D37" s="63">
        <v>0</v>
      </c>
      <c r="E37" s="63">
        <f t="shared" si="2"/>
        <v>0.24</v>
      </c>
      <c r="F37" s="63">
        <f t="shared" si="3"/>
        <v>0.48</v>
      </c>
    </row>
    <row r="38" spans="1:6" ht="15.75">
      <c r="A38" s="60">
        <v>2234</v>
      </c>
      <c r="B38" s="61" t="s">
        <v>34</v>
      </c>
      <c r="C38" s="63">
        <v>0.04</v>
      </c>
      <c r="D38" s="63">
        <v>0</v>
      </c>
      <c r="E38" s="63">
        <f t="shared" si="2"/>
        <v>0.02</v>
      </c>
      <c r="F38" s="63">
        <f t="shared" si="3"/>
        <v>0.04</v>
      </c>
    </row>
    <row r="39" spans="1:6" ht="15.75" customHeight="1">
      <c r="A39" s="60">
        <v>2239</v>
      </c>
      <c r="B39" s="61" t="s">
        <v>35</v>
      </c>
      <c r="C39" s="63">
        <v>0.19</v>
      </c>
      <c r="D39" s="63">
        <v>0</v>
      </c>
      <c r="E39" s="63">
        <f t="shared" si="2"/>
        <v>0.1</v>
      </c>
      <c r="F39" s="63">
        <f t="shared" si="3"/>
        <v>0.2</v>
      </c>
    </row>
    <row r="40" spans="1:6" ht="15.75">
      <c r="A40" s="60">
        <v>2241</v>
      </c>
      <c r="B40" s="61" t="s">
        <v>36</v>
      </c>
      <c r="C40" s="63">
        <v>0.04</v>
      </c>
      <c r="D40" s="63">
        <v>0</v>
      </c>
      <c r="E40" s="63">
        <f t="shared" si="2"/>
        <v>0.02</v>
      </c>
      <c r="F40" s="63">
        <f t="shared" si="3"/>
        <v>0.04</v>
      </c>
    </row>
    <row r="41" spans="1:6" ht="15.75">
      <c r="A41" s="60">
        <v>2242</v>
      </c>
      <c r="B41" s="61" t="s">
        <v>12</v>
      </c>
      <c r="C41" s="63">
        <v>0.15</v>
      </c>
      <c r="D41" s="63">
        <v>0</v>
      </c>
      <c r="E41" s="63">
        <f t="shared" si="2"/>
        <v>0.08</v>
      </c>
      <c r="F41" s="63">
        <f t="shared" si="3"/>
        <v>0.16</v>
      </c>
    </row>
    <row r="42" spans="1:6" ht="15.75">
      <c r="A42" s="60">
        <v>2243</v>
      </c>
      <c r="B42" s="61" t="s">
        <v>13</v>
      </c>
      <c r="C42" s="63">
        <v>0.15</v>
      </c>
      <c r="D42" s="63">
        <v>0</v>
      </c>
      <c r="E42" s="63">
        <f t="shared" si="2"/>
        <v>0.08</v>
      </c>
      <c r="F42" s="63">
        <f t="shared" si="3"/>
        <v>0.16</v>
      </c>
    </row>
    <row r="43" spans="1:6" ht="15.75">
      <c r="A43" s="60">
        <v>2244</v>
      </c>
      <c r="B43" s="61" t="s">
        <v>14</v>
      </c>
      <c r="C43" s="63">
        <v>0.03</v>
      </c>
      <c r="D43" s="63">
        <v>0</v>
      </c>
      <c r="E43" s="63">
        <f t="shared" si="2"/>
        <v>0.02</v>
      </c>
      <c r="F43" s="63">
        <f t="shared" si="3"/>
        <v>0.04</v>
      </c>
    </row>
    <row r="44" spans="1:6" ht="15.75">
      <c r="A44" s="60">
        <v>2247</v>
      </c>
      <c r="B44" s="69" t="s">
        <v>15</v>
      </c>
      <c r="C44" s="63">
        <v>0.05</v>
      </c>
      <c r="D44" s="63">
        <v>0</v>
      </c>
      <c r="E44" s="63">
        <f t="shared" si="2"/>
        <v>0.03</v>
      </c>
      <c r="F44" s="63">
        <f t="shared" si="3"/>
        <v>0.06</v>
      </c>
    </row>
    <row r="45" spans="1:6" ht="15.75">
      <c r="A45" s="60">
        <v>2251</v>
      </c>
      <c r="B45" s="61" t="s">
        <v>11</v>
      </c>
      <c r="C45" s="63">
        <v>0.35</v>
      </c>
      <c r="D45" s="63">
        <v>0</v>
      </c>
      <c r="E45" s="63">
        <f t="shared" si="2"/>
        <v>0.18</v>
      </c>
      <c r="F45" s="63">
        <f t="shared" si="3"/>
        <v>0.36</v>
      </c>
    </row>
    <row r="46" spans="1:6" ht="15.75">
      <c r="A46" s="60">
        <v>2259</v>
      </c>
      <c r="B46" s="61" t="s">
        <v>37</v>
      </c>
      <c r="C46" s="63">
        <v>0.01</v>
      </c>
      <c r="D46" s="63">
        <v>0</v>
      </c>
      <c r="E46" s="63">
        <f t="shared" si="2"/>
        <v>0.01</v>
      </c>
      <c r="F46" s="63">
        <f t="shared" si="3"/>
        <v>0.02</v>
      </c>
    </row>
    <row r="47" spans="1:6" ht="15.75">
      <c r="A47" s="60">
        <v>2262</v>
      </c>
      <c r="B47" s="61" t="s">
        <v>16</v>
      </c>
      <c r="C47" s="63">
        <v>0.37</v>
      </c>
      <c r="D47" s="63">
        <v>0</v>
      </c>
      <c r="E47" s="63">
        <f t="shared" si="2"/>
        <v>0.19</v>
      </c>
      <c r="F47" s="63">
        <f t="shared" si="3"/>
        <v>0.38</v>
      </c>
    </row>
    <row r="48" spans="1:6" ht="15.75">
      <c r="A48" s="60">
        <v>2264</v>
      </c>
      <c r="B48" s="61" t="s">
        <v>45</v>
      </c>
      <c r="C48" s="63">
        <v>0.01</v>
      </c>
      <c r="D48" s="63">
        <v>0</v>
      </c>
      <c r="E48" s="63">
        <f t="shared" si="2"/>
        <v>0.01</v>
      </c>
      <c r="F48" s="63">
        <f t="shared" si="3"/>
        <v>0.02</v>
      </c>
    </row>
    <row r="49" spans="1:6" ht="15.75">
      <c r="A49" s="60">
        <v>2279</v>
      </c>
      <c r="B49" s="61" t="s">
        <v>17</v>
      </c>
      <c r="C49" s="63">
        <v>0.03</v>
      </c>
      <c r="D49" s="63">
        <v>0</v>
      </c>
      <c r="E49" s="63">
        <f t="shared" si="2"/>
        <v>0.02</v>
      </c>
      <c r="F49" s="63">
        <f t="shared" si="3"/>
        <v>0.04</v>
      </c>
    </row>
    <row r="50" spans="1:6" ht="15.75">
      <c r="A50" s="60">
        <v>2311</v>
      </c>
      <c r="B50" s="61" t="s">
        <v>18</v>
      </c>
      <c r="C50" s="63">
        <v>0.2</v>
      </c>
      <c r="D50" s="63">
        <v>0</v>
      </c>
      <c r="E50" s="63">
        <f t="shared" si="2"/>
        <v>0.1</v>
      </c>
      <c r="F50" s="63">
        <f t="shared" si="3"/>
        <v>0.2</v>
      </c>
    </row>
    <row r="51" spans="1:6" ht="15.75">
      <c r="A51" s="60">
        <v>2312</v>
      </c>
      <c r="B51" s="61" t="s">
        <v>19</v>
      </c>
      <c r="C51" s="63">
        <v>0.05</v>
      </c>
      <c r="D51" s="63">
        <v>0</v>
      </c>
      <c r="E51" s="63">
        <f t="shared" si="2"/>
        <v>0.03</v>
      </c>
      <c r="F51" s="63">
        <f t="shared" si="3"/>
        <v>0.06</v>
      </c>
    </row>
    <row r="52" spans="1:6" ht="15.75">
      <c r="A52" s="60">
        <v>2322</v>
      </c>
      <c r="B52" s="61" t="s">
        <v>21</v>
      </c>
      <c r="C52" s="63">
        <v>0.84</v>
      </c>
      <c r="D52" s="63">
        <v>0</v>
      </c>
      <c r="E52" s="63">
        <v>0.4</v>
      </c>
      <c r="F52" s="63">
        <f t="shared" si="3"/>
        <v>0.8</v>
      </c>
    </row>
    <row r="53" spans="1:6" ht="15.75">
      <c r="A53" s="60">
        <v>2350</v>
      </c>
      <c r="B53" s="61" t="s">
        <v>22</v>
      </c>
      <c r="C53" s="63">
        <v>0.95</v>
      </c>
      <c r="D53" s="63">
        <v>0</v>
      </c>
      <c r="E53" s="63">
        <f t="shared" si="2"/>
        <v>0.48</v>
      </c>
      <c r="F53" s="63">
        <f t="shared" si="3"/>
        <v>0.96</v>
      </c>
    </row>
    <row r="54" spans="1:6" ht="15.75">
      <c r="A54" s="60">
        <v>2361</v>
      </c>
      <c r="B54" s="61" t="s">
        <v>23</v>
      </c>
      <c r="C54" s="63">
        <v>0.29</v>
      </c>
      <c r="D54" s="63">
        <v>0</v>
      </c>
      <c r="E54" s="63">
        <f t="shared" si="2"/>
        <v>0.15</v>
      </c>
      <c r="F54" s="63">
        <f t="shared" si="3"/>
        <v>0.3</v>
      </c>
    </row>
    <row r="55" spans="1:6" ht="15.75">
      <c r="A55" s="60">
        <v>2400</v>
      </c>
      <c r="B55" s="61" t="s">
        <v>30</v>
      </c>
      <c r="C55" s="63">
        <v>0.06</v>
      </c>
      <c r="D55" s="63">
        <v>0</v>
      </c>
      <c r="E55" s="63">
        <f t="shared" si="2"/>
        <v>0.03</v>
      </c>
      <c r="F55" s="63">
        <f t="shared" si="3"/>
        <v>0.06</v>
      </c>
    </row>
    <row r="56" spans="1:6" ht="15.75">
      <c r="A56" s="60">
        <v>2512</v>
      </c>
      <c r="B56" s="61" t="s">
        <v>41</v>
      </c>
      <c r="C56" s="63">
        <v>16.36</v>
      </c>
      <c r="D56" s="63">
        <v>0</v>
      </c>
      <c r="E56" s="63">
        <v>7.41</v>
      </c>
      <c r="F56" s="63">
        <f t="shared" si="3"/>
        <v>14.82</v>
      </c>
    </row>
    <row r="57" spans="1:6" ht="15.75">
      <c r="A57" s="60">
        <v>2515</v>
      </c>
      <c r="B57" s="61" t="s">
        <v>25</v>
      </c>
      <c r="C57" s="63">
        <v>0.07</v>
      </c>
      <c r="D57" s="63">
        <v>0</v>
      </c>
      <c r="E57" s="63">
        <f t="shared" si="2"/>
        <v>0.04</v>
      </c>
      <c r="F57" s="63">
        <f t="shared" si="3"/>
        <v>0.08</v>
      </c>
    </row>
    <row r="58" spans="1:6" ht="15.75">
      <c r="A58" s="60">
        <v>2519</v>
      </c>
      <c r="B58" s="61" t="s">
        <v>27</v>
      </c>
      <c r="C58" s="63">
        <v>0.01</v>
      </c>
      <c r="D58" s="63">
        <v>0</v>
      </c>
      <c r="E58" s="63">
        <f t="shared" si="2"/>
        <v>0.01</v>
      </c>
      <c r="F58" s="63">
        <f t="shared" si="3"/>
        <v>0.02</v>
      </c>
    </row>
    <row r="59" spans="1:6" ht="15.75">
      <c r="A59" s="60">
        <v>5232</v>
      </c>
      <c r="B59" s="61" t="s">
        <v>26</v>
      </c>
      <c r="C59" s="63">
        <v>2.3</v>
      </c>
      <c r="D59" s="63">
        <v>0</v>
      </c>
      <c r="E59" s="63">
        <f t="shared" si="2"/>
        <v>1.15</v>
      </c>
      <c r="F59" s="63">
        <f t="shared" si="3"/>
        <v>2.3</v>
      </c>
    </row>
    <row r="60" spans="1:6" ht="15.75">
      <c r="A60" s="60">
        <v>5240</v>
      </c>
      <c r="B60" s="61" t="s">
        <v>38</v>
      </c>
      <c r="C60" s="63">
        <v>0.46</v>
      </c>
      <c r="D60" s="63">
        <v>0</v>
      </c>
      <c r="E60" s="63">
        <f t="shared" si="2"/>
        <v>0.23</v>
      </c>
      <c r="F60" s="63">
        <f t="shared" si="3"/>
        <v>0.46</v>
      </c>
    </row>
    <row r="61" spans="1:6" ht="15.75" customHeight="1">
      <c r="A61" s="60">
        <v>5250</v>
      </c>
      <c r="B61" s="61" t="s">
        <v>39</v>
      </c>
      <c r="C61" s="63">
        <v>1.87</v>
      </c>
      <c r="D61" s="63">
        <v>0</v>
      </c>
      <c r="E61" s="63">
        <f t="shared" si="2"/>
        <v>0.94</v>
      </c>
      <c r="F61" s="63">
        <f t="shared" si="3"/>
        <v>1.88</v>
      </c>
    </row>
    <row r="62" spans="1:6" ht="15.75">
      <c r="A62" s="68"/>
      <c r="B62" s="70" t="s">
        <v>8</v>
      </c>
      <c r="C62" s="67">
        <f>SUM(C35:C61)</f>
        <v>45.06999999999999</v>
      </c>
      <c r="D62" s="67">
        <f>SUM(D35:D61)</f>
        <v>0</v>
      </c>
      <c r="E62" s="67">
        <f>SUM(E35:E61)</f>
        <v>21.829999999999995</v>
      </c>
      <c r="F62" s="67">
        <f>SUM(F35:F61)</f>
        <v>43.65999999999999</v>
      </c>
    </row>
    <row r="63" spans="1:6" ht="15.75">
      <c r="A63" s="68"/>
      <c r="B63" s="70" t="s">
        <v>31</v>
      </c>
      <c r="C63" s="67">
        <f>C62+C33</f>
        <v>152.7</v>
      </c>
      <c r="D63" s="67">
        <f>D62+D33</f>
        <v>0</v>
      </c>
      <c r="E63" s="67">
        <f>E62+E33</f>
        <v>77.45</v>
      </c>
      <c r="F63" s="67">
        <f>F62+F33</f>
        <v>154.9</v>
      </c>
    </row>
    <row r="64" spans="1:6" ht="15.75">
      <c r="A64" s="24"/>
      <c r="B64" s="49"/>
      <c r="C64" s="50"/>
      <c r="D64" s="50"/>
      <c r="E64" s="50"/>
      <c r="F64" s="50"/>
    </row>
    <row r="65" spans="1:6" ht="15.75">
      <c r="A65" s="138" t="s">
        <v>77</v>
      </c>
      <c r="B65" s="138"/>
      <c r="C65" s="29">
        <v>10</v>
      </c>
      <c r="D65" s="30">
        <v>0</v>
      </c>
      <c r="E65" s="30">
        <v>5</v>
      </c>
      <c r="F65" s="30">
        <v>10</v>
      </c>
    </row>
    <row r="66" spans="1:6" ht="15.75">
      <c r="A66" s="138" t="s">
        <v>78</v>
      </c>
      <c r="B66" s="138"/>
      <c r="C66" s="53">
        <f>C63/C65</f>
        <v>15.27</v>
      </c>
      <c r="D66" s="43">
        <v>0</v>
      </c>
      <c r="E66" s="43">
        <f>E63/E65</f>
        <v>15.49</v>
      </c>
      <c r="F66" s="43">
        <f>F63/F65</f>
        <v>15.49</v>
      </c>
    </row>
    <row r="67" spans="1:6" ht="15.75">
      <c r="A67" s="49"/>
      <c r="B67" s="50"/>
      <c r="C67" s="22"/>
      <c r="D67" s="51"/>
      <c r="E67" s="51"/>
      <c r="F67" s="22"/>
    </row>
    <row r="68" spans="1:6" s="2" customFormat="1" ht="15.75">
      <c r="A68" s="136" t="s">
        <v>50</v>
      </c>
      <c r="B68" s="137"/>
      <c r="C68" s="54"/>
      <c r="D68" s="55"/>
      <c r="E68" s="56"/>
      <c r="F68" s="56"/>
    </row>
    <row r="69" spans="1:6" s="2" customFormat="1" ht="15.75">
      <c r="A69" s="136" t="s">
        <v>109</v>
      </c>
      <c r="B69" s="137"/>
      <c r="C69" s="54"/>
      <c r="D69" s="55"/>
      <c r="E69" s="56"/>
      <c r="F69" s="56"/>
    </row>
    <row r="70" spans="1:6" s="2" customFormat="1" ht="15.75">
      <c r="A70" s="57"/>
      <c r="B70" s="57"/>
      <c r="C70" s="57"/>
      <c r="D70" s="57"/>
      <c r="E70" s="57"/>
      <c r="F70" s="57"/>
    </row>
    <row r="71" spans="1:6" s="2" customFormat="1" ht="15.75">
      <c r="A71" s="57" t="s">
        <v>51</v>
      </c>
      <c r="B71" s="57"/>
      <c r="C71" s="57"/>
      <c r="D71" s="57"/>
      <c r="E71" s="57"/>
      <c r="F71" s="57"/>
    </row>
    <row r="72" spans="1:6" s="2" customFormat="1" ht="15.75">
      <c r="A72" s="57"/>
      <c r="B72" s="57"/>
      <c r="C72" s="57"/>
      <c r="D72" s="57"/>
      <c r="E72" s="57"/>
      <c r="F72" s="57"/>
    </row>
    <row r="73" spans="1:6" s="2" customFormat="1" ht="15.75">
      <c r="A73" s="57" t="s">
        <v>86</v>
      </c>
      <c r="B73" s="58"/>
      <c r="C73" s="58"/>
      <c r="D73" s="58"/>
      <c r="E73" s="57"/>
      <c r="F73" s="57"/>
    </row>
    <row r="74" spans="1:6" s="2" customFormat="1" ht="13.5" customHeight="1">
      <c r="A74" s="57"/>
      <c r="B74" s="59" t="s">
        <v>52</v>
      </c>
      <c r="C74" s="59"/>
      <c r="D74" s="59"/>
      <c r="E74" s="57"/>
      <c r="F74" s="57"/>
    </row>
    <row r="75" spans="1:6" s="4" customFormat="1" ht="15.75">
      <c r="A75" s="22"/>
      <c r="B75" s="22"/>
      <c r="C75" s="22"/>
      <c r="D75" s="22"/>
      <c r="E75" s="22"/>
      <c r="F75" s="22"/>
    </row>
  </sheetData>
  <sheetProtection/>
  <mergeCells count="14">
    <mergeCell ref="B11:C11"/>
    <mergeCell ref="B12:F12"/>
    <mergeCell ref="A65:B65"/>
    <mergeCell ref="A66:B66"/>
    <mergeCell ref="A69:B69"/>
    <mergeCell ref="A68:B68"/>
    <mergeCell ref="B13:F13"/>
    <mergeCell ref="A10:C10"/>
    <mergeCell ref="B1:C1"/>
    <mergeCell ref="B2:C2"/>
    <mergeCell ref="B3:C3"/>
    <mergeCell ref="A7:F7"/>
    <mergeCell ref="B8:C8"/>
    <mergeCell ref="A9:C9"/>
  </mergeCells>
  <printOptions/>
  <pageMargins left="0.9453125" right="0.5511811023622047" top="0.5901041666666667" bottom="0.7480314960629921" header="0.31496062992125984" footer="0.31496062992125984"/>
  <pageSetup firstPageNumber="10" useFirstPageNumber="1" fitToHeight="0" horizontalDpi="600" verticalDpi="600" orientation="portrait" paperSize="9" scale="55" r:id="rId1"/>
  <headerFooter>
    <oddHeader>&amp;C&amp;"Times New Roman,Regular"&amp;P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9"/>
  <sheetViews>
    <sheetView view="pageLayout" workbookViewId="0" topLeftCell="A1">
      <selection activeCell="A105" sqref="A105:B105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24.421875" style="4" hidden="1" customWidth="1"/>
    <col min="4" max="5" width="21.57421875" style="4" hidden="1" customWidth="1"/>
    <col min="6" max="6" width="40.421875" style="4" customWidth="1"/>
  </cols>
  <sheetData>
    <row r="1" spans="1:6" ht="15.75">
      <c r="A1" s="22"/>
      <c r="B1" s="139"/>
      <c r="C1" s="139"/>
      <c r="D1" s="23"/>
      <c r="E1" s="49"/>
      <c r="F1" s="24" t="s">
        <v>10</v>
      </c>
    </row>
    <row r="2" spans="1:6" ht="15.75">
      <c r="A2" s="22"/>
      <c r="B2" s="139"/>
      <c r="C2" s="139"/>
      <c r="D2" s="23"/>
      <c r="E2" s="49"/>
      <c r="F2" s="24" t="s">
        <v>46</v>
      </c>
    </row>
    <row r="3" spans="1:6" ht="15.75">
      <c r="A3" s="22"/>
      <c r="B3" s="139"/>
      <c r="C3" s="139"/>
      <c r="D3" s="23"/>
      <c r="E3" s="23"/>
      <c r="F3" s="28" t="s">
        <v>83</v>
      </c>
    </row>
    <row r="4" spans="1:6" ht="15.75">
      <c r="A4" s="22"/>
      <c r="B4" s="23"/>
      <c r="C4" s="23"/>
      <c r="D4" s="23"/>
      <c r="E4" s="23"/>
      <c r="F4" s="24" t="s">
        <v>49</v>
      </c>
    </row>
    <row r="5" spans="1:6" ht="15.75">
      <c r="A5" s="22"/>
      <c r="B5" s="26"/>
      <c r="C5" s="25"/>
      <c r="D5" s="25"/>
      <c r="E5" s="27"/>
      <c r="F5" s="23" t="s">
        <v>82</v>
      </c>
    </row>
    <row r="6" spans="1:6" ht="15.75">
      <c r="A6" s="22"/>
      <c r="B6" s="22"/>
      <c r="C6" s="22"/>
      <c r="D6" s="22"/>
      <c r="E6" s="49"/>
      <c r="F6" s="49"/>
    </row>
    <row r="7" spans="1:6" ht="18.75">
      <c r="A7" s="140" t="s">
        <v>9</v>
      </c>
      <c r="B7" s="140"/>
      <c r="C7" s="140"/>
      <c r="D7" s="140"/>
      <c r="E7" s="140"/>
      <c r="F7" s="140"/>
    </row>
    <row r="8" spans="1:6" ht="15.75">
      <c r="A8" s="22"/>
      <c r="B8" s="141"/>
      <c r="C8" s="141"/>
      <c r="D8" s="28"/>
      <c r="E8" s="49"/>
      <c r="F8" s="49"/>
    </row>
    <row r="9" spans="1:6" ht="15.75">
      <c r="A9" s="138" t="s">
        <v>1</v>
      </c>
      <c r="B9" s="138"/>
      <c r="C9" s="138"/>
      <c r="D9" s="19"/>
      <c r="E9" s="49"/>
      <c r="F9" s="49"/>
    </row>
    <row r="10" spans="1:6" ht="15.75">
      <c r="A10" s="138" t="s">
        <v>0</v>
      </c>
      <c r="B10" s="138"/>
      <c r="C10" s="138"/>
      <c r="D10" s="19"/>
      <c r="E10" s="49"/>
      <c r="F10" s="49"/>
    </row>
    <row r="11" spans="1:6" ht="15.75">
      <c r="A11" s="19"/>
      <c r="B11" s="138" t="s">
        <v>43</v>
      </c>
      <c r="C11" s="138"/>
      <c r="D11" s="19"/>
      <c r="E11" s="49"/>
      <c r="F11" s="49"/>
    </row>
    <row r="12" spans="1:6" ht="15.75" customHeight="1">
      <c r="A12" s="19"/>
      <c r="B12" s="138" t="s">
        <v>134</v>
      </c>
      <c r="C12" s="138"/>
      <c r="D12" s="138"/>
      <c r="E12" s="138"/>
      <c r="F12" s="152"/>
    </row>
    <row r="13" spans="1:6" ht="15.75" customHeight="1">
      <c r="A13" s="19"/>
      <c r="B13" s="138" t="s">
        <v>84</v>
      </c>
      <c r="C13" s="138"/>
      <c r="D13" s="138"/>
      <c r="E13" s="138"/>
      <c r="F13" s="146"/>
    </row>
    <row r="14" spans="1:6" ht="15.75">
      <c r="A14" s="19" t="s">
        <v>2</v>
      </c>
      <c r="B14" s="19" t="s">
        <v>106</v>
      </c>
      <c r="C14" s="19"/>
      <c r="D14" s="19"/>
      <c r="E14" s="19"/>
      <c r="F14" s="25"/>
    </row>
    <row r="15" spans="1:6" s="11" customFormat="1" ht="67.5" customHeight="1">
      <c r="A15" s="130" t="s">
        <v>3</v>
      </c>
      <c r="B15" s="130" t="s">
        <v>4</v>
      </c>
      <c r="C15" s="130" t="s">
        <v>79</v>
      </c>
      <c r="D15" s="130" t="s">
        <v>55</v>
      </c>
      <c r="E15" s="130" t="s">
        <v>56</v>
      </c>
      <c r="F15" s="130" t="s">
        <v>107</v>
      </c>
    </row>
    <row r="16" spans="1:6" ht="15.75">
      <c r="A16" s="31">
        <v>1</v>
      </c>
      <c r="B16" s="32">
        <v>2</v>
      </c>
      <c r="C16" s="32"/>
      <c r="D16" s="32">
        <v>3</v>
      </c>
      <c r="E16" s="32">
        <v>4</v>
      </c>
      <c r="F16" s="32">
        <v>3</v>
      </c>
    </row>
    <row r="17" spans="1:6" ht="15.75">
      <c r="A17" s="71"/>
      <c r="B17" s="69" t="s">
        <v>5</v>
      </c>
      <c r="C17" s="69"/>
      <c r="D17" s="69"/>
      <c r="E17" s="69"/>
      <c r="F17" s="65"/>
    </row>
    <row r="18" spans="1:6" ht="15.75">
      <c r="A18" s="60">
        <v>1100</v>
      </c>
      <c r="B18" s="60" t="s">
        <v>47</v>
      </c>
      <c r="C18" s="63">
        <v>33.51</v>
      </c>
      <c r="D18" s="63">
        <v>0</v>
      </c>
      <c r="E18" s="63">
        <v>20.79</v>
      </c>
      <c r="F18" s="63">
        <f>E18*2</f>
        <v>41.58</v>
      </c>
    </row>
    <row r="19" spans="1:6" ht="15.75">
      <c r="A19" s="60">
        <v>1200</v>
      </c>
      <c r="B19" s="61" t="s">
        <v>48</v>
      </c>
      <c r="C19" s="63">
        <v>7.91</v>
      </c>
      <c r="D19" s="63">
        <v>0</v>
      </c>
      <c r="E19" s="63">
        <v>4.9</v>
      </c>
      <c r="F19" s="63">
        <f aca="true" t="shared" si="0" ref="F19:F38">E19*2</f>
        <v>9.8</v>
      </c>
    </row>
    <row r="20" spans="1:6" ht="15.75">
      <c r="A20" s="64">
        <v>2210</v>
      </c>
      <c r="B20" s="61" t="s">
        <v>57</v>
      </c>
      <c r="C20" s="63">
        <v>0.58</v>
      </c>
      <c r="D20" s="63">
        <v>0</v>
      </c>
      <c r="E20" s="63">
        <f aca="true" t="shared" si="1" ref="E20:E38">ROUND(C20/20*10,2)</f>
        <v>0.29</v>
      </c>
      <c r="F20" s="63">
        <f t="shared" si="0"/>
        <v>0.58</v>
      </c>
    </row>
    <row r="21" spans="1:6" ht="15.75">
      <c r="A21" s="60">
        <v>2222</v>
      </c>
      <c r="B21" s="61" t="s">
        <v>28</v>
      </c>
      <c r="C21" s="63">
        <v>13.92</v>
      </c>
      <c r="D21" s="63">
        <v>0</v>
      </c>
      <c r="E21" s="63">
        <f t="shared" si="1"/>
        <v>6.96</v>
      </c>
      <c r="F21" s="63">
        <f t="shared" si="0"/>
        <v>13.92</v>
      </c>
    </row>
    <row r="22" spans="1:6" ht="15.75">
      <c r="A22" s="60">
        <v>2223</v>
      </c>
      <c r="B22" s="61" t="s">
        <v>29</v>
      </c>
      <c r="C22" s="63">
        <v>9.01</v>
      </c>
      <c r="D22" s="63">
        <v>0</v>
      </c>
      <c r="E22" s="63">
        <f t="shared" si="1"/>
        <v>4.51</v>
      </c>
      <c r="F22" s="63">
        <f t="shared" si="0"/>
        <v>9.02</v>
      </c>
    </row>
    <row r="23" spans="1:6" ht="15.75">
      <c r="A23" s="60">
        <v>2230</v>
      </c>
      <c r="B23" s="61" t="s">
        <v>58</v>
      </c>
      <c r="C23" s="63">
        <v>0.28</v>
      </c>
      <c r="D23" s="63">
        <v>0</v>
      </c>
      <c r="E23" s="63">
        <f t="shared" si="1"/>
        <v>0.14</v>
      </c>
      <c r="F23" s="63">
        <f t="shared" si="0"/>
        <v>0.28</v>
      </c>
    </row>
    <row r="24" spans="1:6" ht="15.75">
      <c r="A24" s="60">
        <v>2243</v>
      </c>
      <c r="B24" s="61" t="s">
        <v>13</v>
      </c>
      <c r="C24" s="63">
        <v>0.5</v>
      </c>
      <c r="D24" s="63">
        <v>0</v>
      </c>
      <c r="E24" s="63">
        <f t="shared" si="1"/>
        <v>0.25</v>
      </c>
      <c r="F24" s="63">
        <f t="shared" si="0"/>
        <v>0.5</v>
      </c>
    </row>
    <row r="25" spans="1:6" ht="15.75">
      <c r="A25" s="60">
        <v>2244</v>
      </c>
      <c r="B25" s="61" t="s">
        <v>14</v>
      </c>
      <c r="C25" s="63">
        <v>12.39</v>
      </c>
      <c r="D25" s="63">
        <v>0</v>
      </c>
      <c r="E25" s="63">
        <f t="shared" si="1"/>
        <v>6.2</v>
      </c>
      <c r="F25" s="63">
        <f t="shared" si="0"/>
        <v>12.4</v>
      </c>
    </row>
    <row r="26" spans="1:6" ht="15.75">
      <c r="A26" s="60">
        <v>2249</v>
      </c>
      <c r="B26" s="61" t="s">
        <v>59</v>
      </c>
      <c r="C26" s="63">
        <v>4.06</v>
      </c>
      <c r="D26" s="63">
        <v>0</v>
      </c>
      <c r="E26" s="63">
        <f t="shared" si="1"/>
        <v>2.03</v>
      </c>
      <c r="F26" s="63">
        <f t="shared" si="0"/>
        <v>4.06</v>
      </c>
    </row>
    <row r="27" spans="1:6" ht="15.75">
      <c r="A27" s="60">
        <v>2251</v>
      </c>
      <c r="B27" s="61" t="s">
        <v>11</v>
      </c>
      <c r="C27" s="63">
        <v>0.75</v>
      </c>
      <c r="D27" s="63">
        <v>0</v>
      </c>
      <c r="E27" s="63">
        <f t="shared" si="1"/>
        <v>0.38</v>
      </c>
      <c r="F27" s="63">
        <f t="shared" si="0"/>
        <v>0.76</v>
      </c>
    </row>
    <row r="28" spans="1:6" ht="15.75">
      <c r="A28" s="60">
        <v>2263</v>
      </c>
      <c r="B28" s="61" t="s">
        <v>60</v>
      </c>
      <c r="C28" s="63">
        <v>5.12</v>
      </c>
      <c r="D28" s="63">
        <v>0</v>
      </c>
      <c r="E28" s="63">
        <f t="shared" si="1"/>
        <v>2.56</v>
      </c>
      <c r="F28" s="63">
        <f t="shared" si="0"/>
        <v>5.12</v>
      </c>
    </row>
    <row r="29" spans="1:6" ht="15.75">
      <c r="A29" s="60">
        <v>2264</v>
      </c>
      <c r="B29" s="61" t="s">
        <v>61</v>
      </c>
      <c r="C29" s="63">
        <v>0.01</v>
      </c>
      <c r="D29" s="63">
        <v>0</v>
      </c>
      <c r="E29" s="63">
        <f t="shared" si="1"/>
        <v>0.01</v>
      </c>
      <c r="F29" s="63">
        <f t="shared" si="0"/>
        <v>0.02</v>
      </c>
    </row>
    <row r="30" spans="1:6" ht="15.75">
      <c r="A30" s="60">
        <v>2279</v>
      </c>
      <c r="B30" s="61" t="s">
        <v>17</v>
      </c>
      <c r="C30" s="63">
        <v>3.17</v>
      </c>
      <c r="D30" s="63">
        <v>0</v>
      </c>
      <c r="E30" s="63">
        <f t="shared" si="1"/>
        <v>1.59</v>
      </c>
      <c r="F30" s="63">
        <f t="shared" si="0"/>
        <v>3.18</v>
      </c>
    </row>
    <row r="31" spans="1:6" ht="15.75">
      <c r="A31" s="60">
        <v>2321</v>
      </c>
      <c r="B31" s="61" t="s">
        <v>20</v>
      </c>
      <c r="C31" s="63">
        <v>24.83</v>
      </c>
      <c r="D31" s="63">
        <v>0</v>
      </c>
      <c r="E31" s="63">
        <f t="shared" si="1"/>
        <v>12.42</v>
      </c>
      <c r="F31" s="63">
        <f t="shared" si="0"/>
        <v>24.84</v>
      </c>
    </row>
    <row r="32" spans="1:6" ht="12.75" customHeight="1" hidden="1">
      <c r="A32" s="60">
        <v>2341</v>
      </c>
      <c r="B32" s="61" t="s">
        <v>62</v>
      </c>
      <c r="C32" s="63"/>
      <c r="D32" s="63">
        <v>0</v>
      </c>
      <c r="E32" s="63">
        <f t="shared" si="1"/>
        <v>0</v>
      </c>
      <c r="F32" s="63">
        <f t="shared" si="0"/>
        <v>0</v>
      </c>
    </row>
    <row r="33" spans="1:6" ht="12.75" customHeight="1" hidden="1">
      <c r="A33" s="60">
        <v>2350</v>
      </c>
      <c r="B33" s="61" t="s">
        <v>22</v>
      </c>
      <c r="C33" s="63"/>
      <c r="D33" s="63">
        <v>0</v>
      </c>
      <c r="E33" s="63">
        <f t="shared" si="1"/>
        <v>0</v>
      </c>
      <c r="F33" s="63">
        <f t="shared" si="0"/>
        <v>0</v>
      </c>
    </row>
    <row r="34" spans="1:6" ht="15.75">
      <c r="A34" s="60">
        <v>2362</v>
      </c>
      <c r="B34" s="61" t="s">
        <v>63</v>
      </c>
      <c r="C34" s="63">
        <v>0.09</v>
      </c>
      <c r="D34" s="63">
        <v>0</v>
      </c>
      <c r="E34" s="63">
        <f t="shared" si="1"/>
        <v>0.05</v>
      </c>
      <c r="F34" s="63">
        <f t="shared" si="0"/>
        <v>0.1</v>
      </c>
    </row>
    <row r="35" spans="1:6" ht="15.75">
      <c r="A35" s="60">
        <v>2363</v>
      </c>
      <c r="B35" s="61" t="s">
        <v>64</v>
      </c>
      <c r="C35" s="63">
        <v>151.22</v>
      </c>
      <c r="D35" s="63">
        <v>0</v>
      </c>
      <c r="E35" s="63">
        <f t="shared" si="1"/>
        <v>75.61</v>
      </c>
      <c r="F35" s="63">
        <f t="shared" si="0"/>
        <v>151.22</v>
      </c>
    </row>
    <row r="36" spans="1:6" ht="15.75">
      <c r="A36" s="60">
        <v>2513</v>
      </c>
      <c r="B36" s="61" t="s">
        <v>24</v>
      </c>
      <c r="C36" s="63">
        <v>0.73</v>
      </c>
      <c r="D36" s="63">
        <v>0</v>
      </c>
      <c r="E36" s="63">
        <f t="shared" si="1"/>
        <v>0.37</v>
      </c>
      <c r="F36" s="63">
        <f t="shared" si="0"/>
        <v>0.74</v>
      </c>
    </row>
    <row r="37" spans="1:6" ht="15.75" customHeight="1">
      <c r="A37" s="60">
        <v>2519</v>
      </c>
      <c r="B37" s="61" t="s">
        <v>27</v>
      </c>
      <c r="C37" s="63">
        <v>0.38</v>
      </c>
      <c r="D37" s="63">
        <v>0</v>
      </c>
      <c r="E37" s="63">
        <f t="shared" si="1"/>
        <v>0.19</v>
      </c>
      <c r="F37" s="63">
        <f t="shared" si="0"/>
        <v>0.38</v>
      </c>
    </row>
    <row r="38" spans="1:6" ht="15.75">
      <c r="A38" s="60">
        <v>5232</v>
      </c>
      <c r="B38" s="61" t="s">
        <v>26</v>
      </c>
      <c r="C38" s="63">
        <v>0.12</v>
      </c>
      <c r="D38" s="63">
        <v>0</v>
      </c>
      <c r="E38" s="63">
        <f t="shared" si="1"/>
        <v>0.06</v>
      </c>
      <c r="F38" s="63">
        <f t="shared" si="0"/>
        <v>0.12</v>
      </c>
    </row>
    <row r="39" spans="1:6" ht="15.75">
      <c r="A39" s="60"/>
      <c r="B39" s="66" t="s">
        <v>6</v>
      </c>
      <c r="C39" s="67">
        <f>SUM(C18:C38)</f>
        <v>268.58000000000004</v>
      </c>
      <c r="D39" s="67">
        <f>SUM(D18:D38)</f>
        <v>0</v>
      </c>
      <c r="E39" s="67">
        <f>SUM(E18:E38)</f>
        <v>139.31</v>
      </c>
      <c r="F39" s="67">
        <f>SUM(F18:F38)</f>
        <v>278.62</v>
      </c>
    </row>
    <row r="40" spans="1:6" ht="15.75">
      <c r="A40" s="68"/>
      <c r="B40" s="60" t="s">
        <v>7</v>
      </c>
      <c r="C40" s="65"/>
      <c r="D40" s="65"/>
      <c r="E40" s="65"/>
      <c r="F40" s="65"/>
    </row>
    <row r="41" spans="1:6" ht="15.75">
      <c r="A41" s="60">
        <v>1100</v>
      </c>
      <c r="B41" s="60" t="s">
        <v>47</v>
      </c>
      <c r="C41" s="63">
        <v>39.35</v>
      </c>
      <c r="D41" s="63">
        <v>0</v>
      </c>
      <c r="E41" s="63">
        <f aca="true" t="shared" si="2" ref="E41:E86">ROUND(C41/20*10,2)</f>
        <v>19.68</v>
      </c>
      <c r="F41" s="63">
        <f aca="true" t="shared" si="3" ref="F41:F85">E41*2</f>
        <v>39.36</v>
      </c>
    </row>
    <row r="42" spans="1:6" ht="15.75">
      <c r="A42" s="60">
        <v>1200</v>
      </c>
      <c r="B42" s="61" t="s">
        <v>48</v>
      </c>
      <c r="C42" s="63">
        <v>9.28</v>
      </c>
      <c r="D42" s="63">
        <v>0</v>
      </c>
      <c r="E42" s="63">
        <f t="shared" si="2"/>
        <v>4.64</v>
      </c>
      <c r="F42" s="63">
        <f t="shared" si="3"/>
        <v>9.28</v>
      </c>
    </row>
    <row r="43" spans="1:6" ht="15.75" hidden="1">
      <c r="A43" s="60">
        <v>2100</v>
      </c>
      <c r="B43" s="45" t="s">
        <v>65</v>
      </c>
      <c r="C43" s="63"/>
      <c r="D43" s="63">
        <v>0</v>
      </c>
      <c r="E43" s="63">
        <f t="shared" si="2"/>
        <v>0</v>
      </c>
      <c r="F43" s="63">
        <f t="shared" si="3"/>
        <v>0</v>
      </c>
    </row>
    <row r="44" spans="1:6" ht="15.75">
      <c r="A44" s="64">
        <v>2210</v>
      </c>
      <c r="B44" s="61" t="s">
        <v>57</v>
      </c>
      <c r="C44" s="63">
        <v>1.17</v>
      </c>
      <c r="D44" s="63">
        <v>0</v>
      </c>
      <c r="E44" s="63">
        <f t="shared" si="2"/>
        <v>0.59</v>
      </c>
      <c r="F44" s="63">
        <f t="shared" si="3"/>
        <v>1.18</v>
      </c>
    </row>
    <row r="45" spans="1:6" ht="12.75" customHeight="1" hidden="1">
      <c r="A45" s="60">
        <v>2222</v>
      </c>
      <c r="B45" s="61" t="s">
        <v>28</v>
      </c>
      <c r="C45" s="63"/>
      <c r="D45" s="63">
        <v>0</v>
      </c>
      <c r="E45" s="63">
        <f t="shared" si="2"/>
        <v>0</v>
      </c>
      <c r="F45" s="63">
        <f t="shared" si="3"/>
        <v>0</v>
      </c>
    </row>
    <row r="46" spans="1:6" ht="12.75" customHeight="1" hidden="1">
      <c r="A46" s="60">
        <v>2223</v>
      </c>
      <c r="B46" s="61" t="s">
        <v>29</v>
      </c>
      <c r="C46" s="63"/>
      <c r="D46" s="63">
        <v>0</v>
      </c>
      <c r="E46" s="63">
        <f t="shared" si="2"/>
        <v>0</v>
      </c>
      <c r="F46" s="63">
        <f t="shared" si="3"/>
        <v>0</v>
      </c>
    </row>
    <row r="47" spans="1:6" ht="12.75" customHeight="1" hidden="1">
      <c r="A47" s="60">
        <v>2230</v>
      </c>
      <c r="B47" s="61" t="s">
        <v>58</v>
      </c>
      <c r="C47" s="63"/>
      <c r="D47" s="63">
        <v>0</v>
      </c>
      <c r="E47" s="63">
        <f t="shared" si="2"/>
        <v>0</v>
      </c>
      <c r="F47" s="63">
        <f t="shared" si="3"/>
        <v>0</v>
      </c>
    </row>
    <row r="48" spans="1:6" ht="15.75">
      <c r="A48" s="60">
        <v>2234</v>
      </c>
      <c r="B48" s="61" t="s">
        <v>34</v>
      </c>
      <c r="C48" s="63">
        <v>0.1</v>
      </c>
      <c r="D48" s="63">
        <v>0</v>
      </c>
      <c r="E48" s="63">
        <f t="shared" si="2"/>
        <v>0.05</v>
      </c>
      <c r="F48" s="63">
        <f t="shared" si="3"/>
        <v>0.1</v>
      </c>
    </row>
    <row r="49" spans="1:6" ht="17.25" customHeight="1">
      <c r="A49" s="60">
        <v>2239</v>
      </c>
      <c r="B49" s="61" t="s">
        <v>35</v>
      </c>
      <c r="C49" s="63">
        <v>0.47</v>
      </c>
      <c r="D49" s="63">
        <v>0</v>
      </c>
      <c r="E49" s="63">
        <f t="shared" si="2"/>
        <v>0.24</v>
      </c>
      <c r="F49" s="63">
        <f t="shared" si="3"/>
        <v>0.48</v>
      </c>
    </row>
    <row r="50" spans="1:6" ht="15.75">
      <c r="A50" s="60">
        <v>2241</v>
      </c>
      <c r="B50" s="61" t="s">
        <v>66</v>
      </c>
      <c r="C50" s="63">
        <v>0.1</v>
      </c>
      <c r="D50" s="63">
        <v>0</v>
      </c>
      <c r="E50" s="63">
        <f t="shared" si="2"/>
        <v>0.05</v>
      </c>
      <c r="F50" s="63">
        <f t="shared" si="3"/>
        <v>0.1</v>
      </c>
    </row>
    <row r="51" spans="1:6" ht="15.75">
      <c r="A51" s="60">
        <v>2242</v>
      </c>
      <c r="B51" s="61" t="s">
        <v>12</v>
      </c>
      <c r="C51" s="63">
        <v>0.37</v>
      </c>
      <c r="D51" s="63">
        <v>0</v>
      </c>
      <c r="E51" s="63">
        <f t="shared" si="2"/>
        <v>0.19</v>
      </c>
      <c r="F51" s="63">
        <f t="shared" si="3"/>
        <v>0.38</v>
      </c>
    </row>
    <row r="52" spans="1:6" ht="15.75">
      <c r="A52" s="60">
        <v>2243</v>
      </c>
      <c r="B52" s="61" t="s">
        <v>13</v>
      </c>
      <c r="C52" s="63">
        <v>0.37</v>
      </c>
      <c r="D52" s="63">
        <v>0</v>
      </c>
      <c r="E52" s="63">
        <f t="shared" si="2"/>
        <v>0.19</v>
      </c>
      <c r="F52" s="63">
        <f t="shared" si="3"/>
        <v>0.38</v>
      </c>
    </row>
    <row r="53" spans="1:6" ht="15.75">
      <c r="A53" s="60">
        <v>2244</v>
      </c>
      <c r="B53" s="61" t="s">
        <v>14</v>
      </c>
      <c r="C53" s="63">
        <v>0.09</v>
      </c>
      <c r="D53" s="63">
        <v>0</v>
      </c>
      <c r="E53" s="63">
        <f t="shared" si="2"/>
        <v>0.05</v>
      </c>
      <c r="F53" s="63">
        <f t="shared" si="3"/>
        <v>0.1</v>
      </c>
    </row>
    <row r="54" spans="1:6" ht="15.75">
      <c r="A54" s="60">
        <v>2247</v>
      </c>
      <c r="B54" s="69" t="s">
        <v>15</v>
      </c>
      <c r="C54" s="63">
        <v>0.13</v>
      </c>
      <c r="D54" s="63">
        <v>0</v>
      </c>
      <c r="E54" s="63">
        <f t="shared" si="2"/>
        <v>0.07</v>
      </c>
      <c r="F54" s="63">
        <f t="shared" si="3"/>
        <v>0.14</v>
      </c>
    </row>
    <row r="55" spans="1:6" ht="12.75" customHeight="1" hidden="1">
      <c r="A55" s="60">
        <v>2249</v>
      </c>
      <c r="B55" s="61" t="s">
        <v>59</v>
      </c>
      <c r="C55" s="63"/>
      <c r="D55" s="63">
        <v>0</v>
      </c>
      <c r="E55" s="63">
        <f t="shared" si="2"/>
        <v>0</v>
      </c>
      <c r="F55" s="63">
        <f t="shared" si="3"/>
        <v>0</v>
      </c>
    </row>
    <row r="56" spans="1:6" ht="15.75">
      <c r="A56" s="60">
        <v>2251</v>
      </c>
      <c r="B56" s="61" t="s">
        <v>11</v>
      </c>
      <c r="C56" s="63">
        <v>0.85</v>
      </c>
      <c r="D56" s="63">
        <v>0</v>
      </c>
      <c r="E56" s="63">
        <f t="shared" si="2"/>
        <v>0.43</v>
      </c>
      <c r="F56" s="63">
        <f t="shared" si="3"/>
        <v>0.86</v>
      </c>
    </row>
    <row r="57" spans="1:6" ht="12.75" customHeight="1" hidden="1">
      <c r="A57" s="60">
        <v>2252</v>
      </c>
      <c r="B57" s="61" t="s">
        <v>67</v>
      </c>
      <c r="C57" s="63"/>
      <c r="D57" s="63">
        <v>0</v>
      </c>
      <c r="E57" s="63">
        <f t="shared" si="2"/>
        <v>0</v>
      </c>
      <c r="F57" s="63">
        <f t="shared" si="3"/>
        <v>0</v>
      </c>
    </row>
    <row r="58" spans="1:6" ht="15.75">
      <c r="A58" s="60">
        <v>2259</v>
      </c>
      <c r="B58" s="61" t="s">
        <v>37</v>
      </c>
      <c r="C58" s="63">
        <v>0.01</v>
      </c>
      <c r="D58" s="63">
        <v>0</v>
      </c>
      <c r="E58" s="63">
        <f t="shared" si="2"/>
        <v>0.01</v>
      </c>
      <c r="F58" s="63">
        <f t="shared" si="3"/>
        <v>0.02</v>
      </c>
    </row>
    <row r="59" spans="1:6" ht="12.75" customHeight="1" hidden="1">
      <c r="A59" s="60">
        <v>2261</v>
      </c>
      <c r="B59" s="61" t="s">
        <v>68</v>
      </c>
      <c r="C59" s="63"/>
      <c r="D59" s="63">
        <v>0</v>
      </c>
      <c r="E59" s="63">
        <f t="shared" si="2"/>
        <v>0</v>
      </c>
      <c r="F59" s="63">
        <f t="shared" si="3"/>
        <v>0</v>
      </c>
    </row>
    <row r="60" spans="1:6" ht="15.75">
      <c r="A60" s="60">
        <v>2262</v>
      </c>
      <c r="B60" s="61" t="s">
        <v>16</v>
      </c>
      <c r="C60" s="63">
        <v>0.92</v>
      </c>
      <c r="D60" s="63">
        <v>0</v>
      </c>
      <c r="E60" s="63">
        <f t="shared" si="2"/>
        <v>0.46</v>
      </c>
      <c r="F60" s="63">
        <f t="shared" si="3"/>
        <v>0.92</v>
      </c>
    </row>
    <row r="61" spans="1:6" ht="12.75" customHeight="1" hidden="1">
      <c r="A61" s="60">
        <v>2263</v>
      </c>
      <c r="B61" s="61" t="s">
        <v>60</v>
      </c>
      <c r="C61" s="63"/>
      <c r="D61" s="63">
        <v>0</v>
      </c>
      <c r="E61" s="63">
        <f t="shared" si="2"/>
        <v>0</v>
      </c>
      <c r="F61" s="63">
        <f t="shared" si="3"/>
        <v>0</v>
      </c>
    </row>
    <row r="62" spans="1:6" ht="15.75">
      <c r="A62" s="60">
        <v>2264</v>
      </c>
      <c r="B62" s="61" t="s">
        <v>61</v>
      </c>
      <c r="C62" s="63">
        <v>0.01</v>
      </c>
      <c r="D62" s="63">
        <v>0</v>
      </c>
      <c r="E62" s="63">
        <f t="shared" si="2"/>
        <v>0.01</v>
      </c>
      <c r="F62" s="63">
        <f t="shared" si="3"/>
        <v>0.02</v>
      </c>
    </row>
    <row r="63" spans="1:6" ht="15.75">
      <c r="A63" s="60">
        <v>2279</v>
      </c>
      <c r="B63" s="61" t="s">
        <v>17</v>
      </c>
      <c r="C63" s="63">
        <v>0.09</v>
      </c>
      <c r="D63" s="63">
        <v>0</v>
      </c>
      <c r="E63" s="63">
        <f t="shared" si="2"/>
        <v>0.05</v>
      </c>
      <c r="F63" s="63">
        <f t="shared" si="3"/>
        <v>0.1</v>
      </c>
    </row>
    <row r="64" spans="1:6" ht="15.75">
      <c r="A64" s="60">
        <v>2311</v>
      </c>
      <c r="B64" s="61" t="s">
        <v>18</v>
      </c>
      <c r="C64" s="63">
        <v>0.5</v>
      </c>
      <c r="D64" s="63">
        <v>0</v>
      </c>
      <c r="E64" s="63">
        <f t="shared" si="2"/>
        <v>0.25</v>
      </c>
      <c r="F64" s="63">
        <f t="shared" si="3"/>
        <v>0.5</v>
      </c>
    </row>
    <row r="65" spans="1:6" ht="15.75">
      <c r="A65" s="60">
        <v>2312</v>
      </c>
      <c r="B65" s="61" t="s">
        <v>19</v>
      </c>
      <c r="C65" s="63">
        <v>0.13</v>
      </c>
      <c r="D65" s="63">
        <v>0</v>
      </c>
      <c r="E65" s="63">
        <f t="shared" si="2"/>
        <v>0.07</v>
      </c>
      <c r="F65" s="63">
        <f t="shared" si="3"/>
        <v>0.14</v>
      </c>
    </row>
    <row r="66" spans="1:6" ht="12.75" customHeight="1" hidden="1">
      <c r="A66" s="60">
        <v>2321</v>
      </c>
      <c r="B66" s="61" t="s">
        <v>20</v>
      </c>
      <c r="C66" s="63"/>
      <c r="D66" s="63">
        <v>0</v>
      </c>
      <c r="E66" s="63">
        <f t="shared" si="2"/>
        <v>0</v>
      </c>
      <c r="F66" s="63">
        <f t="shared" si="3"/>
        <v>0</v>
      </c>
    </row>
    <row r="67" spans="1:6" ht="15.75">
      <c r="A67" s="60">
        <v>2322</v>
      </c>
      <c r="B67" s="61" t="s">
        <v>21</v>
      </c>
      <c r="C67" s="63">
        <v>1.9</v>
      </c>
      <c r="D67" s="63">
        <v>0</v>
      </c>
      <c r="E67" s="63">
        <f t="shared" si="2"/>
        <v>0.95</v>
      </c>
      <c r="F67" s="63">
        <f t="shared" si="3"/>
        <v>1.9</v>
      </c>
    </row>
    <row r="68" spans="1:6" ht="12.75" customHeight="1" hidden="1">
      <c r="A68" s="60">
        <v>2341</v>
      </c>
      <c r="B68" s="61" t="s">
        <v>62</v>
      </c>
      <c r="C68" s="63"/>
      <c r="D68" s="63">
        <v>0</v>
      </c>
      <c r="E68" s="63">
        <f t="shared" si="2"/>
        <v>0</v>
      </c>
      <c r="F68" s="63">
        <f t="shared" si="3"/>
        <v>0</v>
      </c>
    </row>
    <row r="69" spans="1:6" ht="12.75" customHeight="1" hidden="1">
      <c r="A69" s="60">
        <v>2344</v>
      </c>
      <c r="B69" s="61" t="s">
        <v>69</v>
      </c>
      <c r="C69" s="63"/>
      <c r="D69" s="63">
        <v>0</v>
      </c>
      <c r="E69" s="63">
        <f t="shared" si="2"/>
        <v>0</v>
      </c>
      <c r="F69" s="63">
        <f t="shared" si="3"/>
        <v>0</v>
      </c>
    </row>
    <row r="70" spans="1:6" ht="15.75">
      <c r="A70" s="60">
        <v>2350</v>
      </c>
      <c r="B70" s="61" t="s">
        <v>22</v>
      </c>
      <c r="C70" s="63">
        <v>2.28</v>
      </c>
      <c r="D70" s="63">
        <v>0</v>
      </c>
      <c r="E70" s="63">
        <f t="shared" si="2"/>
        <v>1.14</v>
      </c>
      <c r="F70" s="63">
        <f t="shared" si="3"/>
        <v>2.28</v>
      </c>
    </row>
    <row r="71" spans="1:6" ht="15.75" customHeight="1">
      <c r="A71" s="60">
        <v>2361</v>
      </c>
      <c r="B71" s="61" t="s">
        <v>23</v>
      </c>
      <c r="C71" s="63">
        <v>0.71</v>
      </c>
      <c r="D71" s="63">
        <v>0</v>
      </c>
      <c r="E71" s="63">
        <f t="shared" si="2"/>
        <v>0.36</v>
      </c>
      <c r="F71" s="63">
        <f t="shared" si="3"/>
        <v>0.72</v>
      </c>
    </row>
    <row r="72" spans="1:6" ht="12.75" customHeight="1" hidden="1">
      <c r="A72" s="60">
        <v>2362</v>
      </c>
      <c r="B72" s="61" t="s">
        <v>63</v>
      </c>
      <c r="C72" s="63"/>
      <c r="D72" s="63">
        <v>0</v>
      </c>
      <c r="E72" s="63">
        <f t="shared" si="2"/>
        <v>0</v>
      </c>
      <c r="F72" s="63">
        <f t="shared" si="3"/>
        <v>0</v>
      </c>
    </row>
    <row r="73" spans="1:6" ht="12.75" customHeight="1" hidden="1">
      <c r="A73" s="60">
        <v>2363</v>
      </c>
      <c r="B73" s="61" t="s">
        <v>64</v>
      </c>
      <c r="C73" s="63"/>
      <c r="D73" s="63">
        <v>0</v>
      </c>
      <c r="E73" s="63">
        <f t="shared" si="2"/>
        <v>0</v>
      </c>
      <c r="F73" s="63">
        <f t="shared" si="3"/>
        <v>0</v>
      </c>
    </row>
    <row r="74" spans="1:6" ht="15.75" hidden="1">
      <c r="A74" s="60">
        <v>2370</v>
      </c>
      <c r="B74" s="61" t="s">
        <v>70</v>
      </c>
      <c r="C74" s="63"/>
      <c r="D74" s="63">
        <v>0</v>
      </c>
      <c r="E74" s="63">
        <f t="shared" si="2"/>
        <v>0</v>
      </c>
      <c r="F74" s="63">
        <f t="shared" si="3"/>
        <v>0</v>
      </c>
    </row>
    <row r="75" spans="1:6" ht="15.75">
      <c r="A75" s="60">
        <v>2400</v>
      </c>
      <c r="B75" s="61" t="s">
        <v>30</v>
      </c>
      <c r="C75" s="63">
        <v>0.14</v>
      </c>
      <c r="D75" s="63">
        <v>0</v>
      </c>
      <c r="E75" s="63">
        <f t="shared" si="2"/>
        <v>0.07</v>
      </c>
      <c r="F75" s="63">
        <f t="shared" si="3"/>
        <v>0.14</v>
      </c>
    </row>
    <row r="76" spans="1:6" ht="15.75">
      <c r="A76" s="60">
        <v>2512</v>
      </c>
      <c r="B76" s="61" t="s">
        <v>41</v>
      </c>
      <c r="C76" s="63">
        <v>40.94</v>
      </c>
      <c r="D76" s="63">
        <v>0</v>
      </c>
      <c r="E76" s="63">
        <v>21</v>
      </c>
      <c r="F76" s="63">
        <f t="shared" si="3"/>
        <v>42</v>
      </c>
    </row>
    <row r="77" spans="1:6" ht="12.75" customHeight="1" hidden="1">
      <c r="A77" s="60">
        <v>2513</v>
      </c>
      <c r="B77" s="61" t="s">
        <v>24</v>
      </c>
      <c r="C77" s="63"/>
      <c r="D77" s="63">
        <v>0</v>
      </c>
      <c r="E77" s="63">
        <f t="shared" si="2"/>
        <v>0</v>
      </c>
      <c r="F77" s="63">
        <f t="shared" si="3"/>
        <v>0</v>
      </c>
    </row>
    <row r="78" spans="1:6" ht="15.75">
      <c r="A78" s="60">
        <v>2515</v>
      </c>
      <c r="B78" s="61" t="s">
        <v>25</v>
      </c>
      <c r="C78" s="63">
        <v>0.16</v>
      </c>
      <c r="D78" s="63">
        <v>0</v>
      </c>
      <c r="E78" s="63">
        <f t="shared" si="2"/>
        <v>0.08</v>
      </c>
      <c r="F78" s="63">
        <f t="shared" si="3"/>
        <v>0.16</v>
      </c>
    </row>
    <row r="79" spans="1:6" ht="15.75">
      <c r="A79" s="60">
        <v>2519</v>
      </c>
      <c r="B79" s="61" t="s">
        <v>27</v>
      </c>
      <c r="C79" s="63">
        <v>0.01</v>
      </c>
      <c r="D79" s="63">
        <v>0</v>
      </c>
      <c r="E79" s="63">
        <f t="shared" si="2"/>
        <v>0.01</v>
      </c>
      <c r="F79" s="63">
        <f t="shared" si="3"/>
        <v>0.02</v>
      </c>
    </row>
    <row r="80" spans="1:6" ht="12.75" customHeight="1" hidden="1">
      <c r="A80" s="60">
        <v>6240</v>
      </c>
      <c r="B80" s="61" t="s">
        <v>71</v>
      </c>
      <c r="C80" s="63"/>
      <c r="D80" s="63">
        <v>0</v>
      </c>
      <c r="E80" s="63">
        <f t="shared" si="2"/>
        <v>0</v>
      </c>
      <c r="F80" s="63">
        <f t="shared" si="3"/>
        <v>0</v>
      </c>
    </row>
    <row r="81" spans="1:6" ht="12.75" customHeight="1" hidden="1">
      <c r="A81" s="60">
        <v>6290</v>
      </c>
      <c r="B81" s="61" t="s">
        <v>72</v>
      </c>
      <c r="C81" s="63"/>
      <c r="D81" s="63">
        <v>0</v>
      </c>
      <c r="E81" s="63">
        <f t="shared" si="2"/>
        <v>0</v>
      </c>
      <c r="F81" s="63">
        <f t="shared" si="3"/>
        <v>0</v>
      </c>
    </row>
    <row r="82" spans="1:6" ht="12.75" customHeight="1" hidden="1">
      <c r="A82" s="60">
        <v>5121</v>
      </c>
      <c r="B82" s="61" t="s">
        <v>73</v>
      </c>
      <c r="C82" s="63"/>
      <c r="D82" s="63">
        <v>0</v>
      </c>
      <c r="E82" s="63">
        <f t="shared" si="2"/>
        <v>0</v>
      </c>
      <c r="F82" s="63">
        <f t="shared" si="3"/>
        <v>0</v>
      </c>
    </row>
    <row r="83" spans="1:6" ht="15.75">
      <c r="A83" s="60">
        <v>5232</v>
      </c>
      <c r="B83" s="61" t="s">
        <v>26</v>
      </c>
      <c r="C83" s="63">
        <v>5.81</v>
      </c>
      <c r="D83" s="63">
        <v>0</v>
      </c>
      <c r="E83" s="63">
        <f t="shared" si="2"/>
        <v>2.91</v>
      </c>
      <c r="F83" s="63">
        <f t="shared" si="3"/>
        <v>5.82</v>
      </c>
    </row>
    <row r="84" spans="1:6" ht="12.75" customHeight="1" hidden="1">
      <c r="A84" s="60">
        <v>5238</v>
      </c>
      <c r="B84" s="61" t="s">
        <v>74</v>
      </c>
      <c r="C84" s="63"/>
      <c r="D84" s="63">
        <v>0</v>
      </c>
      <c r="E84" s="63">
        <f t="shared" si="2"/>
        <v>0</v>
      </c>
      <c r="F84" s="63">
        <f t="shared" si="3"/>
        <v>0</v>
      </c>
    </row>
    <row r="85" spans="1:6" ht="15.75">
      <c r="A85" s="60">
        <v>5240</v>
      </c>
      <c r="B85" s="61" t="s">
        <v>75</v>
      </c>
      <c r="C85" s="63">
        <v>1.14</v>
      </c>
      <c r="D85" s="63">
        <v>0</v>
      </c>
      <c r="E85" s="63">
        <f t="shared" si="2"/>
        <v>0.57</v>
      </c>
      <c r="F85" s="63">
        <f t="shared" si="3"/>
        <v>1.14</v>
      </c>
    </row>
    <row r="86" spans="1:6" ht="15.75">
      <c r="A86" s="60">
        <v>5250</v>
      </c>
      <c r="B86" s="61" t="s">
        <v>76</v>
      </c>
      <c r="C86" s="62">
        <v>4.53</v>
      </c>
      <c r="D86" s="63">
        <v>0</v>
      </c>
      <c r="E86" s="63">
        <f t="shared" si="2"/>
        <v>2.27</v>
      </c>
      <c r="F86" s="63">
        <f>E86*2</f>
        <v>4.54</v>
      </c>
    </row>
    <row r="87" spans="1:6" ht="15.75">
      <c r="A87" s="68"/>
      <c r="B87" s="70" t="s">
        <v>8</v>
      </c>
      <c r="C87" s="67">
        <f>SUM(C41:C86)</f>
        <v>111.56000000000002</v>
      </c>
      <c r="D87" s="67">
        <f>SUM(D41:D86)</f>
        <v>0</v>
      </c>
      <c r="E87" s="67">
        <f>SUM(E41:E86)</f>
        <v>56.390000000000015</v>
      </c>
      <c r="F87" s="67">
        <f>SUM(F41:F86)</f>
        <v>112.78000000000003</v>
      </c>
    </row>
    <row r="88" spans="1:6" ht="15.75">
      <c r="A88" s="68"/>
      <c r="B88" s="70" t="s">
        <v>31</v>
      </c>
      <c r="C88" s="67">
        <f>C87+C39</f>
        <v>380.14000000000004</v>
      </c>
      <c r="D88" s="67">
        <f>D87+D39</f>
        <v>0</v>
      </c>
      <c r="E88" s="67">
        <f>E87+E39</f>
        <v>195.70000000000002</v>
      </c>
      <c r="F88" s="67">
        <f>F87+F39</f>
        <v>391.40000000000003</v>
      </c>
    </row>
    <row r="89" spans="1:6" ht="12" customHeight="1">
      <c r="A89" s="24"/>
      <c r="B89" s="49"/>
      <c r="C89" s="50"/>
      <c r="D89" s="50"/>
      <c r="E89" s="50"/>
      <c r="F89" s="50"/>
    </row>
    <row r="90" spans="1:6" ht="15" customHeight="1">
      <c r="A90" s="138" t="s">
        <v>77</v>
      </c>
      <c r="B90" s="138"/>
      <c r="C90" s="29">
        <v>20</v>
      </c>
      <c r="D90" s="30">
        <v>0</v>
      </c>
      <c r="E90" s="30">
        <v>10</v>
      </c>
      <c r="F90" s="30">
        <v>20</v>
      </c>
    </row>
    <row r="91" spans="1:6" ht="15.75">
      <c r="A91" s="138" t="s">
        <v>78</v>
      </c>
      <c r="B91" s="138"/>
      <c r="C91" s="53">
        <f>C88/C90</f>
        <v>19.007</v>
      </c>
      <c r="D91" s="43">
        <v>0</v>
      </c>
      <c r="E91" s="43">
        <f>E88/E90</f>
        <v>19.57</v>
      </c>
      <c r="F91" s="43">
        <f>F88/F90</f>
        <v>19.57</v>
      </c>
    </row>
    <row r="92" spans="1:6" ht="15.75">
      <c r="A92" s="22"/>
      <c r="B92" s="22"/>
      <c r="C92" s="22"/>
      <c r="D92" s="22"/>
      <c r="E92" s="22"/>
      <c r="F92" s="22"/>
    </row>
    <row r="93" spans="1:6" s="2" customFormat="1" ht="15.75">
      <c r="A93" s="136" t="s">
        <v>50</v>
      </c>
      <c r="B93" s="137"/>
      <c r="C93" s="54"/>
      <c r="D93" s="55"/>
      <c r="E93" s="56"/>
      <c r="F93" s="56"/>
    </row>
    <row r="94" spans="1:6" s="2" customFormat="1" ht="15.75">
      <c r="A94" s="136" t="s">
        <v>109</v>
      </c>
      <c r="B94" s="137"/>
      <c r="C94" s="54"/>
      <c r="D94" s="55"/>
      <c r="E94" s="56"/>
      <c r="F94" s="56"/>
    </row>
    <row r="95" spans="1:6" s="2" customFormat="1" ht="15.75">
      <c r="A95" s="57"/>
      <c r="B95" s="57"/>
      <c r="C95" s="57"/>
      <c r="D95" s="57"/>
      <c r="E95" s="57"/>
      <c r="F95" s="57"/>
    </row>
    <row r="96" spans="1:6" s="2" customFormat="1" ht="15.75">
      <c r="A96" s="57" t="s">
        <v>51</v>
      </c>
      <c r="B96" s="57"/>
      <c r="C96" s="57"/>
      <c r="D96" s="57"/>
      <c r="E96" s="57"/>
      <c r="F96" s="57"/>
    </row>
    <row r="97" spans="1:6" s="2" customFormat="1" ht="14.25" customHeight="1">
      <c r="A97" s="57"/>
      <c r="B97" s="57"/>
      <c r="C97" s="57"/>
      <c r="D97" s="57"/>
      <c r="E97" s="57"/>
      <c r="F97" s="57"/>
    </row>
    <row r="98" spans="1:6" s="2" customFormat="1" ht="15.75">
      <c r="A98" s="57" t="s">
        <v>86</v>
      </c>
      <c r="B98" s="58"/>
      <c r="C98" s="58"/>
      <c r="D98" s="58"/>
      <c r="E98" s="57"/>
      <c r="F98" s="57"/>
    </row>
    <row r="99" spans="1:6" s="2" customFormat="1" ht="15.75">
      <c r="A99" s="57"/>
      <c r="B99" s="59" t="s">
        <v>52</v>
      </c>
      <c r="C99" s="58"/>
      <c r="D99" s="58"/>
      <c r="E99" s="57"/>
      <c r="F99" s="57"/>
    </row>
    <row r="100" spans="1:6" s="2" customFormat="1" ht="15.75">
      <c r="A100" s="57"/>
      <c r="B100" s="59"/>
      <c r="C100" s="58"/>
      <c r="D100" s="58"/>
      <c r="E100" s="57"/>
      <c r="F100" s="57"/>
    </row>
    <row r="101" spans="1:6" s="4" customFormat="1" ht="15.75">
      <c r="A101" s="22"/>
      <c r="B101" s="22"/>
      <c r="C101" s="22"/>
      <c r="D101" s="22"/>
      <c r="E101" s="22"/>
      <c r="F101" s="22"/>
    </row>
    <row r="102" spans="1:6" ht="20.25">
      <c r="A102" s="127" t="s">
        <v>100</v>
      </c>
      <c r="B102" s="127"/>
      <c r="F102" s="127" t="s">
        <v>101</v>
      </c>
    </row>
    <row r="105" spans="1:2" ht="15">
      <c r="A105" s="155" t="s">
        <v>135</v>
      </c>
      <c r="B105" s="154"/>
    </row>
    <row r="106" spans="1:2" ht="15">
      <c r="A106" s="129"/>
      <c r="B106" s="129"/>
    </row>
    <row r="107" spans="1:4" ht="15">
      <c r="A107" s="156" t="s">
        <v>103</v>
      </c>
      <c r="B107" s="156"/>
      <c r="D107" s="128" t="s">
        <v>102</v>
      </c>
    </row>
    <row r="108" spans="1:2" ht="15">
      <c r="A108" s="153" t="s">
        <v>104</v>
      </c>
      <c r="B108" s="154"/>
    </row>
    <row r="109" spans="1:2" ht="15">
      <c r="A109" s="154" t="s">
        <v>105</v>
      </c>
      <c r="B109" s="154"/>
    </row>
  </sheetData>
  <sheetProtection/>
  <mergeCells count="18">
    <mergeCell ref="A9:C9"/>
    <mergeCell ref="A93:B93"/>
    <mergeCell ref="B13:F13"/>
    <mergeCell ref="A90:B90"/>
    <mergeCell ref="A91:B91"/>
    <mergeCell ref="A10:C10"/>
    <mergeCell ref="B11:C11"/>
    <mergeCell ref="B12:F12"/>
    <mergeCell ref="A108:B108"/>
    <mergeCell ref="A109:B109"/>
    <mergeCell ref="A105:B105"/>
    <mergeCell ref="A107:B107"/>
    <mergeCell ref="A94:B94"/>
    <mergeCell ref="B1:C1"/>
    <mergeCell ref="B2:C2"/>
    <mergeCell ref="B3:C3"/>
    <mergeCell ref="A7:F7"/>
    <mergeCell ref="B8:C8"/>
  </mergeCells>
  <hyperlinks>
    <hyperlink ref="A108" r:id="rId1" display="Inese.Kise@lm.gov.lv,"/>
  </hyperlinks>
  <printOptions/>
  <pageMargins left="0.9453125" right="0.5511811023622047" top="0.5213541666666667" bottom="0.5041666666666667" header="0.31496062992125984" footer="0.31496062992125984"/>
  <pageSetup firstPageNumber="11" useFirstPageNumber="1" fitToHeight="0" horizontalDpi="600" verticalDpi="600" orientation="portrait" paperSize="9" scale="55" r:id="rId2"/>
  <headerFooter>
    <oddHeader>&amp;C&amp;"Times New Roman,Regular"&amp;P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view="pageLayout" workbookViewId="0" topLeftCell="A1">
      <selection activeCell="B15" sqref="B15"/>
    </sheetView>
  </sheetViews>
  <sheetFormatPr defaultColWidth="9.140625" defaultRowHeight="12.75"/>
  <cols>
    <col min="1" max="1" width="13.28125" style="0" customWidth="1"/>
    <col min="2" max="2" width="99.7109375" style="0" customWidth="1"/>
    <col min="3" max="3" width="16.57421875" style="0" hidden="1" customWidth="1"/>
    <col min="4" max="5" width="21.57421875" style="0" hidden="1" customWidth="1"/>
    <col min="6" max="6" width="40.421875" style="0" customWidth="1"/>
  </cols>
  <sheetData>
    <row r="1" spans="1:6" ht="15.75">
      <c r="A1" s="22"/>
      <c r="B1" s="23"/>
      <c r="C1" s="23"/>
      <c r="D1" s="23"/>
      <c r="E1" s="23"/>
      <c r="F1" s="24" t="s">
        <v>10</v>
      </c>
    </row>
    <row r="2" spans="1:6" ht="15.75">
      <c r="A2" s="22"/>
      <c r="B2" s="139"/>
      <c r="C2" s="139"/>
      <c r="D2" s="23"/>
      <c r="E2" s="23"/>
      <c r="F2" s="24" t="s">
        <v>46</v>
      </c>
    </row>
    <row r="3" spans="1:6" ht="15.75">
      <c r="A3" s="22"/>
      <c r="B3" s="139"/>
      <c r="C3" s="139"/>
      <c r="D3" s="23"/>
      <c r="E3" s="23"/>
      <c r="F3" s="28" t="s">
        <v>83</v>
      </c>
    </row>
    <row r="4" spans="1:6" ht="15.75">
      <c r="A4" s="22"/>
      <c r="B4" s="23"/>
      <c r="C4" s="23"/>
      <c r="D4" s="23"/>
      <c r="E4" s="23"/>
      <c r="F4" s="24" t="s">
        <v>49</v>
      </c>
    </row>
    <row r="5" spans="1:6" ht="15.75">
      <c r="A5" s="22"/>
      <c r="B5" s="26"/>
      <c r="C5" s="25"/>
      <c r="D5" s="25"/>
      <c r="E5" s="27"/>
      <c r="F5" s="24" t="s">
        <v>82</v>
      </c>
    </row>
    <row r="6" spans="1:6" ht="15.75">
      <c r="A6" s="22"/>
      <c r="B6" s="22"/>
      <c r="C6" s="21"/>
      <c r="D6" s="21"/>
      <c r="E6" s="21"/>
      <c r="F6" s="25"/>
    </row>
    <row r="7" spans="1:6" ht="18.75">
      <c r="A7" s="140" t="s">
        <v>9</v>
      </c>
      <c r="B7" s="140"/>
      <c r="C7" s="140"/>
      <c r="D7" s="140"/>
      <c r="E7" s="140"/>
      <c r="F7" s="140"/>
    </row>
    <row r="8" spans="1:6" ht="15.75">
      <c r="A8" s="22"/>
      <c r="B8" s="141"/>
      <c r="C8" s="141"/>
      <c r="D8" s="28"/>
      <c r="E8" s="28"/>
      <c r="F8" s="25"/>
    </row>
    <row r="9" spans="1:6" ht="15.75">
      <c r="A9" s="138" t="s">
        <v>1</v>
      </c>
      <c r="B9" s="138"/>
      <c r="C9" s="138"/>
      <c r="D9" s="19"/>
      <c r="E9" s="19"/>
      <c r="F9" s="25"/>
    </row>
    <row r="10" spans="1:6" ht="15.75">
      <c r="A10" s="138" t="s">
        <v>0</v>
      </c>
      <c r="B10" s="138"/>
      <c r="C10" s="138"/>
      <c r="D10" s="19"/>
      <c r="E10" s="19"/>
      <c r="F10" s="19"/>
    </row>
    <row r="11" spans="1:6" ht="15.75">
      <c r="A11" s="19"/>
      <c r="B11" s="138" t="s">
        <v>43</v>
      </c>
      <c r="C11" s="138"/>
      <c r="D11" s="19"/>
      <c r="E11" s="19"/>
      <c r="F11" s="19"/>
    </row>
    <row r="12" spans="1:11" ht="15" customHeight="1">
      <c r="A12" s="19"/>
      <c r="B12" s="132" t="s">
        <v>121</v>
      </c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6" ht="15" customHeight="1">
      <c r="A13" s="19"/>
      <c r="B13" s="138" t="s">
        <v>120</v>
      </c>
      <c r="C13" s="138"/>
      <c r="D13" s="138"/>
      <c r="E13" s="138"/>
      <c r="F13" s="138"/>
    </row>
    <row r="14" spans="1:6" ht="15.75" customHeight="1">
      <c r="A14" s="19" t="s">
        <v>2</v>
      </c>
      <c r="B14" s="19" t="s">
        <v>106</v>
      </c>
      <c r="C14" s="19"/>
      <c r="D14" s="19"/>
      <c r="E14" s="19"/>
      <c r="F14" s="29"/>
    </row>
    <row r="15" spans="1:6" ht="67.5" customHeight="1">
      <c r="A15" s="130" t="s">
        <v>3</v>
      </c>
      <c r="B15" s="130" t="s">
        <v>4</v>
      </c>
      <c r="C15" s="130" t="s">
        <v>79</v>
      </c>
      <c r="D15" s="130" t="s">
        <v>55</v>
      </c>
      <c r="E15" s="130" t="s">
        <v>56</v>
      </c>
      <c r="F15" s="130" t="s">
        <v>107</v>
      </c>
    </row>
    <row r="16" spans="1:6" ht="15.75">
      <c r="A16" s="31">
        <v>1</v>
      </c>
      <c r="B16" s="32">
        <v>2</v>
      </c>
      <c r="C16" s="32"/>
      <c r="D16" s="32">
        <v>3</v>
      </c>
      <c r="E16" s="32">
        <v>4</v>
      </c>
      <c r="F16" s="33">
        <v>3</v>
      </c>
    </row>
    <row r="17" spans="1:6" ht="15.75">
      <c r="A17" s="71"/>
      <c r="B17" s="69" t="s">
        <v>5</v>
      </c>
      <c r="C17" s="69"/>
      <c r="D17" s="69"/>
      <c r="E17" s="69"/>
      <c r="F17" s="65"/>
    </row>
    <row r="18" spans="1:6" ht="15.75">
      <c r="A18" s="60">
        <v>1100</v>
      </c>
      <c r="B18" s="60" t="s">
        <v>47</v>
      </c>
      <c r="C18" s="65">
        <v>18.65</v>
      </c>
      <c r="D18" s="63">
        <v>0</v>
      </c>
      <c r="E18" s="63">
        <v>11.31</v>
      </c>
      <c r="F18" s="63">
        <f>ROUND(E18/9*17,2)</f>
        <v>21.36</v>
      </c>
    </row>
    <row r="19" spans="1:6" ht="15.75">
      <c r="A19" s="60">
        <v>1200</v>
      </c>
      <c r="B19" s="61" t="s">
        <v>48</v>
      </c>
      <c r="C19" s="62">
        <v>4.4</v>
      </c>
      <c r="D19" s="63">
        <v>0</v>
      </c>
      <c r="E19" s="63">
        <v>2.67</v>
      </c>
      <c r="F19" s="63">
        <f aca="true" t="shared" si="0" ref="F19:F37">ROUND(E19/9*17,2)</f>
        <v>5.04</v>
      </c>
    </row>
    <row r="20" spans="1:6" ht="15.75">
      <c r="A20" s="64">
        <v>2210</v>
      </c>
      <c r="B20" s="61" t="s">
        <v>57</v>
      </c>
      <c r="C20" s="62">
        <v>1.27</v>
      </c>
      <c r="D20" s="63">
        <v>0</v>
      </c>
      <c r="E20" s="63">
        <f aca="true" t="shared" si="1" ref="E20:E37">ROUND(C20/17*9,2)</f>
        <v>0.67</v>
      </c>
      <c r="F20" s="63">
        <f t="shared" si="0"/>
        <v>1.27</v>
      </c>
    </row>
    <row r="21" spans="1:6" ht="15.75">
      <c r="A21" s="60">
        <v>2222</v>
      </c>
      <c r="B21" s="61" t="s">
        <v>28</v>
      </c>
      <c r="C21" s="72">
        <v>27.7</v>
      </c>
      <c r="D21" s="63">
        <v>0</v>
      </c>
      <c r="E21" s="63">
        <f t="shared" si="1"/>
        <v>14.66</v>
      </c>
      <c r="F21" s="63">
        <f t="shared" si="0"/>
        <v>27.69</v>
      </c>
    </row>
    <row r="22" spans="1:6" ht="15.75">
      <c r="A22" s="60">
        <v>2223</v>
      </c>
      <c r="B22" s="61" t="s">
        <v>29</v>
      </c>
      <c r="C22" s="62">
        <v>18.03</v>
      </c>
      <c r="D22" s="63">
        <v>0</v>
      </c>
      <c r="E22" s="63">
        <f t="shared" si="1"/>
        <v>9.55</v>
      </c>
      <c r="F22" s="63">
        <f t="shared" si="0"/>
        <v>18.04</v>
      </c>
    </row>
    <row r="23" spans="1:6" ht="15.75" hidden="1">
      <c r="A23" s="60">
        <v>2230</v>
      </c>
      <c r="B23" s="61" t="s">
        <v>58</v>
      </c>
      <c r="C23" s="62"/>
      <c r="D23" s="63">
        <v>0</v>
      </c>
      <c r="E23" s="63">
        <f t="shared" si="1"/>
        <v>0</v>
      </c>
      <c r="F23" s="63">
        <f t="shared" si="0"/>
        <v>0</v>
      </c>
    </row>
    <row r="24" spans="1:6" ht="15.75">
      <c r="A24" s="60">
        <v>2243</v>
      </c>
      <c r="B24" s="61" t="s">
        <v>13</v>
      </c>
      <c r="C24" s="62">
        <v>0.54</v>
      </c>
      <c r="D24" s="63">
        <v>0</v>
      </c>
      <c r="E24" s="63">
        <f t="shared" si="1"/>
        <v>0.29</v>
      </c>
      <c r="F24" s="63">
        <f t="shared" si="0"/>
        <v>0.55</v>
      </c>
    </row>
    <row r="25" spans="1:6" ht="15.75">
      <c r="A25" s="60">
        <v>2244</v>
      </c>
      <c r="B25" s="61" t="s">
        <v>14</v>
      </c>
      <c r="C25" s="62">
        <v>26.28</v>
      </c>
      <c r="D25" s="63">
        <v>0</v>
      </c>
      <c r="E25" s="63">
        <f t="shared" si="1"/>
        <v>13.91</v>
      </c>
      <c r="F25" s="63">
        <f t="shared" si="0"/>
        <v>26.27</v>
      </c>
    </row>
    <row r="26" spans="1:6" ht="15.75">
      <c r="A26" s="60">
        <v>2249</v>
      </c>
      <c r="B26" s="61" t="s">
        <v>59</v>
      </c>
      <c r="C26" s="62">
        <v>3.44</v>
      </c>
      <c r="D26" s="63">
        <v>0</v>
      </c>
      <c r="E26" s="63">
        <f t="shared" si="1"/>
        <v>1.82</v>
      </c>
      <c r="F26" s="63">
        <f t="shared" si="0"/>
        <v>3.44</v>
      </c>
    </row>
    <row r="27" spans="1:6" ht="15.75" hidden="1">
      <c r="A27" s="60">
        <v>2251</v>
      </c>
      <c r="B27" s="61" t="s">
        <v>11</v>
      </c>
      <c r="C27" s="62"/>
      <c r="D27" s="63">
        <v>0</v>
      </c>
      <c r="E27" s="63">
        <f t="shared" si="1"/>
        <v>0</v>
      </c>
      <c r="F27" s="63">
        <f t="shared" si="0"/>
        <v>0</v>
      </c>
    </row>
    <row r="28" spans="1:6" ht="15.75">
      <c r="A28" s="60">
        <v>2263</v>
      </c>
      <c r="B28" s="61" t="s">
        <v>60</v>
      </c>
      <c r="C28" s="62">
        <v>10.97</v>
      </c>
      <c r="D28" s="63">
        <v>0</v>
      </c>
      <c r="E28" s="63">
        <f t="shared" si="1"/>
        <v>5.81</v>
      </c>
      <c r="F28" s="63">
        <f t="shared" si="0"/>
        <v>10.97</v>
      </c>
    </row>
    <row r="29" spans="1:6" ht="15.75">
      <c r="A29" s="60">
        <v>2264</v>
      </c>
      <c r="B29" s="61" t="s">
        <v>61</v>
      </c>
      <c r="C29" s="62">
        <v>0.03</v>
      </c>
      <c r="D29" s="63">
        <v>0</v>
      </c>
      <c r="E29" s="63">
        <f t="shared" si="1"/>
        <v>0.02</v>
      </c>
      <c r="F29" s="63">
        <f t="shared" si="0"/>
        <v>0.04</v>
      </c>
    </row>
    <row r="30" spans="1:6" ht="15.75">
      <c r="A30" s="60">
        <v>2279</v>
      </c>
      <c r="B30" s="61" t="s">
        <v>17</v>
      </c>
      <c r="C30" s="62">
        <v>6.66</v>
      </c>
      <c r="D30" s="63">
        <v>0</v>
      </c>
      <c r="E30" s="63">
        <f t="shared" si="1"/>
        <v>3.53</v>
      </c>
      <c r="F30" s="63">
        <f t="shared" si="0"/>
        <v>6.67</v>
      </c>
    </row>
    <row r="31" spans="1:6" ht="15.75">
      <c r="A31" s="60">
        <v>2321</v>
      </c>
      <c r="B31" s="61" t="s">
        <v>20</v>
      </c>
      <c r="C31" s="72">
        <v>49.5</v>
      </c>
      <c r="D31" s="63">
        <v>0</v>
      </c>
      <c r="E31" s="63">
        <f t="shared" si="1"/>
        <v>26.21</v>
      </c>
      <c r="F31" s="63">
        <f t="shared" si="0"/>
        <v>49.51</v>
      </c>
    </row>
    <row r="32" spans="1:6" ht="15.75" hidden="1">
      <c r="A32" s="60">
        <v>2341</v>
      </c>
      <c r="B32" s="61" t="s">
        <v>62</v>
      </c>
      <c r="C32" s="72"/>
      <c r="D32" s="63">
        <v>0</v>
      </c>
      <c r="E32" s="63">
        <f t="shared" si="1"/>
        <v>0</v>
      </c>
      <c r="F32" s="63">
        <f t="shared" si="0"/>
        <v>0</v>
      </c>
    </row>
    <row r="33" spans="1:6" ht="15.75" hidden="1">
      <c r="A33" s="60">
        <v>2350</v>
      </c>
      <c r="B33" s="61" t="s">
        <v>22</v>
      </c>
      <c r="C33" s="72"/>
      <c r="D33" s="63">
        <v>0</v>
      </c>
      <c r="E33" s="63">
        <f t="shared" si="1"/>
        <v>0</v>
      </c>
      <c r="F33" s="63">
        <f t="shared" si="0"/>
        <v>0</v>
      </c>
    </row>
    <row r="34" spans="1:6" ht="15.75" hidden="1">
      <c r="A34" s="60">
        <v>2362</v>
      </c>
      <c r="B34" s="61" t="s">
        <v>63</v>
      </c>
      <c r="C34" s="72"/>
      <c r="D34" s="63">
        <v>0</v>
      </c>
      <c r="E34" s="63">
        <f t="shared" si="1"/>
        <v>0</v>
      </c>
      <c r="F34" s="63">
        <f t="shared" si="0"/>
        <v>0</v>
      </c>
    </row>
    <row r="35" spans="1:6" ht="15.75">
      <c r="A35" s="60">
        <v>2363</v>
      </c>
      <c r="B35" s="61" t="s">
        <v>64</v>
      </c>
      <c r="C35" s="72">
        <v>99.5</v>
      </c>
      <c r="D35" s="63">
        <v>0</v>
      </c>
      <c r="E35" s="63">
        <f t="shared" si="1"/>
        <v>52.68</v>
      </c>
      <c r="F35" s="63">
        <f t="shared" si="0"/>
        <v>99.51</v>
      </c>
    </row>
    <row r="36" spans="1:6" ht="15.75">
      <c r="A36" s="60">
        <v>2513</v>
      </c>
      <c r="B36" s="61" t="s">
        <v>24</v>
      </c>
      <c r="C36" s="62">
        <v>1.54</v>
      </c>
      <c r="D36" s="63">
        <v>0</v>
      </c>
      <c r="E36" s="63">
        <f t="shared" si="1"/>
        <v>0.82</v>
      </c>
      <c r="F36" s="63">
        <f t="shared" si="0"/>
        <v>1.55</v>
      </c>
    </row>
    <row r="37" spans="1:6" ht="15.75">
      <c r="A37" s="60">
        <v>2519</v>
      </c>
      <c r="B37" s="61" t="s">
        <v>27</v>
      </c>
      <c r="C37" s="62">
        <v>0.78</v>
      </c>
      <c r="D37" s="63">
        <v>0</v>
      </c>
      <c r="E37" s="63">
        <f t="shared" si="1"/>
        <v>0.41</v>
      </c>
      <c r="F37" s="63">
        <f t="shared" si="0"/>
        <v>0.77</v>
      </c>
    </row>
    <row r="38" spans="1:6" ht="15.75" hidden="1">
      <c r="A38" s="60">
        <v>5232</v>
      </c>
      <c r="B38" s="61" t="s">
        <v>26</v>
      </c>
      <c r="C38" s="62">
        <v>0</v>
      </c>
      <c r="D38" s="61"/>
      <c r="E38" s="61"/>
      <c r="F38" s="72">
        <v>0</v>
      </c>
    </row>
    <row r="39" spans="1:6" ht="15.75">
      <c r="A39" s="60"/>
      <c r="B39" s="66" t="s">
        <v>6</v>
      </c>
      <c r="C39" s="67">
        <f>SUM(C18:C38)</f>
        <v>269.29</v>
      </c>
      <c r="D39" s="67">
        <f>SUM(D18:D38)</f>
        <v>0</v>
      </c>
      <c r="E39" s="67">
        <f>SUM(E18:E38)</f>
        <v>144.36</v>
      </c>
      <c r="F39" s="67">
        <f>SUM(F18:F38)</f>
        <v>272.68</v>
      </c>
    </row>
    <row r="40" spans="1:6" ht="15.75">
      <c r="A40" s="68"/>
      <c r="B40" s="60" t="s">
        <v>7</v>
      </c>
      <c r="C40" s="65"/>
      <c r="D40" s="60"/>
      <c r="E40" s="60"/>
      <c r="F40" s="63"/>
    </row>
    <row r="41" spans="1:6" ht="15.75">
      <c r="A41" s="60">
        <v>1100</v>
      </c>
      <c r="B41" s="60" t="s">
        <v>47</v>
      </c>
      <c r="C41" s="65">
        <v>74.07</v>
      </c>
      <c r="D41" s="63">
        <v>0</v>
      </c>
      <c r="E41" s="63">
        <f aca="true" t="shared" si="2" ref="E41:E86">ROUND(C41/17*9,2)</f>
        <v>39.21</v>
      </c>
      <c r="F41" s="63">
        <f aca="true" t="shared" si="3" ref="F41:F85">ROUND(E41/9*17,2)</f>
        <v>74.06</v>
      </c>
    </row>
    <row r="42" spans="1:6" ht="15.75">
      <c r="A42" s="60">
        <v>1200</v>
      </c>
      <c r="B42" s="61" t="s">
        <v>48</v>
      </c>
      <c r="C42" s="62">
        <v>17.84</v>
      </c>
      <c r="D42" s="63">
        <v>0</v>
      </c>
      <c r="E42" s="63">
        <f t="shared" si="2"/>
        <v>9.44</v>
      </c>
      <c r="F42" s="63">
        <f t="shared" si="3"/>
        <v>17.83</v>
      </c>
    </row>
    <row r="43" spans="1:6" ht="15.75" hidden="1">
      <c r="A43" s="60">
        <v>2100</v>
      </c>
      <c r="B43" s="45" t="s">
        <v>65</v>
      </c>
      <c r="C43" s="46"/>
      <c r="D43" s="63">
        <v>0</v>
      </c>
      <c r="E43" s="63">
        <f t="shared" si="2"/>
        <v>0</v>
      </c>
      <c r="F43" s="63">
        <f t="shared" si="3"/>
        <v>0</v>
      </c>
    </row>
    <row r="44" spans="1:6" ht="15.75">
      <c r="A44" s="64">
        <v>2210</v>
      </c>
      <c r="B44" s="61" t="s">
        <v>57</v>
      </c>
      <c r="C44" s="62">
        <v>1.21</v>
      </c>
      <c r="D44" s="63">
        <v>0</v>
      </c>
      <c r="E44" s="63">
        <f t="shared" si="2"/>
        <v>0.64</v>
      </c>
      <c r="F44" s="63">
        <f t="shared" si="3"/>
        <v>1.21</v>
      </c>
    </row>
    <row r="45" spans="1:6" ht="15.75" hidden="1">
      <c r="A45" s="60">
        <v>2222</v>
      </c>
      <c r="B45" s="61" t="s">
        <v>28</v>
      </c>
      <c r="C45" s="62"/>
      <c r="D45" s="63">
        <v>0</v>
      </c>
      <c r="E45" s="63">
        <f t="shared" si="2"/>
        <v>0</v>
      </c>
      <c r="F45" s="63">
        <f t="shared" si="3"/>
        <v>0</v>
      </c>
    </row>
    <row r="46" spans="1:6" ht="15.75" hidden="1">
      <c r="A46" s="60">
        <v>2223</v>
      </c>
      <c r="B46" s="61" t="s">
        <v>29</v>
      </c>
      <c r="C46" s="62"/>
      <c r="D46" s="63">
        <v>0</v>
      </c>
      <c r="E46" s="63">
        <f t="shared" si="2"/>
        <v>0</v>
      </c>
      <c r="F46" s="63">
        <f t="shared" si="3"/>
        <v>0</v>
      </c>
    </row>
    <row r="47" spans="1:6" ht="15.75" hidden="1">
      <c r="A47" s="60">
        <v>2230</v>
      </c>
      <c r="B47" s="61" t="s">
        <v>58</v>
      </c>
      <c r="C47" s="62"/>
      <c r="D47" s="63">
        <v>0</v>
      </c>
      <c r="E47" s="63">
        <f t="shared" si="2"/>
        <v>0</v>
      </c>
      <c r="F47" s="63">
        <f t="shared" si="3"/>
        <v>0</v>
      </c>
    </row>
    <row r="48" spans="1:6" ht="15.75">
      <c r="A48" s="60">
        <v>2234</v>
      </c>
      <c r="B48" s="61" t="s">
        <v>34</v>
      </c>
      <c r="C48" s="62">
        <v>0.09</v>
      </c>
      <c r="D48" s="63">
        <v>0</v>
      </c>
      <c r="E48" s="63">
        <f t="shared" si="2"/>
        <v>0.05</v>
      </c>
      <c r="F48" s="63">
        <f t="shared" si="3"/>
        <v>0.09</v>
      </c>
    </row>
    <row r="49" spans="1:6" ht="15.75" customHeight="1">
      <c r="A49" s="60">
        <v>2239</v>
      </c>
      <c r="B49" s="61" t="s">
        <v>35</v>
      </c>
      <c r="C49" s="62">
        <v>0.48</v>
      </c>
      <c r="D49" s="63">
        <v>0</v>
      </c>
      <c r="E49" s="63">
        <f t="shared" si="2"/>
        <v>0.25</v>
      </c>
      <c r="F49" s="63">
        <f t="shared" si="3"/>
        <v>0.47</v>
      </c>
    </row>
    <row r="50" spans="1:6" ht="15.75">
      <c r="A50" s="60">
        <v>2241</v>
      </c>
      <c r="B50" s="61" t="s">
        <v>66</v>
      </c>
      <c r="C50" s="62">
        <v>45.45</v>
      </c>
      <c r="D50" s="63">
        <v>0</v>
      </c>
      <c r="E50" s="63">
        <f t="shared" si="2"/>
        <v>24.06</v>
      </c>
      <c r="F50" s="63">
        <f t="shared" si="3"/>
        <v>45.45</v>
      </c>
    </row>
    <row r="51" spans="1:6" ht="15.75">
      <c r="A51" s="60">
        <v>2242</v>
      </c>
      <c r="B51" s="61" t="s">
        <v>12</v>
      </c>
      <c r="C51" s="72">
        <v>0.4</v>
      </c>
      <c r="D51" s="63">
        <v>0</v>
      </c>
      <c r="E51" s="63">
        <f t="shared" si="2"/>
        <v>0.21</v>
      </c>
      <c r="F51" s="63">
        <f t="shared" si="3"/>
        <v>0.4</v>
      </c>
    </row>
    <row r="52" spans="1:6" ht="15.75">
      <c r="A52" s="60">
        <v>2243</v>
      </c>
      <c r="B52" s="61" t="s">
        <v>13</v>
      </c>
      <c r="C52" s="72">
        <v>0.4</v>
      </c>
      <c r="D52" s="63">
        <v>0</v>
      </c>
      <c r="E52" s="63">
        <f t="shared" si="2"/>
        <v>0.21</v>
      </c>
      <c r="F52" s="63">
        <f t="shared" si="3"/>
        <v>0.4</v>
      </c>
    </row>
    <row r="53" spans="1:6" ht="15.75">
      <c r="A53" s="60">
        <v>2244</v>
      </c>
      <c r="B53" s="61" t="s">
        <v>14</v>
      </c>
      <c r="C53" s="72">
        <v>0.06</v>
      </c>
      <c r="D53" s="63">
        <v>0</v>
      </c>
      <c r="E53" s="63">
        <f t="shared" si="2"/>
        <v>0.03</v>
      </c>
      <c r="F53" s="63">
        <f t="shared" si="3"/>
        <v>0.06</v>
      </c>
    </row>
    <row r="54" spans="1:6" ht="15.75">
      <c r="A54" s="60">
        <v>2247</v>
      </c>
      <c r="B54" s="69" t="s">
        <v>15</v>
      </c>
      <c r="C54" s="63">
        <v>0.13</v>
      </c>
      <c r="D54" s="63">
        <v>0</v>
      </c>
      <c r="E54" s="63">
        <f t="shared" si="2"/>
        <v>0.07</v>
      </c>
      <c r="F54" s="63">
        <f t="shared" si="3"/>
        <v>0.13</v>
      </c>
    </row>
    <row r="55" spans="1:6" ht="15.75" hidden="1">
      <c r="A55" s="60">
        <v>2249</v>
      </c>
      <c r="B55" s="61" t="s">
        <v>59</v>
      </c>
      <c r="C55" s="72"/>
      <c r="D55" s="63">
        <v>0</v>
      </c>
      <c r="E55" s="63">
        <f t="shared" si="2"/>
        <v>0</v>
      </c>
      <c r="F55" s="63">
        <f t="shared" si="3"/>
        <v>0</v>
      </c>
    </row>
    <row r="56" spans="1:6" ht="15.75">
      <c r="A56" s="60">
        <v>2251</v>
      </c>
      <c r="B56" s="61" t="s">
        <v>11</v>
      </c>
      <c r="C56" s="72">
        <v>0.88</v>
      </c>
      <c r="D56" s="63">
        <v>0</v>
      </c>
      <c r="E56" s="63">
        <f t="shared" si="2"/>
        <v>0.47</v>
      </c>
      <c r="F56" s="63">
        <f t="shared" si="3"/>
        <v>0.89</v>
      </c>
    </row>
    <row r="57" spans="1:6" ht="15.75" hidden="1">
      <c r="A57" s="60">
        <v>2252</v>
      </c>
      <c r="B57" s="61" t="s">
        <v>67</v>
      </c>
      <c r="C57" s="72"/>
      <c r="D57" s="63">
        <v>0</v>
      </c>
      <c r="E57" s="63">
        <f t="shared" si="2"/>
        <v>0</v>
      </c>
      <c r="F57" s="63">
        <f t="shared" si="3"/>
        <v>0</v>
      </c>
    </row>
    <row r="58" spans="1:6" ht="15.75">
      <c r="A58" s="60">
        <v>2259</v>
      </c>
      <c r="B58" s="61" t="s">
        <v>37</v>
      </c>
      <c r="C58" s="72">
        <v>0.03</v>
      </c>
      <c r="D58" s="63">
        <v>0</v>
      </c>
      <c r="E58" s="63">
        <f t="shared" si="2"/>
        <v>0.02</v>
      </c>
      <c r="F58" s="63">
        <f t="shared" si="3"/>
        <v>0.04</v>
      </c>
    </row>
    <row r="59" spans="1:6" ht="15.75" hidden="1">
      <c r="A59" s="60">
        <v>2261</v>
      </c>
      <c r="B59" s="61" t="s">
        <v>68</v>
      </c>
      <c r="C59" s="72"/>
      <c r="D59" s="63">
        <v>0</v>
      </c>
      <c r="E59" s="63">
        <f t="shared" si="2"/>
        <v>0</v>
      </c>
      <c r="F59" s="63">
        <f t="shared" si="3"/>
        <v>0</v>
      </c>
    </row>
    <row r="60" spans="1:6" ht="15.75">
      <c r="A60" s="60">
        <v>2262</v>
      </c>
      <c r="B60" s="61" t="s">
        <v>16</v>
      </c>
      <c r="C60" s="72">
        <v>0.94</v>
      </c>
      <c r="D60" s="63">
        <v>0</v>
      </c>
      <c r="E60" s="63">
        <f t="shared" si="2"/>
        <v>0.5</v>
      </c>
      <c r="F60" s="63">
        <f t="shared" si="3"/>
        <v>0.94</v>
      </c>
    </row>
    <row r="61" spans="1:6" ht="15.75" hidden="1">
      <c r="A61" s="60">
        <v>2263</v>
      </c>
      <c r="B61" s="61" t="s">
        <v>60</v>
      </c>
      <c r="C61" s="72"/>
      <c r="D61" s="63">
        <v>0</v>
      </c>
      <c r="E61" s="63">
        <f t="shared" si="2"/>
        <v>0</v>
      </c>
      <c r="F61" s="63">
        <f t="shared" si="3"/>
        <v>0</v>
      </c>
    </row>
    <row r="62" spans="1:6" ht="15.75">
      <c r="A62" s="60">
        <v>2264</v>
      </c>
      <c r="B62" s="61" t="s">
        <v>61</v>
      </c>
      <c r="C62" s="72">
        <v>0.03</v>
      </c>
      <c r="D62" s="63">
        <v>0</v>
      </c>
      <c r="E62" s="63">
        <f t="shared" si="2"/>
        <v>0.02</v>
      </c>
      <c r="F62" s="63">
        <f t="shared" si="3"/>
        <v>0.04</v>
      </c>
    </row>
    <row r="63" spans="1:6" ht="15.75">
      <c r="A63" s="60">
        <v>2279</v>
      </c>
      <c r="B63" s="61" t="s">
        <v>17</v>
      </c>
      <c r="C63" s="72">
        <v>0.09</v>
      </c>
      <c r="D63" s="63">
        <v>0</v>
      </c>
      <c r="E63" s="63">
        <f t="shared" si="2"/>
        <v>0.05</v>
      </c>
      <c r="F63" s="63">
        <f t="shared" si="3"/>
        <v>0.09</v>
      </c>
    </row>
    <row r="64" spans="1:6" ht="15.75">
      <c r="A64" s="60">
        <v>2311</v>
      </c>
      <c r="B64" s="61" t="s">
        <v>18</v>
      </c>
      <c r="C64" s="72">
        <v>0.51</v>
      </c>
      <c r="D64" s="63">
        <v>0</v>
      </c>
      <c r="E64" s="63">
        <f t="shared" si="2"/>
        <v>0.27</v>
      </c>
      <c r="F64" s="63">
        <f t="shared" si="3"/>
        <v>0.51</v>
      </c>
    </row>
    <row r="65" spans="1:6" ht="15.75">
      <c r="A65" s="60">
        <v>2312</v>
      </c>
      <c r="B65" s="61" t="s">
        <v>19</v>
      </c>
      <c r="C65" s="72">
        <v>0.13</v>
      </c>
      <c r="D65" s="63">
        <v>0</v>
      </c>
      <c r="E65" s="63">
        <f t="shared" si="2"/>
        <v>0.07</v>
      </c>
      <c r="F65" s="63">
        <f t="shared" si="3"/>
        <v>0.13</v>
      </c>
    </row>
    <row r="66" spans="1:6" ht="15.75" hidden="1">
      <c r="A66" s="60">
        <v>2321</v>
      </c>
      <c r="B66" s="61" t="s">
        <v>20</v>
      </c>
      <c r="C66" s="72"/>
      <c r="D66" s="63">
        <v>0</v>
      </c>
      <c r="E66" s="63">
        <f t="shared" si="2"/>
        <v>0</v>
      </c>
      <c r="F66" s="63">
        <f t="shared" si="3"/>
        <v>0</v>
      </c>
    </row>
    <row r="67" spans="1:6" ht="15.75">
      <c r="A67" s="60">
        <v>2322</v>
      </c>
      <c r="B67" s="61" t="s">
        <v>21</v>
      </c>
      <c r="C67" s="72">
        <v>2.37</v>
      </c>
      <c r="D67" s="63">
        <v>0</v>
      </c>
      <c r="E67" s="63">
        <v>1.19</v>
      </c>
      <c r="F67" s="63">
        <v>2.24</v>
      </c>
    </row>
    <row r="68" spans="1:6" ht="15.75" hidden="1">
      <c r="A68" s="60">
        <v>2341</v>
      </c>
      <c r="B68" s="61" t="s">
        <v>62</v>
      </c>
      <c r="C68" s="72"/>
      <c r="D68" s="63">
        <v>0</v>
      </c>
      <c r="E68" s="63">
        <f t="shared" si="2"/>
        <v>0</v>
      </c>
      <c r="F68" s="63">
        <f t="shared" si="3"/>
        <v>0</v>
      </c>
    </row>
    <row r="69" spans="1:6" ht="15.75" hidden="1">
      <c r="A69" s="60">
        <v>2344</v>
      </c>
      <c r="B69" s="61" t="s">
        <v>69</v>
      </c>
      <c r="C69" s="72"/>
      <c r="D69" s="63">
        <v>0</v>
      </c>
      <c r="E69" s="63">
        <f t="shared" si="2"/>
        <v>0</v>
      </c>
      <c r="F69" s="63">
        <f t="shared" si="3"/>
        <v>0</v>
      </c>
    </row>
    <row r="70" spans="1:6" ht="15.75">
      <c r="A70" s="60">
        <v>2350</v>
      </c>
      <c r="B70" s="61" t="s">
        <v>22</v>
      </c>
      <c r="C70" s="72">
        <v>2.36</v>
      </c>
      <c r="D70" s="63">
        <v>0</v>
      </c>
      <c r="E70" s="63">
        <f t="shared" si="2"/>
        <v>1.25</v>
      </c>
      <c r="F70" s="63">
        <f t="shared" si="3"/>
        <v>2.36</v>
      </c>
    </row>
    <row r="71" spans="1:6" ht="15.75">
      <c r="A71" s="60">
        <v>2361</v>
      </c>
      <c r="B71" s="61" t="s">
        <v>23</v>
      </c>
      <c r="C71" s="72">
        <v>0.73</v>
      </c>
      <c r="D71" s="63">
        <v>0</v>
      </c>
      <c r="E71" s="63">
        <f t="shared" si="2"/>
        <v>0.39</v>
      </c>
      <c r="F71" s="63">
        <f t="shared" si="3"/>
        <v>0.74</v>
      </c>
    </row>
    <row r="72" spans="1:6" ht="15.75" hidden="1">
      <c r="A72" s="60">
        <v>2362</v>
      </c>
      <c r="B72" s="61" t="s">
        <v>63</v>
      </c>
      <c r="C72" s="72"/>
      <c r="D72" s="63">
        <v>0</v>
      </c>
      <c r="E72" s="63">
        <f t="shared" si="2"/>
        <v>0</v>
      </c>
      <c r="F72" s="63">
        <f t="shared" si="3"/>
        <v>0</v>
      </c>
    </row>
    <row r="73" spans="1:6" ht="15.75" hidden="1">
      <c r="A73" s="60">
        <v>2363</v>
      </c>
      <c r="B73" s="61" t="s">
        <v>64</v>
      </c>
      <c r="C73" s="72"/>
      <c r="D73" s="63">
        <v>0</v>
      </c>
      <c r="E73" s="63">
        <f t="shared" si="2"/>
        <v>0</v>
      </c>
      <c r="F73" s="63">
        <f t="shared" si="3"/>
        <v>0</v>
      </c>
    </row>
    <row r="74" spans="1:6" ht="15.75" hidden="1">
      <c r="A74" s="60">
        <v>2370</v>
      </c>
      <c r="B74" s="61" t="s">
        <v>70</v>
      </c>
      <c r="C74" s="72"/>
      <c r="D74" s="63">
        <v>0</v>
      </c>
      <c r="E74" s="63">
        <f t="shared" si="2"/>
        <v>0</v>
      </c>
      <c r="F74" s="63">
        <f t="shared" si="3"/>
        <v>0</v>
      </c>
    </row>
    <row r="75" spans="1:6" ht="15.75">
      <c r="A75" s="60">
        <v>2400</v>
      </c>
      <c r="B75" s="61" t="s">
        <v>30</v>
      </c>
      <c r="C75" s="72">
        <v>0.13</v>
      </c>
      <c r="D75" s="63">
        <v>0</v>
      </c>
      <c r="E75" s="63">
        <f t="shared" si="2"/>
        <v>0.07</v>
      </c>
      <c r="F75" s="63">
        <f t="shared" si="3"/>
        <v>0.13</v>
      </c>
    </row>
    <row r="76" spans="1:6" ht="15.75">
      <c r="A76" s="60">
        <v>2512</v>
      </c>
      <c r="B76" s="61" t="s">
        <v>41</v>
      </c>
      <c r="C76" s="72">
        <v>81.45</v>
      </c>
      <c r="D76" s="63">
        <v>0</v>
      </c>
      <c r="E76" s="63">
        <v>43.29</v>
      </c>
      <c r="F76" s="63">
        <f t="shared" si="3"/>
        <v>81.77</v>
      </c>
    </row>
    <row r="77" spans="1:6" ht="15.75" hidden="1">
      <c r="A77" s="60">
        <v>2513</v>
      </c>
      <c r="B77" s="61" t="s">
        <v>24</v>
      </c>
      <c r="C77" s="72"/>
      <c r="D77" s="63">
        <v>0</v>
      </c>
      <c r="E77" s="63">
        <f t="shared" si="2"/>
        <v>0</v>
      </c>
      <c r="F77" s="63">
        <f t="shared" si="3"/>
        <v>0</v>
      </c>
    </row>
    <row r="78" spans="1:6" ht="15.75">
      <c r="A78" s="60">
        <v>2515</v>
      </c>
      <c r="B78" s="61" t="s">
        <v>25</v>
      </c>
      <c r="C78" s="72">
        <v>0.16</v>
      </c>
      <c r="D78" s="63">
        <v>0</v>
      </c>
      <c r="E78" s="63">
        <f t="shared" si="2"/>
        <v>0.08</v>
      </c>
      <c r="F78" s="63">
        <f t="shared" si="3"/>
        <v>0.15</v>
      </c>
    </row>
    <row r="79" spans="1:6" ht="15.75">
      <c r="A79" s="60">
        <v>2519</v>
      </c>
      <c r="B79" s="61" t="s">
        <v>27</v>
      </c>
      <c r="C79" s="72">
        <v>0.03</v>
      </c>
      <c r="D79" s="63">
        <v>0</v>
      </c>
      <c r="E79" s="63">
        <f t="shared" si="2"/>
        <v>0.02</v>
      </c>
      <c r="F79" s="63">
        <f t="shared" si="3"/>
        <v>0.04</v>
      </c>
    </row>
    <row r="80" spans="1:6" ht="15.75" hidden="1">
      <c r="A80" s="60">
        <v>6240</v>
      </c>
      <c r="B80" s="61" t="s">
        <v>71</v>
      </c>
      <c r="C80" s="72"/>
      <c r="D80" s="63">
        <v>0</v>
      </c>
      <c r="E80" s="63">
        <f t="shared" si="2"/>
        <v>0</v>
      </c>
      <c r="F80" s="63">
        <f t="shared" si="3"/>
        <v>0</v>
      </c>
    </row>
    <row r="81" spans="1:6" ht="15.75" hidden="1">
      <c r="A81" s="60">
        <v>6290</v>
      </c>
      <c r="B81" s="61" t="s">
        <v>72</v>
      </c>
      <c r="C81" s="72"/>
      <c r="D81" s="63">
        <v>0</v>
      </c>
      <c r="E81" s="63">
        <f t="shared" si="2"/>
        <v>0</v>
      </c>
      <c r="F81" s="63">
        <f t="shared" si="3"/>
        <v>0</v>
      </c>
    </row>
    <row r="82" spans="1:6" ht="15.75" hidden="1">
      <c r="A82" s="60">
        <v>5121</v>
      </c>
      <c r="B82" s="61" t="s">
        <v>73</v>
      </c>
      <c r="C82" s="72"/>
      <c r="D82" s="63">
        <v>0</v>
      </c>
      <c r="E82" s="63">
        <f t="shared" si="2"/>
        <v>0</v>
      </c>
      <c r="F82" s="63">
        <f t="shared" si="3"/>
        <v>0</v>
      </c>
    </row>
    <row r="83" spans="1:6" ht="15.75">
      <c r="A83" s="60">
        <v>5232</v>
      </c>
      <c r="B83" s="61" t="s">
        <v>26</v>
      </c>
      <c r="C83" s="72">
        <v>19.2</v>
      </c>
      <c r="D83" s="63">
        <v>0</v>
      </c>
      <c r="E83" s="63">
        <f t="shared" si="2"/>
        <v>10.16</v>
      </c>
      <c r="F83" s="63">
        <f t="shared" si="3"/>
        <v>19.19</v>
      </c>
    </row>
    <row r="84" spans="1:6" ht="15.75" hidden="1">
      <c r="A84" s="60">
        <v>5238</v>
      </c>
      <c r="B84" s="61" t="s">
        <v>74</v>
      </c>
      <c r="C84" s="62"/>
      <c r="D84" s="63">
        <v>0</v>
      </c>
      <c r="E84" s="63">
        <f t="shared" si="2"/>
        <v>0</v>
      </c>
      <c r="F84" s="63">
        <f t="shared" si="3"/>
        <v>0</v>
      </c>
    </row>
    <row r="85" spans="1:6" ht="15.75">
      <c r="A85" s="60">
        <v>5240</v>
      </c>
      <c r="B85" s="61" t="s">
        <v>75</v>
      </c>
      <c r="C85" s="62">
        <v>1.25</v>
      </c>
      <c r="D85" s="63">
        <v>0</v>
      </c>
      <c r="E85" s="63">
        <f t="shared" si="2"/>
        <v>0.66</v>
      </c>
      <c r="F85" s="63">
        <f t="shared" si="3"/>
        <v>1.25</v>
      </c>
    </row>
    <row r="86" spans="1:6" ht="15.75">
      <c r="A86" s="60">
        <v>5250</v>
      </c>
      <c r="B86" s="61" t="s">
        <v>76</v>
      </c>
      <c r="C86" s="62">
        <v>240.51</v>
      </c>
      <c r="D86" s="63">
        <v>0</v>
      </c>
      <c r="E86" s="63">
        <f t="shared" si="2"/>
        <v>127.33</v>
      </c>
      <c r="F86" s="63">
        <v>240.52</v>
      </c>
    </row>
    <row r="87" spans="1:6" ht="15.75">
      <c r="A87" s="68"/>
      <c r="B87" s="70" t="s">
        <v>8</v>
      </c>
      <c r="C87" s="67">
        <f>SUM(C41:C86)</f>
        <v>490.92999999999995</v>
      </c>
      <c r="D87" s="67">
        <f>SUM(D41:D86)</f>
        <v>0</v>
      </c>
      <c r="E87" s="67">
        <f>SUM(E41:E86)</f>
        <v>260.00999999999993</v>
      </c>
      <c r="F87" s="67">
        <f>SUM(F41:F86)</f>
        <v>491.13</v>
      </c>
    </row>
    <row r="88" spans="1:6" ht="15.75">
      <c r="A88" s="68"/>
      <c r="B88" s="70" t="s">
        <v>31</v>
      </c>
      <c r="C88" s="67">
        <f>C87+C39</f>
        <v>760.22</v>
      </c>
      <c r="D88" s="67">
        <f>D87+D39</f>
        <v>0</v>
      </c>
      <c r="E88" s="67">
        <f>E87+E39</f>
        <v>404.36999999999995</v>
      </c>
      <c r="F88" s="67">
        <f>F87+F39</f>
        <v>763.81</v>
      </c>
    </row>
    <row r="89" spans="1:6" ht="15.75">
      <c r="A89" s="73"/>
      <c r="B89" s="74"/>
      <c r="C89" s="75"/>
      <c r="D89" s="74"/>
      <c r="E89" s="74"/>
      <c r="F89" s="75"/>
    </row>
    <row r="90" spans="1:6" ht="15.75">
      <c r="A90" s="133" t="s">
        <v>77</v>
      </c>
      <c r="B90" s="133"/>
      <c r="C90" s="76">
        <v>17</v>
      </c>
      <c r="D90" s="46">
        <v>0</v>
      </c>
      <c r="E90" s="46">
        <v>9</v>
      </c>
      <c r="F90" s="77">
        <v>17</v>
      </c>
    </row>
    <row r="91" spans="1:6" ht="15.75">
      <c r="A91" s="133" t="s">
        <v>78</v>
      </c>
      <c r="B91" s="133"/>
      <c r="C91" s="78">
        <f>C88/C90</f>
        <v>44.718823529411765</v>
      </c>
      <c r="D91" s="67">
        <v>0</v>
      </c>
      <c r="E91" s="67">
        <f>E88/E90</f>
        <v>44.92999999999999</v>
      </c>
      <c r="F91" s="67">
        <f>F88/F90</f>
        <v>44.93</v>
      </c>
    </row>
    <row r="92" spans="1:6" ht="12" customHeight="1">
      <c r="A92" s="25"/>
      <c r="B92" s="25"/>
      <c r="C92" s="25"/>
      <c r="D92" s="25"/>
      <c r="E92" s="25"/>
      <c r="F92" s="25"/>
    </row>
    <row r="93" spans="1:6" s="2" customFormat="1" ht="15.75">
      <c r="A93" s="136" t="s">
        <v>50</v>
      </c>
      <c r="B93" s="137"/>
      <c r="C93" s="54"/>
      <c r="D93" s="55"/>
      <c r="E93" s="56"/>
      <c r="F93" s="56"/>
    </row>
    <row r="94" spans="1:6" s="2" customFormat="1" ht="15.75">
      <c r="A94" s="136" t="s">
        <v>109</v>
      </c>
      <c r="B94" s="137"/>
      <c r="C94" s="54"/>
      <c r="D94" s="55"/>
      <c r="E94" s="56"/>
      <c r="F94" s="56"/>
    </row>
    <row r="95" spans="1:6" s="2" customFormat="1" ht="15.75">
      <c r="A95" s="57"/>
      <c r="B95" s="57"/>
      <c r="C95" s="57"/>
      <c r="D95" s="57"/>
      <c r="E95" s="57"/>
      <c r="F95" s="57"/>
    </row>
    <row r="96" spans="1:6" s="2" customFormat="1" ht="15.75">
      <c r="A96" s="57" t="s">
        <v>51</v>
      </c>
      <c r="B96" s="57"/>
      <c r="C96" s="57"/>
      <c r="D96" s="57"/>
      <c r="E96" s="57"/>
      <c r="F96" s="57"/>
    </row>
    <row r="97" spans="1:6" s="2" customFormat="1" ht="15.75">
      <c r="A97" s="57"/>
      <c r="B97" s="57"/>
      <c r="C97" s="57"/>
      <c r="D97" s="57"/>
      <c r="E97" s="57"/>
      <c r="F97" s="57"/>
    </row>
    <row r="98" spans="1:4" s="2" customFormat="1" ht="15">
      <c r="A98" s="2" t="s">
        <v>86</v>
      </c>
      <c r="B98" s="14"/>
      <c r="C98" s="14"/>
      <c r="D98" s="14"/>
    </row>
    <row r="99" spans="2:4" s="2" customFormat="1" ht="13.5" customHeight="1">
      <c r="B99" s="5" t="s">
        <v>52</v>
      </c>
      <c r="C99" s="5"/>
      <c r="D99" s="5"/>
    </row>
  </sheetData>
  <sheetProtection/>
  <mergeCells count="12">
    <mergeCell ref="B2:C2"/>
    <mergeCell ref="B3:C3"/>
    <mergeCell ref="A7:F7"/>
    <mergeCell ref="B8:C8"/>
    <mergeCell ref="A9:C9"/>
    <mergeCell ref="A10:C10"/>
    <mergeCell ref="A93:B93"/>
    <mergeCell ref="A94:B94"/>
    <mergeCell ref="A90:B90"/>
    <mergeCell ref="A91:B91"/>
    <mergeCell ref="B11:C11"/>
    <mergeCell ref="B13:F13"/>
  </mergeCells>
  <printOptions/>
  <pageMargins left="0.9453125" right="0.5511811023622047" top="0.5901041666666667" bottom="0.7480314960629921" header="0.31496062992125984" footer="0.31496062992125984"/>
  <pageSetup firstPageNumber="2" useFirstPageNumber="1" fitToHeight="0" horizontalDpi="600" verticalDpi="600" orientation="portrait" paperSize="9" scale="55" r:id="rId1"/>
  <headerFooter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view="pageLayout" workbookViewId="0" topLeftCell="A1">
      <selection activeCell="B21" sqref="B21"/>
    </sheetView>
  </sheetViews>
  <sheetFormatPr defaultColWidth="9.140625" defaultRowHeight="12.75"/>
  <cols>
    <col min="1" max="1" width="13.140625" style="0" customWidth="1"/>
    <col min="2" max="2" width="99.7109375" style="0" customWidth="1"/>
    <col min="3" max="3" width="16.57421875" style="0" hidden="1" customWidth="1"/>
    <col min="4" max="5" width="21.57421875" style="0" hidden="1" customWidth="1"/>
    <col min="6" max="6" width="40.421875" style="0" customWidth="1"/>
  </cols>
  <sheetData>
    <row r="1" spans="1:6" ht="15.75">
      <c r="A1" s="4"/>
      <c r="B1" s="1"/>
      <c r="C1" s="1"/>
      <c r="D1" s="1"/>
      <c r="E1" s="23"/>
      <c r="F1" s="23" t="s">
        <v>10</v>
      </c>
    </row>
    <row r="2" spans="1:6" ht="15.75">
      <c r="A2" s="4"/>
      <c r="B2" s="142"/>
      <c r="C2" s="142"/>
      <c r="D2" s="1"/>
      <c r="E2" s="23"/>
      <c r="F2" s="24" t="s">
        <v>46</v>
      </c>
    </row>
    <row r="3" spans="1:6" ht="15.75">
      <c r="A3" s="4"/>
      <c r="B3" s="142"/>
      <c r="C3" s="142"/>
      <c r="D3" s="1"/>
      <c r="E3" s="23"/>
      <c r="F3" s="28" t="s">
        <v>83</v>
      </c>
    </row>
    <row r="4" spans="1:6" ht="15.75">
      <c r="A4" s="4"/>
      <c r="B4" s="1"/>
      <c r="C4" s="1"/>
      <c r="D4" s="1"/>
      <c r="E4" s="23"/>
      <c r="F4" s="24" t="s">
        <v>49</v>
      </c>
    </row>
    <row r="5" spans="1:6" ht="15.75">
      <c r="A5" s="4"/>
      <c r="B5" s="6"/>
      <c r="C5" s="15"/>
      <c r="D5" s="15"/>
      <c r="E5" s="27"/>
      <c r="F5" s="23" t="s">
        <v>82</v>
      </c>
    </row>
    <row r="6" spans="1:6" ht="15">
      <c r="A6" s="4"/>
      <c r="B6" s="4"/>
      <c r="C6" s="8"/>
      <c r="D6" s="8"/>
      <c r="E6" s="8"/>
      <c r="F6" s="15"/>
    </row>
    <row r="7" spans="1:6" ht="18.75">
      <c r="A7" s="140" t="s">
        <v>9</v>
      </c>
      <c r="B7" s="140"/>
      <c r="C7" s="140"/>
      <c r="D7" s="140"/>
      <c r="E7" s="140"/>
      <c r="F7" s="140"/>
    </row>
    <row r="8" spans="1:6" ht="15">
      <c r="A8" s="4"/>
      <c r="B8" s="143"/>
      <c r="C8" s="143"/>
      <c r="D8" s="3"/>
      <c r="E8" s="3"/>
      <c r="F8" s="15"/>
    </row>
    <row r="9" spans="1:6" ht="15.75">
      <c r="A9" s="138" t="s">
        <v>1</v>
      </c>
      <c r="B9" s="138"/>
      <c r="C9" s="138"/>
      <c r="D9" s="19"/>
      <c r="E9" s="19"/>
      <c r="F9" s="25"/>
    </row>
    <row r="10" spans="1:6" ht="15.75">
      <c r="A10" s="138" t="s">
        <v>0</v>
      </c>
      <c r="B10" s="138"/>
      <c r="C10" s="138"/>
      <c r="D10" s="19"/>
      <c r="E10" s="19"/>
      <c r="F10" s="19"/>
    </row>
    <row r="11" spans="1:6" ht="15.75">
      <c r="A11" s="19"/>
      <c r="B11" s="138" t="s">
        <v>43</v>
      </c>
      <c r="C11" s="138"/>
      <c r="D11" s="19"/>
      <c r="E11" s="19"/>
      <c r="F11" s="19"/>
    </row>
    <row r="12" spans="1:11" ht="15.75">
      <c r="A12" s="19"/>
      <c r="B12" s="132" t="s">
        <v>110</v>
      </c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6" ht="15.75" customHeight="1">
      <c r="A13" s="19"/>
      <c r="B13" s="138" t="s">
        <v>119</v>
      </c>
      <c r="C13" s="138"/>
      <c r="D13" s="138"/>
      <c r="E13" s="138"/>
      <c r="F13" s="146"/>
    </row>
    <row r="14" spans="1:6" ht="15.75">
      <c r="A14" s="19" t="s">
        <v>2</v>
      </c>
      <c r="B14" s="19" t="s">
        <v>106</v>
      </c>
      <c r="C14" s="19"/>
      <c r="D14" s="19"/>
      <c r="E14" s="19"/>
      <c r="F14" s="25"/>
    </row>
    <row r="15" spans="1:6" s="11" customFormat="1" ht="67.5" customHeight="1">
      <c r="A15" s="130" t="s">
        <v>3</v>
      </c>
      <c r="B15" s="130" t="s">
        <v>4</v>
      </c>
      <c r="C15" s="130" t="s">
        <v>80</v>
      </c>
      <c r="D15" s="130" t="s">
        <v>55</v>
      </c>
      <c r="E15" s="130" t="s">
        <v>56</v>
      </c>
      <c r="F15" s="130" t="s">
        <v>107</v>
      </c>
    </row>
    <row r="16" spans="1:6" ht="15.75">
      <c r="A16" s="31">
        <v>1</v>
      </c>
      <c r="B16" s="32">
        <v>2</v>
      </c>
      <c r="C16" s="32">
        <v>3</v>
      </c>
      <c r="D16" s="32">
        <v>3</v>
      </c>
      <c r="E16" s="32">
        <v>4</v>
      </c>
      <c r="F16" s="32">
        <v>3</v>
      </c>
    </row>
    <row r="17" spans="1:6" ht="15.75">
      <c r="A17" s="71"/>
      <c r="B17" s="69" t="s">
        <v>5</v>
      </c>
      <c r="C17" s="65"/>
      <c r="D17" s="69"/>
      <c r="E17" s="69"/>
      <c r="F17" s="65"/>
    </row>
    <row r="18" spans="1:6" ht="15.75">
      <c r="A18" s="60">
        <v>1100</v>
      </c>
      <c r="B18" s="60" t="s">
        <v>47</v>
      </c>
      <c r="C18" s="63">
        <v>77.81</v>
      </c>
      <c r="D18" s="63">
        <v>0</v>
      </c>
      <c r="E18" s="63">
        <v>47.24</v>
      </c>
      <c r="F18" s="65">
        <f>ROUND(E18/17*34,2)</f>
        <v>94.48</v>
      </c>
    </row>
    <row r="19" spans="1:6" ht="15.75">
      <c r="A19" s="60">
        <v>1200</v>
      </c>
      <c r="B19" s="61" t="s">
        <v>48</v>
      </c>
      <c r="C19" s="63">
        <v>18.36</v>
      </c>
      <c r="D19" s="63">
        <v>0</v>
      </c>
      <c r="E19" s="63">
        <v>11.14</v>
      </c>
      <c r="F19" s="65">
        <f aca="true" t="shared" si="0" ref="F19:F38">ROUND(E19/17*34,2)</f>
        <v>22.28</v>
      </c>
    </row>
    <row r="20" spans="1:6" ht="15.75" customHeight="1">
      <c r="A20" s="64">
        <v>2210</v>
      </c>
      <c r="B20" s="61" t="s">
        <v>57</v>
      </c>
      <c r="C20" s="63">
        <v>2.55</v>
      </c>
      <c r="D20" s="63">
        <v>0</v>
      </c>
      <c r="E20" s="63">
        <f aca="true" t="shared" si="1" ref="E20:E38">ROUND(C20/34*17,2)</f>
        <v>1.28</v>
      </c>
      <c r="F20" s="65">
        <f t="shared" si="0"/>
        <v>2.56</v>
      </c>
    </row>
    <row r="21" spans="1:6" ht="15.75">
      <c r="A21" s="60">
        <v>2222</v>
      </c>
      <c r="B21" s="61" t="s">
        <v>28</v>
      </c>
      <c r="C21" s="63">
        <v>58.85</v>
      </c>
      <c r="D21" s="63">
        <v>0</v>
      </c>
      <c r="E21" s="63">
        <f t="shared" si="1"/>
        <v>29.43</v>
      </c>
      <c r="F21" s="65">
        <f t="shared" si="0"/>
        <v>58.86</v>
      </c>
    </row>
    <row r="22" spans="1:6" ht="15.75">
      <c r="A22" s="60">
        <v>2223</v>
      </c>
      <c r="B22" s="61" t="s">
        <v>29</v>
      </c>
      <c r="C22" s="63">
        <v>38.03</v>
      </c>
      <c r="D22" s="63">
        <v>0</v>
      </c>
      <c r="E22" s="63">
        <f t="shared" si="1"/>
        <v>19.02</v>
      </c>
      <c r="F22" s="65">
        <f t="shared" si="0"/>
        <v>38.04</v>
      </c>
    </row>
    <row r="23" spans="1:6" ht="15.75">
      <c r="A23" s="60">
        <v>2230</v>
      </c>
      <c r="B23" s="61" t="s">
        <v>58</v>
      </c>
      <c r="C23" s="63">
        <v>0.97</v>
      </c>
      <c r="D23" s="63">
        <v>0</v>
      </c>
      <c r="E23" s="63">
        <f t="shared" si="1"/>
        <v>0.49</v>
      </c>
      <c r="F23" s="65">
        <f t="shared" si="0"/>
        <v>0.98</v>
      </c>
    </row>
    <row r="24" spans="1:6" ht="15.75">
      <c r="A24" s="60">
        <v>2243</v>
      </c>
      <c r="B24" s="61" t="s">
        <v>13</v>
      </c>
      <c r="C24" s="63">
        <v>1.92</v>
      </c>
      <c r="D24" s="63">
        <v>0</v>
      </c>
      <c r="E24" s="63">
        <f t="shared" si="1"/>
        <v>0.96</v>
      </c>
      <c r="F24" s="65">
        <f t="shared" si="0"/>
        <v>1.92</v>
      </c>
    </row>
    <row r="25" spans="1:6" ht="15.75">
      <c r="A25" s="60">
        <v>2244</v>
      </c>
      <c r="B25" s="61" t="s">
        <v>14</v>
      </c>
      <c r="C25" s="63">
        <v>52.96</v>
      </c>
      <c r="D25" s="63">
        <v>0</v>
      </c>
      <c r="E25" s="63">
        <f t="shared" si="1"/>
        <v>26.48</v>
      </c>
      <c r="F25" s="65">
        <f t="shared" si="0"/>
        <v>52.96</v>
      </c>
    </row>
    <row r="26" spans="1:6" ht="15.75">
      <c r="A26" s="60">
        <v>2249</v>
      </c>
      <c r="B26" s="61" t="s">
        <v>59</v>
      </c>
      <c r="C26" s="63">
        <v>6.9</v>
      </c>
      <c r="D26" s="63">
        <v>0</v>
      </c>
      <c r="E26" s="63">
        <f t="shared" si="1"/>
        <v>3.45</v>
      </c>
      <c r="F26" s="65">
        <f t="shared" si="0"/>
        <v>6.9</v>
      </c>
    </row>
    <row r="27" spans="1:6" ht="15.75">
      <c r="A27" s="60">
        <v>2251</v>
      </c>
      <c r="B27" s="61" t="s">
        <v>11</v>
      </c>
      <c r="C27" s="63">
        <v>2.63</v>
      </c>
      <c r="D27" s="63">
        <v>0</v>
      </c>
      <c r="E27" s="63">
        <f t="shared" si="1"/>
        <v>1.32</v>
      </c>
      <c r="F27" s="65">
        <f t="shared" si="0"/>
        <v>2.64</v>
      </c>
    </row>
    <row r="28" spans="1:6" ht="15.75">
      <c r="A28" s="60">
        <v>2263</v>
      </c>
      <c r="B28" s="61" t="s">
        <v>60</v>
      </c>
      <c r="C28" s="63">
        <v>21.95</v>
      </c>
      <c r="D28" s="63">
        <v>0</v>
      </c>
      <c r="E28" s="63">
        <f t="shared" si="1"/>
        <v>10.98</v>
      </c>
      <c r="F28" s="65">
        <f t="shared" si="0"/>
        <v>21.96</v>
      </c>
    </row>
    <row r="29" spans="1:6" ht="15.75">
      <c r="A29" s="60">
        <v>2264</v>
      </c>
      <c r="B29" s="61" t="s">
        <v>61</v>
      </c>
      <c r="C29" s="63">
        <v>0.06</v>
      </c>
      <c r="D29" s="63">
        <v>0</v>
      </c>
      <c r="E29" s="63">
        <f t="shared" si="1"/>
        <v>0.03</v>
      </c>
      <c r="F29" s="65">
        <f t="shared" si="0"/>
        <v>0.06</v>
      </c>
    </row>
    <row r="30" spans="1:6" ht="15.75">
      <c r="A30" s="60">
        <v>2279</v>
      </c>
      <c r="B30" s="61" t="s">
        <v>17</v>
      </c>
      <c r="C30" s="63">
        <v>13.52</v>
      </c>
      <c r="D30" s="63">
        <v>0</v>
      </c>
      <c r="E30" s="63">
        <f t="shared" si="1"/>
        <v>6.76</v>
      </c>
      <c r="F30" s="65">
        <f t="shared" si="0"/>
        <v>13.52</v>
      </c>
    </row>
    <row r="31" spans="1:6" ht="15.75">
      <c r="A31" s="60">
        <v>2321</v>
      </c>
      <c r="B31" s="61" t="s">
        <v>20</v>
      </c>
      <c r="C31" s="63">
        <v>104.97</v>
      </c>
      <c r="D31" s="63">
        <v>0</v>
      </c>
      <c r="E31" s="63">
        <f t="shared" si="1"/>
        <v>52.49</v>
      </c>
      <c r="F31" s="65">
        <f t="shared" si="0"/>
        <v>104.98</v>
      </c>
    </row>
    <row r="32" spans="1:6" ht="15.75" hidden="1">
      <c r="A32" s="60">
        <v>2341</v>
      </c>
      <c r="B32" s="61" t="s">
        <v>62</v>
      </c>
      <c r="C32" s="63"/>
      <c r="D32" s="63">
        <v>0</v>
      </c>
      <c r="E32" s="63">
        <f t="shared" si="1"/>
        <v>0</v>
      </c>
      <c r="F32" s="65">
        <f t="shared" si="0"/>
        <v>0</v>
      </c>
    </row>
    <row r="33" spans="1:6" ht="17.25" customHeight="1" hidden="1">
      <c r="A33" s="60">
        <v>2350</v>
      </c>
      <c r="B33" s="61" t="s">
        <v>22</v>
      </c>
      <c r="C33" s="63"/>
      <c r="D33" s="63">
        <v>0</v>
      </c>
      <c r="E33" s="63">
        <f t="shared" si="1"/>
        <v>0</v>
      </c>
      <c r="F33" s="65">
        <f t="shared" si="0"/>
        <v>0</v>
      </c>
    </row>
    <row r="34" spans="1:6" ht="15.75">
      <c r="A34" s="60">
        <v>2362</v>
      </c>
      <c r="B34" s="61" t="s">
        <v>63</v>
      </c>
      <c r="C34" s="63">
        <v>0.34</v>
      </c>
      <c r="D34" s="63">
        <v>0</v>
      </c>
      <c r="E34" s="63">
        <f t="shared" si="1"/>
        <v>0.17</v>
      </c>
      <c r="F34" s="65">
        <f t="shared" si="0"/>
        <v>0.34</v>
      </c>
    </row>
    <row r="35" spans="1:6" ht="15.75">
      <c r="A35" s="60">
        <v>2363</v>
      </c>
      <c r="B35" s="61" t="s">
        <v>64</v>
      </c>
      <c r="C35" s="63">
        <v>315.12</v>
      </c>
      <c r="D35" s="63">
        <v>0</v>
      </c>
      <c r="E35" s="63">
        <f t="shared" si="1"/>
        <v>157.56</v>
      </c>
      <c r="F35" s="65">
        <f t="shared" si="0"/>
        <v>315.12</v>
      </c>
    </row>
    <row r="36" spans="1:6" ht="15.75">
      <c r="A36" s="60">
        <v>2513</v>
      </c>
      <c r="B36" s="61" t="s">
        <v>24</v>
      </c>
      <c r="C36" s="63">
        <v>3.09</v>
      </c>
      <c r="D36" s="63">
        <v>0</v>
      </c>
      <c r="E36" s="63">
        <f t="shared" si="1"/>
        <v>1.55</v>
      </c>
      <c r="F36" s="65">
        <f t="shared" si="0"/>
        <v>3.1</v>
      </c>
    </row>
    <row r="37" spans="1:6" ht="15.75" customHeight="1">
      <c r="A37" s="60">
        <v>2519</v>
      </c>
      <c r="B37" s="61" t="s">
        <v>27</v>
      </c>
      <c r="C37" s="63">
        <v>1.58</v>
      </c>
      <c r="D37" s="63">
        <v>0</v>
      </c>
      <c r="E37" s="63">
        <f t="shared" si="1"/>
        <v>0.79</v>
      </c>
      <c r="F37" s="65">
        <f t="shared" si="0"/>
        <v>1.58</v>
      </c>
    </row>
    <row r="38" spans="1:6" ht="15.75">
      <c r="A38" s="60">
        <v>5232</v>
      </c>
      <c r="B38" s="61" t="s">
        <v>26</v>
      </c>
      <c r="C38" s="63">
        <v>0.43</v>
      </c>
      <c r="D38" s="61"/>
      <c r="E38" s="63">
        <f t="shared" si="1"/>
        <v>0.22</v>
      </c>
      <c r="F38" s="65">
        <f t="shared" si="0"/>
        <v>0.44</v>
      </c>
    </row>
    <row r="39" spans="1:6" ht="15.75">
      <c r="A39" s="60"/>
      <c r="B39" s="66" t="s">
        <v>6</v>
      </c>
      <c r="C39" s="67">
        <f>SUM(C18:C38)</f>
        <v>722.0399999999998</v>
      </c>
      <c r="D39" s="67">
        <f>SUM(D18:D38)</f>
        <v>0</v>
      </c>
      <c r="E39" s="67">
        <f>SUM(E18:E38)</f>
        <v>371.36</v>
      </c>
      <c r="F39" s="67">
        <f>SUM(F18:F38)</f>
        <v>742.72</v>
      </c>
    </row>
    <row r="40" spans="1:6" ht="15.75">
      <c r="A40" s="68"/>
      <c r="B40" s="60" t="s">
        <v>7</v>
      </c>
      <c r="C40" s="65"/>
      <c r="D40" s="60"/>
      <c r="E40" s="90"/>
      <c r="F40" s="65"/>
    </row>
    <row r="41" spans="1:6" ht="15.75">
      <c r="A41" s="60">
        <v>1100</v>
      </c>
      <c r="B41" s="60" t="s">
        <v>47</v>
      </c>
      <c r="C41" s="63">
        <v>175.64</v>
      </c>
      <c r="D41" s="63">
        <v>0</v>
      </c>
      <c r="E41" s="63">
        <f aca="true" t="shared" si="2" ref="E41:E85">ROUND(C41/34*17,2)</f>
        <v>87.82</v>
      </c>
      <c r="F41" s="65">
        <f aca="true" t="shared" si="3" ref="F41:F86">ROUND(E41/17*34,2)</f>
        <v>175.64</v>
      </c>
    </row>
    <row r="42" spans="1:6" ht="15.75">
      <c r="A42" s="60">
        <v>1200</v>
      </c>
      <c r="B42" s="61" t="s">
        <v>48</v>
      </c>
      <c r="C42" s="63">
        <v>41.43</v>
      </c>
      <c r="D42" s="63">
        <v>0</v>
      </c>
      <c r="E42" s="63">
        <f t="shared" si="2"/>
        <v>20.72</v>
      </c>
      <c r="F42" s="65">
        <f t="shared" si="3"/>
        <v>41.44</v>
      </c>
    </row>
    <row r="43" spans="1:6" ht="15.75" hidden="1">
      <c r="A43" s="60">
        <v>2100</v>
      </c>
      <c r="B43" s="45" t="s">
        <v>65</v>
      </c>
      <c r="C43" s="63"/>
      <c r="D43" s="63">
        <v>0</v>
      </c>
      <c r="E43" s="63">
        <f t="shared" si="2"/>
        <v>0</v>
      </c>
      <c r="F43" s="65">
        <f t="shared" si="3"/>
        <v>0</v>
      </c>
    </row>
    <row r="44" spans="1:6" ht="15.75">
      <c r="A44" s="64">
        <v>2210</v>
      </c>
      <c r="B44" s="61" t="s">
        <v>57</v>
      </c>
      <c r="C44" s="63">
        <v>3.23</v>
      </c>
      <c r="D44" s="63">
        <v>0</v>
      </c>
      <c r="E44" s="63">
        <f t="shared" si="2"/>
        <v>1.62</v>
      </c>
      <c r="F44" s="65">
        <f t="shared" si="3"/>
        <v>3.24</v>
      </c>
    </row>
    <row r="45" spans="1:6" ht="15.75" hidden="1">
      <c r="A45" s="60">
        <v>2222</v>
      </c>
      <c r="B45" s="61" t="s">
        <v>28</v>
      </c>
      <c r="C45" s="63"/>
      <c r="D45" s="63">
        <v>0</v>
      </c>
      <c r="E45" s="63">
        <f t="shared" si="2"/>
        <v>0</v>
      </c>
      <c r="F45" s="65">
        <f t="shared" si="3"/>
        <v>0</v>
      </c>
    </row>
    <row r="46" spans="1:6" ht="15.75" hidden="1">
      <c r="A46" s="60">
        <v>2223</v>
      </c>
      <c r="B46" s="61" t="s">
        <v>29</v>
      </c>
      <c r="C46" s="63"/>
      <c r="D46" s="63">
        <v>0</v>
      </c>
      <c r="E46" s="63">
        <f t="shared" si="2"/>
        <v>0</v>
      </c>
      <c r="F46" s="65">
        <f t="shared" si="3"/>
        <v>0</v>
      </c>
    </row>
    <row r="47" spans="1:6" ht="15.75" hidden="1">
      <c r="A47" s="60">
        <v>2230</v>
      </c>
      <c r="B47" s="61" t="s">
        <v>58</v>
      </c>
      <c r="C47" s="63"/>
      <c r="D47" s="63">
        <v>0</v>
      </c>
      <c r="E47" s="63">
        <f t="shared" si="2"/>
        <v>0</v>
      </c>
      <c r="F47" s="65">
        <f t="shared" si="3"/>
        <v>0</v>
      </c>
    </row>
    <row r="48" spans="1:6" ht="15.75">
      <c r="A48" s="60">
        <v>2234</v>
      </c>
      <c r="B48" s="61" t="s">
        <v>34</v>
      </c>
      <c r="C48" s="63">
        <v>0.24</v>
      </c>
      <c r="D48" s="63">
        <v>0</v>
      </c>
      <c r="E48" s="63">
        <f t="shared" si="2"/>
        <v>0.12</v>
      </c>
      <c r="F48" s="65">
        <f t="shared" si="3"/>
        <v>0.24</v>
      </c>
    </row>
    <row r="49" spans="1:6" ht="15" customHeight="1">
      <c r="A49" s="60">
        <v>2239</v>
      </c>
      <c r="B49" s="61" t="s">
        <v>35</v>
      </c>
      <c r="C49" s="63">
        <v>1.29</v>
      </c>
      <c r="D49" s="63">
        <v>0</v>
      </c>
      <c r="E49" s="63">
        <f t="shared" si="2"/>
        <v>0.65</v>
      </c>
      <c r="F49" s="65">
        <f t="shared" si="3"/>
        <v>1.3</v>
      </c>
    </row>
    <row r="50" spans="1:6" ht="15.75">
      <c r="A50" s="60">
        <v>2241</v>
      </c>
      <c r="B50" s="61" t="s">
        <v>66</v>
      </c>
      <c r="C50" s="63">
        <v>81.7</v>
      </c>
      <c r="D50" s="63">
        <v>0</v>
      </c>
      <c r="E50" s="63">
        <f t="shared" si="2"/>
        <v>40.85</v>
      </c>
      <c r="F50" s="65">
        <f t="shared" si="3"/>
        <v>81.7</v>
      </c>
    </row>
    <row r="51" spans="1:6" ht="15.75">
      <c r="A51" s="60">
        <v>2242</v>
      </c>
      <c r="B51" s="61" t="s">
        <v>12</v>
      </c>
      <c r="C51" s="63">
        <v>1.05</v>
      </c>
      <c r="D51" s="63">
        <v>0</v>
      </c>
      <c r="E51" s="63">
        <f t="shared" si="2"/>
        <v>0.53</v>
      </c>
      <c r="F51" s="65">
        <f t="shared" si="3"/>
        <v>1.06</v>
      </c>
    </row>
    <row r="52" spans="1:6" ht="15.75">
      <c r="A52" s="60">
        <v>2243</v>
      </c>
      <c r="B52" s="61" t="s">
        <v>13</v>
      </c>
      <c r="C52" s="63">
        <v>1.04</v>
      </c>
      <c r="D52" s="63">
        <v>0</v>
      </c>
      <c r="E52" s="63">
        <f t="shared" si="2"/>
        <v>0.52</v>
      </c>
      <c r="F52" s="65">
        <f t="shared" si="3"/>
        <v>1.04</v>
      </c>
    </row>
    <row r="53" spans="1:6" ht="15.75">
      <c r="A53" s="60">
        <v>2244</v>
      </c>
      <c r="B53" s="61" t="s">
        <v>14</v>
      </c>
      <c r="C53" s="63">
        <v>0.18</v>
      </c>
      <c r="D53" s="63">
        <v>0</v>
      </c>
      <c r="E53" s="63">
        <f t="shared" si="2"/>
        <v>0.09</v>
      </c>
      <c r="F53" s="65">
        <f t="shared" si="3"/>
        <v>0.18</v>
      </c>
    </row>
    <row r="54" spans="1:6" ht="15.75">
      <c r="A54" s="60">
        <v>2247</v>
      </c>
      <c r="B54" s="69" t="s">
        <v>15</v>
      </c>
      <c r="C54" s="63">
        <v>0.33</v>
      </c>
      <c r="D54" s="63">
        <v>0</v>
      </c>
      <c r="E54" s="63">
        <f t="shared" si="2"/>
        <v>0.17</v>
      </c>
      <c r="F54" s="65">
        <f t="shared" si="3"/>
        <v>0.34</v>
      </c>
    </row>
    <row r="55" spans="1:6" ht="12.75" customHeight="1" hidden="1">
      <c r="A55" s="60">
        <v>2249</v>
      </c>
      <c r="B55" s="61" t="s">
        <v>59</v>
      </c>
      <c r="C55" s="63"/>
      <c r="D55" s="63">
        <v>0</v>
      </c>
      <c r="E55" s="63">
        <f t="shared" si="2"/>
        <v>0</v>
      </c>
      <c r="F55" s="65">
        <f t="shared" si="3"/>
        <v>0</v>
      </c>
    </row>
    <row r="56" spans="1:6" ht="15.75">
      <c r="A56" s="60">
        <v>2251</v>
      </c>
      <c r="B56" s="61" t="s">
        <v>11</v>
      </c>
      <c r="C56" s="63">
        <v>2.36</v>
      </c>
      <c r="D56" s="63">
        <v>0</v>
      </c>
      <c r="E56" s="63">
        <f t="shared" si="2"/>
        <v>1.18</v>
      </c>
      <c r="F56" s="65">
        <f t="shared" si="3"/>
        <v>2.36</v>
      </c>
    </row>
    <row r="57" spans="1:6" ht="12.75" customHeight="1" hidden="1">
      <c r="A57" s="60">
        <v>2252</v>
      </c>
      <c r="B57" s="61" t="s">
        <v>67</v>
      </c>
      <c r="C57" s="63"/>
      <c r="D57" s="63">
        <v>0</v>
      </c>
      <c r="E57" s="63">
        <f t="shared" si="2"/>
        <v>0</v>
      </c>
      <c r="F57" s="65">
        <f t="shared" si="3"/>
        <v>0</v>
      </c>
    </row>
    <row r="58" spans="1:6" ht="15.75">
      <c r="A58" s="60">
        <v>2259</v>
      </c>
      <c r="B58" s="61" t="s">
        <v>37</v>
      </c>
      <c r="C58" s="63">
        <v>0.06</v>
      </c>
      <c r="D58" s="63">
        <v>0</v>
      </c>
      <c r="E58" s="63">
        <f t="shared" si="2"/>
        <v>0.03</v>
      </c>
      <c r="F58" s="65">
        <f t="shared" si="3"/>
        <v>0.06</v>
      </c>
    </row>
    <row r="59" spans="1:6" ht="12.75" customHeight="1" hidden="1">
      <c r="A59" s="60">
        <v>2261</v>
      </c>
      <c r="B59" s="61" t="s">
        <v>68</v>
      </c>
      <c r="C59" s="63"/>
      <c r="D59" s="63">
        <v>0</v>
      </c>
      <c r="E59" s="63">
        <f t="shared" si="2"/>
        <v>0</v>
      </c>
      <c r="F59" s="65">
        <f t="shared" si="3"/>
        <v>0</v>
      </c>
    </row>
    <row r="60" spans="1:6" ht="15.75">
      <c r="A60" s="60">
        <v>2262</v>
      </c>
      <c r="B60" s="61" t="s">
        <v>16</v>
      </c>
      <c r="C60" s="63">
        <v>2.52</v>
      </c>
      <c r="D60" s="63">
        <v>0</v>
      </c>
      <c r="E60" s="63">
        <f t="shared" si="2"/>
        <v>1.26</v>
      </c>
      <c r="F60" s="65">
        <f t="shared" si="3"/>
        <v>2.52</v>
      </c>
    </row>
    <row r="61" spans="1:6" ht="12.75" customHeight="1" hidden="1">
      <c r="A61" s="60">
        <v>2263</v>
      </c>
      <c r="B61" s="61" t="s">
        <v>60</v>
      </c>
      <c r="C61" s="63"/>
      <c r="D61" s="63">
        <v>0</v>
      </c>
      <c r="E61" s="63">
        <f t="shared" si="2"/>
        <v>0</v>
      </c>
      <c r="F61" s="65">
        <f t="shared" si="3"/>
        <v>0</v>
      </c>
    </row>
    <row r="62" spans="1:6" ht="15.75">
      <c r="A62" s="60">
        <v>2264</v>
      </c>
      <c r="B62" s="61" t="s">
        <v>61</v>
      </c>
      <c r="C62" s="63">
        <v>0.06</v>
      </c>
      <c r="D62" s="63">
        <v>0</v>
      </c>
      <c r="E62" s="63">
        <f t="shared" si="2"/>
        <v>0.03</v>
      </c>
      <c r="F62" s="65">
        <f t="shared" si="3"/>
        <v>0.06</v>
      </c>
    </row>
    <row r="63" spans="1:6" ht="15.75">
      <c r="A63" s="60">
        <v>2279</v>
      </c>
      <c r="B63" s="61" t="s">
        <v>17</v>
      </c>
      <c r="C63" s="63">
        <v>0.24</v>
      </c>
      <c r="D63" s="63">
        <v>0</v>
      </c>
      <c r="E63" s="63">
        <f t="shared" si="2"/>
        <v>0.12</v>
      </c>
      <c r="F63" s="65">
        <f t="shared" si="3"/>
        <v>0.24</v>
      </c>
    </row>
    <row r="64" spans="1:6" ht="15.75">
      <c r="A64" s="60">
        <v>2311</v>
      </c>
      <c r="B64" s="61" t="s">
        <v>18</v>
      </c>
      <c r="C64" s="63">
        <v>1.29</v>
      </c>
      <c r="D64" s="63">
        <v>0</v>
      </c>
      <c r="E64" s="63">
        <f t="shared" si="2"/>
        <v>0.65</v>
      </c>
      <c r="F64" s="65">
        <f t="shared" si="3"/>
        <v>1.3</v>
      </c>
    </row>
    <row r="65" spans="1:6" ht="15.75">
      <c r="A65" s="60">
        <v>2312</v>
      </c>
      <c r="B65" s="61" t="s">
        <v>19</v>
      </c>
      <c r="C65" s="63">
        <v>0.33</v>
      </c>
      <c r="D65" s="63">
        <v>0</v>
      </c>
      <c r="E65" s="63">
        <f t="shared" si="2"/>
        <v>0.17</v>
      </c>
      <c r="F65" s="65">
        <f t="shared" si="3"/>
        <v>0.34</v>
      </c>
    </row>
    <row r="66" spans="1:6" ht="12.75" customHeight="1" hidden="1">
      <c r="A66" s="60">
        <v>2321</v>
      </c>
      <c r="B66" s="61" t="s">
        <v>20</v>
      </c>
      <c r="C66" s="63"/>
      <c r="D66" s="63">
        <v>0</v>
      </c>
      <c r="E66" s="63">
        <f t="shared" si="2"/>
        <v>0</v>
      </c>
      <c r="F66" s="65">
        <f t="shared" si="3"/>
        <v>0</v>
      </c>
    </row>
    <row r="67" spans="1:6" ht="15.75">
      <c r="A67" s="60">
        <v>2322</v>
      </c>
      <c r="B67" s="61" t="s">
        <v>21</v>
      </c>
      <c r="C67" s="63">
        <v>5.62</v>
      </c>
      <c r="D67" s="63">
        <v>0</v>
      </c>
      <c r="E67" s="63">
        <f t="shared" si="2"/>
        <v>2.81</v>
      </c>
      <c r="F67" s="65">
        <f t="shared" si="3"/>
        <v>5.62</v>
      </c>
    </row>
    <row r="68" spans="1:6" ht="12.75" customHeight="1" hidden="1">
      <c r="A68" s="60">
        <v>2341</v>
      </c>
      <c r="B68" s="61" t="s">
        <v>62</v>
      </c>
      <c r="C68" s="63"/>
      <c r="D68" s="63">
        <v>0</v>
      </c>
      <c r="E68" s="63">
        <f t="shared" si="2"/>
        <v>0</v>
      </c>
      <c r="F68" s="65">
        <f t="shared" si="3"/>
        <v>0</v>
      </c>
    </row>
    <row r="69" spans="1:6" ht="12.75" customHeight="1" hidden="1">
      <c r="A69" s="60">
        <v>2344</v>
      </c>
      <c r="B69" s="61" t="s">
        <v>69</v>
      </c>
      <c r="C69" s="63"/>
      <c r="D69" s="63">
        <v>0</v>
      </c>
      <c r="E69" s="63">
        <f t="shared" si="2"/>
        <v>0</v>
      </c>
      <c r="F69" s="65">
        <f t="shared" si="3"/>
        <v>0</v>
      </c>
    </row>
    <row r="70" spans="1:6" ht="15.75">
      <c r="A70" s="60">
        <v>2350</v>
      </c>
      <c r="B70" s="61" t="s">
        <v>22</v>
      </c>
      <c r="C70" s="63">
        <v>6.36</v>
      </c>
      <c r="D70" s="63">
        <v>0</v>
      </c>
      <c r="E70" s="63">
        <f t="shared" si="2"/>
        <v>3.18</v>
      </c>
      <c r="F70" s="65">
        <f t="shared" si="3"/>
        <v>6.36</v>
      </c>
    </row>
    <row r="71" spans="1:6" ht="15.75">
      <c r="A71" s="60">
        <v>2361</v>
      </c>
      <c r="B71" s="61" t="s">
        <v>23</v>
      </c>
      <c r="C71" s="63">
        <v>1.95</v>
      </c>
      <c r="D71" s="63">
        <v>0</v>
      </c>
      <c r="E71" s="63">
        <f t="shared" si="2"/>
        <v>0.98</v>
      </c>
      <c r="F71" s="65">
        <f t="shared" si="3"/>
        <v>1.96</v>
      </c>
    </row>
    <row r="72" spans="1:6" ht="12.75" customHeight="1" hidden="1">
      <c r="A72" s="60">
        <v>2362</v>
      </c>
      <c r="B72" s="61" t="s">
        <v>63</v>
      </c>
      <c r="C72" s="63"/>
      <c r="D72" s="63">
        <v>0</v>
      </c>
      <c r="E72" s="63">
        <f t="shared" si="2"/>
        <v>0</v>
      </c>
      <c r="F72" s="65">
        <f t="shared" si="3"/>
        <v>0</v>
      </c>
    </row>
    <row r="73" spans="1:6" ht="12.75" customHeight="1" hidden="1">
      <c r="A73" s="60">
        <v>2363</v>
      </c>
      <c r="B73" s="61" t="s">
        <v>64</v>
      </c>
      <c r="C73" s="63"/>
      <c r="D73" s="63">
        <v>0</v>
      </c>
      <c r="E73" s="63">
        <f t="shared" si="2"/>
        <v>0</v>
      </c>
      <c r="F73" s="65">
        <f t="shared" si="3"/>
        <v>0</v>
      </c>
    </row>
    <row r="74" spans="1:6" ht="12.75" customHeight="1" hidden="1">
      <c r="A74" s="60">
        <v>2370</v>
      </c>
      <c r="B74" s="61" t="s">
        <v>70</v>
      </c>
      <c r="C74" s="63"/>
      <c r="D74" s="63">
        <v>0</v>
      </c>
      <c r="E74" s="63">
        <f t="shared" si="2"/>
        <v>0</v>
      </c>
      <c r="F74" s="65">
        <f t="shared" si="3"/>
        <v>0</v>
      </c>
    </row>
    <row r="75" spans="1:6" ht="15.75">
      <c r="A75" s="60">
        <v>2400</v>
      </c>
      <c r="B75" s="61" t="s">
        <v>30</v>
      </c>
      <c r="C75" s="63">
        <v>0.33</v>
      </c>
      <c r="D75" s="63">
        <v>0</v>
      </c>
      <c r="E75" s="63">
        <f t="shared" si="2"/>
        <v>0.17</v>
      </c>
      <c r="F75" s="65">
        <f t="shared" si="3"/>
        <v>0.34</v>
      </c>
    </row>
    <row r="76" spans="1:6" ht="15.75">
      <c r="A76" s="60">
        <v>2512</v>
      </c>
      <c r="B76" s="61" t="s">
        <v>41</v>
      </c>
      <c r="C76" s="63">
        <v>190.74</v>
      </c>
      <c r="D76" s="63">
        <v>0</v>
      </c>
      <c r="E76" s="63">
        <v>96.61</v>
      </c>
      <c r="F76" s="65">
        <f t="shared" si="3"/>
        <v>193.22</v>
      </c>
    </row>
    <row r="77" spans="1:6" ht="33.75" customHeight="1" hidden="1">
      <c r="A77" s="60">
        <v>2513</v>
      </c>
      <c r="B77" s="61" t="s">
        <v>24</v>
      </c>
      <c r="C77" s="63"/>
      <c r="D77" s="63">
        <v>0</v>
      </c>
      <c r="E77" s="63">
        <f t="shared" si="2"/>
        <v>0</v>
      </c>
      <c r="F77" s="65">
        <f t="shared" si="3"/>
        <v>0</v>
      </c>
    </row>
    <row r="78" spans="1:6" ht="15.75" customHeight="1">
      <c r="A78" s="60">
        <v>2515</v>
      </c>
      <c r="B78" s="61" t="s">
        <v>25</v>
      </c>
      <c r="C78" s="63">
        <v>0.41</v>
      </c>
      <c r="D78" s="63">
        <v>0</v>
      </c>
      <c r="E78" s="63">
        <f t="shared" si="2"/>
        <v>0.21</v>
      </c>
      <c r="F78" s="65">
        <f t="shared" si="3"/>
        <v>0.42</v>
      </c>
    </row>
    <row r="79" spans="1:6" ht="15.75">
      <c r="A79" s="60">
        <v>2519</v>
      </c>
      <c r="B79" s="61" t="s">
        <v>27</v>
      </c>
      <c r="C79" s="63">
        <v>0.06</v>
      </c>
      <c r="D79" s="63">
        <v>0</v>
      </c>
      <c r="E79" s="63">
        <f t="shared" si="2"/>
        <v>0.03</v>
      </c>
      <c r="F79" s="65">
        <f t="shared" si="3"/>
        <v>0.06</v>
      </c>
    </row>
    <row r="80" spans="1:6" ht="15.75" customHeight="1" hidden="1">
      <c r="A80" s="60">
        <v>6240</v>
      </c>
      <c r="B80" s="61" t="s">
        <v>71</v>
      </c>
      <c r="C80" s="63"/>
      <c r="D80" s="63">
        <v>0</v>
      </c>
      <c r="E80" s="63">
        <f t="shared" si="2"/>
        <v>0</v>
      </c>
      <c r="F80" s="65">
        <f t="shared" si="3"/>
        <v>0</v>
      </c>
    </row>
    <row r="81" spans="1:6" ht="15.75" customHeight="1" hidden="1">
      <c r="A81" s="60">
        <v>6290</v>
      </c>
      <c r="B81" s="61" t="s">
        <v>72</v>
      </c>
      <c r="C81" s="63"/>
      <c r="D81" s="63">
        <v>0</v>
      </c>
      <c r="E81" s="63">
        <f t="shared" si="2"/>
        <v>0</v>
      </c>
      <c r="F81" s="65">
        <f t="shared" si="3"/>
        <v>0</v>
      </c>
    </row>
    <row r="82" spans="1:6" ht="15.75" customHeight="1" hidden="1">
      <c r="A82" s="60">
        <v>5121</v>
      </c>
      <c r="B82" s="61" t="s">
        <v>73</v>
      </c>
      <c r="C82" s="63"/>
      <c r="D82" s="63">
        <v>0</v>
      </c>
      <c r="E82" s="63">
        <f t="shared" si="2"/>
        <v>0</v>
      </c>
      <c r="F82" s="65">
        <f t="shared" si="3"/>
        <v>0</v>
      </c>
    </row>
    <row r="83" spans="1:6" ht="15.75" customHeight="1">
      <c r="A83" s="60">
        <v>5232</v>
      </c>
      <c r="B83" s="61" t="s">
        <v>26</v>
      </c>
      <c r="C83" s="63">
        <v>52.3</v>
      </c>
      <c r="D83" s="63">
        <v>0</v>
      </c>
      <c r="E83" s="63">
        <f t="shared" si="2"/>
        <v>26.15</v>
      </c>
      <c r="F83" s="65">
        <f t="shared" si="3"/>
        <v>52.3</v>
      </c>
    </row>
    <row r="84" spans="1:6" ht="15.75" customHeight="1" hidden="1">
      <c r="A84" s="60">
        <v>5238</v>
      </c>
      <c r="B84" s="61" t="s">
        <v>74</v>
      </c>
      <c r="C84" s="63"/>
      <c r="D84" s="63">
        <v>0</v>
      </c>
      <c r="E84" s="63">
        <f t="shared" si="2"/>
        <v>0</v>
      </c>
      <c r="F84" s="65">
        <f t="shared" si="3"/>
        <v>0</v>
      </c>
    </row>
    <row r="85" spans="1:6" ht="15.75" customHeight="1">
      <c r="A85" s="60">
        <v>5240</v>
      </c>
      <c r="B85" s="61" t="s">
        <v>75</v>
      </c>
      <c r="C85" s="63">
        <v>3.12</v>
      </c>
      <c r="D85" s="63">
        <v>0</v>
      </c>
      <c r="E85" s="63">
        <f t="shared" si="2"/>
        <v>1.56</v>
      </c>
      <c r="F85" s="65">
        <f t="shared" si="3"/>
        <v>3.12</v>
      </c>
    </row>
    <row r="86" spans="1:6" ht="15.75">
      <c r="A86" s="60">
        <v>5250</v>
      </c>
      <c r="B86" s="61" t="s">
        <v>76</v>
      </c>
      <c r="C86" s="72">
        <v>484.11</v>
      </c>
      <c r="D86" s="63">
        <v>0</v>
      </c>
      <c r="E86" s="63">
        <v>242.09</v>
      </c>
      <c r="F86" s="65">
        <f t="shared" si="3"/>
        <v>484.18</v>
      </c>
    </row>
    <row r="87" spans="1:6" ht="15.75">
      <c r="A87" s="68"/>
      <c r="B87" s="70" t="s">
        <v>8</v>
      </c>
      <c r="C87" s="67">
        <f>SUM(C41:C86)</f>
        <v>1057.9899999999998</v>
      </c>
      <c r="D87" s="67">
        <f>SUM(D41:D86)</f>
        <v>0</v>
      </c>
      <c r="E87" s="67">
        <f>SUM(E41:E86)</f>
        <v>530.3199999999999</v>
      </c>
      <c r="F87" s="67">
        <f>SUM(F41:F86)</f>
        <v>1060.6399999999999</v>
      </c>
    </row>
    <row r="88" spans="1:6" ht="15.75">
      <c r="A88" s="68"/>
      <c r="B88" s="70" t="s">
        <v>31</v>
      </c>
      <c r="C88" s="67">
        <f>C87+C39</f>
        <v>1780.0299999999997</v>
      </c>
      <c r="D88" s="67">
        <f>D87+D39</f>
        <v>0</v>
      </c>
      <c r="E88" s="67">
        <f>E87+E39</f>
        <v>901.68</v>
      </c>
      <c r="F88" s="67">
        <f>F87+F39</f>
        <v>1803.36</v>
      </c>
    </row>
    <row r="89" spans="1:6" ht="15.75">
      <c r="A89" s="73"/>
      <c r="B89" s="74"/>
      <c r="C89" s="91"/>
      <c r="D89" s="74"/>
      <c r="E89" s="92"/>
      <c r="F89" s="91"/>
    </row>
    <row r="90" spans="1:6" ht="15" customHeight="1">
      <c r="A90" s="133" t="s">
        <v>77</v>
      </c>
      <c r="B90" s="133"/>
      <c r="C90" s="80">
        <v>34</v>
      </c>
      <c r="D90" s="46">
        <v>0</v>
      </c>
      <c r="E90" s="77">
        <v>17</v>
      </c>
      <c r="F90" s="46">
        <v>34</v>
      </c>
    </row>
    <row r="91" spans="1:6" ht="15.75">
      <c r="A91" s="133" t="s">
        <v>78</v>
      </c>
      <c r="B91" s="133"/>
      <c r="C91" s="78">
        <f>C88/C90</f>
        <v>52.353823529411756</v>
      </c>
      <c r="D91" s="67">
        <v>0</v>
      </c>
      <c r="E91" s="67">
        <f>E88/E90</f>
        <v>53.04</v>
      </c>
      <c r="F91" s="67">
        <f>F88/F90</f>
        <v>53.04</v>
      </c>
    </row>
    <row r="92" spans="1:6" ht="15">
      <c r="A92" s="85"/>
      <c r="B92" s="85"/>
      <c r="C92" s="85"/>
      <c r="D92" s="85"/>
      <c r="E92" s="85"/>
      <c r="F92" s="85"/>
    </row>
    <row r="93" spans="1:6" s="2" customFormat="1" ht="15.75">
      <c r="A93" s="144" t="s">
        <v>50</v>
      </c>
      <c r="B93" s="145"/>
      <c r="C93" s="81"/>
      <c r="D93" s="93"/>
      <c r="E93" s="94"/>
      <c r="F93" s="94"/>
    </row>
    <row r="94" spans="1:6" s="2" customFormat="1" ht="15.75">
      <c r="A94" s="144" t="s">
        <v>109</v>
      </c>
      <c r="B94" s="145"/>
      <c r="C94" s="81"/>
      <c r="D94" s="93"/>
      <c r="E94" s="94"/>
      <c r="F94" s="94"/>
    </row>
    <row r="95" spans="1:6" s="2" customFormat="1" ht="15.75">
      <c r="A95" s="57"/>
      <c r="B95" s="57"/>
      <c r="C95" s="57"/>
      <c r="D95" s="57"/>
      <c r="E95" s="57"/>
      <c r="F95" s="57"/>
    </row>
    <row r="96" spans="1:6" s="2" customFormat="1" ht="15.75">
      <c r="A96" s="57" t="s">
        <v>51</v>
      </c>
      <c r="B96" s="57"/>
      <c r="C96" s="57"/>
      <c r="D96" s="57"/>
      <c r="E96" s="57"/>
      <c r="F96" s="57"/>
    </row>
    <row r="97" spans="1:6" s="2" customFormat="1" ht="15.75">
      <c r="A97" s="57"/>
      <c r="B97" s="57"/>
      <c r="C97" s="57"/>
      <c r="D97" s="57"/>
      <c r="E97" s="57"/>
      <c r="F97" s="57"/>
    </row>
    <row r="98" spans="1:6" s="2" customFormat="1" ht="15.75">
      <c r="A98" s="57" t="s">
        <v>86</v>
      </c>
      <c r="B98" s="58"/>
      <c r="C98" s="58"/>
      <c r="D98" s="58"/>
      <c r="E98" s="57"/>
      <c r="F98" s="57"/>
    </row>
    <row r="99" spans="1:6" s="2" customFormat="1" ht="13.5" customHeight="1">
      <c r="A99" s="57"/>
      <c r="B99" s="59" t="s">
        <v>52</v>
      </c>
      <c r="C99" s="59"/>
      <c r="D99" s="59"/>
      <c r="E99" s="57"/>
      <c r="F99" s="57"/>
    </row>
  </sheetData>
  <sheetProtection/>
  <mergeCells count="12">
    <mergeCell ref="A94:B94"/>
    <mergeCell ref="A10:C10"/>
    <mergeCell ref="A93:B93"/>
    <mergeCell ref="B11:C11"/>
    <mergeCell ref="B13:F13"/>
    <mergeCell ref="A90:B90"/>
    <mergeCell ref="A91:B91"/>
    <mergeCell ref="B2:C2"/>
    <mergeCell ref="B3:C3"/>
    <mergeCell ref="A7:F7"/>
    <mergeCell ref="B8:C8"/>
    <mergeCell ref="A9:C9"/>
  </mergeCells>
  <printOptions/>
  <pageMargins left="0.9453125" right="0.5511811023622047" top="0.5901041666666667" bottom="0.7480314960629921" header="0.31496062992125984" footer="0.31496062992125984"/>
  <pageSetup firstPageNumber="3" useFirstPageNumber="1" horizontalDpi="600" verticalDpi="600" orientation="portrait" paperSize="9" scale="55" r:id="rId1"/>
  <headerFooter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100"/>
  <sheetViews>
    <sheetView view="pageLayout" workbookViewId="0" topLeftCell="A92">
      <selection activeCell="C12" sqref="C12"/>
    </sheetView>
  </sheetViews>
  <sheetFormatPr defaultColWidth="9.140625" defaultRowHeight="12.75"/>
  <cols>
    <col min="2" max="2" width="13.28125" style="4" customWidth="1"/>
    <col min="3" max="3" width="99.7109375" style="4" customWidth="1"/>
    <col min="4" max="5" width="0.13671875" style="4" hidden="1" customWidth="1"/>
    <col min="6" max="6" width="21.57421875" style="4" hidden="1" customWidth="1"/>
    <col min="7" max="7" width="40.421875" style="4" customWidth="1"/>
  </cols>
  <sheetData>
    <row r="1" spans="3:7" ht="15.75">
      <c r="C1" s="142"/>
      <c r="D1" s="142"/>
      <c r="E1" s="1"/>
      <c r="F1" s="23"/>
      <c r="G1" s="23" t="s">
        <v>10</v>
      </c>
    </row>
    <row r="2" spans="3:7" ht="15.75">
      <c r="C2" s="142"/>
      <c r="D2" s="142"/>
      <c r="E2" s="1"/>
      <c r="F2" s="23"/>
      <c r="G2" s="24" t="s">
        <v>46</v>
      </c>
    </row>
    <row r="3" spans="3:7" ht="15.75">
      <c r="C3" s="142"/>
      <c r="D3" s="142"/>
      <c r="E3" s="1"/>
      <c r="F3" s="23"/>
      <c r="G3" s="28" t="s">
        <v>83</v>
      </c>
    </row>
    <row r="4" spans="3:7" ht="15.75">
      <c r="C4" s="1"/>
      <c r="D4" s="1"/>
      <c r="E4" s="1"/>
      <c r="F4" s="23"/>
      <c r="G4" s="24" t="s">
        <v>49</v>
      </c>
    </row>
    <row r="5" spans="3:7" ht="15.75">
      <c r="C5" s="6"/>
      <c r="D5" s="15"/>
      <c r="E5" s="15"/>
      <c r="F5" s="27"/>
      <c r="G5" s="24" t="s">
        <v>82</v>
      </c>
    </row>
    <row r="6" ht="15">
      <c r="G6" s="7"/>
    </row>
    <row r="7" spans="2:7" ht="18.75">
      <c r="B7" s="140" t="s">
        <v>9</v>
      </c>
      <c r="C7" s="140"/>
      <c r="D7" s="140"/>
      <c r="E7" s="140"/>
      <c r="F7" s="140"/>
      <c r="G7" s="140"/>
    </row>
    <row r="8" spans="3:7" ht="15">
      <c r="C8" s="143"/>
      <c r="D8" s="143"/>
      <c r="E8" s="3"/>
      <c r="F8" s="3"/>
      <c r="G8" s="7"/>
    </row>
    <row r="9" spans="2:7" ht="15.75">
      <c r="B9" s="138" t="s">
        <v>1</v>
      </c>
      <c r="C9" s="138"/>
      <c r="D9" s="138"/>
      <c r="E9" s="19"/>
      <c r="F9" s="19"/>
      <c r="G9" s="49"/>
    </row>
    <row r="10" spans="2:7" ht="15.75">
      <c r="B10" s="138" t="s">
        <v>0</v>
      </c>
      <c r="C10" s="138"/>
      <c r="D10" s="138"/>
      <c r="E10" s="19"/>
      <c r="F10" s="19"/>
      <c r="G10" s="49"/>
    </row>
    <row r="11" spans="2:7" ht="15.75">
      <c r="B11" s="19"/>
      <c r="C11" s="138" t="s">
        <v>43</v>
      </c>
      <c r="D11" s="138"/>
      <c r="E11" s="19"/>
      <c r="F11" s="19"/>
      <c r="G11" s="49"/>
    </row>
    <row r="12" spans="2:12" ht="15.75" customHeight="1">
      <c r="B12" s="19"/>
      <c r="C12" s="132" t="s">
        <v>118</v>
      </c>
      <c r="D12" s="132"/>
      <c r="E12" s="132"/>
      <c r="F12" s="132"/>
      <c r="G12" s="132"/>
      <c r="H12" s="132"/>
      <c r="I12" s="132"/>
      <c r="J12" s="132"/>
      <c r="K12" s="132"/>
      <c r="L12" s="132"/>
    </row>
    <row r="13" spans="2:7" ht="15.75" customHeight="1">
      <c r="B13" s="19"/>
      <c r="C13" s="138" t="s">
        <v>117</v>
      </c>
      <c r="D13" s="138"/>
      <c r="E13" s="138"/>
      <c r="F13" s="138"/>
      <c r="G13" s="146"/>
    </row>
    <row r="14" spans="2:7" ht="15.75">
      <c r="B14" s="19" t="s">
        <v>2</v>
      </c>
      <c r="C14" s="19" t="s">
        <v>106</v>
      </c>
      <c r="D14" s="19"/>
      <c r="E14" s="19"/>
      <c r="F14" s="19"/>
      <c r="G14" s="25"/>
    </row>
    <row r="15" spans="2:7" s="11" customFormat="1" ht="67.5" customHeight="1">
      <c r="B15" s="130" t="s">
        <v>3</v>
      </c>
      <c r="C15" s="130" t="s">
        <v>4</v>
      </c>
      <c r="D15" s="130" t="s">
        <v>79</v>
      </c>
      <c r="E15" s="130" t="s">
        <v>55</v>
      </c>
      <c r="F15" s="130" t="s">
        <v>56</v>
      </c>
      <c r="G15" s="130" t="s">
        <v>107</v>
      </c>
    </row>
    <row r="16" spans="2:7" ht="14.25">
      <c r="B16" s="16">
        <v>1</v>
      </c>
      <c r="C16" s="17">
        <v>2</v>
      </c>
      <c r="D16" s="17"/>
      <c r="E16" s="17">
        <v>3</v>
      </c>
      <c r="F16" s="17">
        <v>4</v>
      </c>
      <c r="G16" s="17">
        <v>3</v>
      </c>
    </row>
    <row r="17" spans="2:7" ht="15.75">
      <c r="B17" s="71"/>
      <c r="C17" s="69" t="s">
        <v>5</v>
      </c>
      <c r="D17" s="65"/>
      <c r="E17" s="69"/>
      <c r="F17" s="69"/>
      <c r="G17" s="65"/>
    </row>
    <row r="18" spans="2:7" ht="15.75">
      <c r="B18" s="60">
        <v>1100</v>
      </c>
      <c r="C18" s="60" t="s">
        <v>47</v>
      </c>
      <c r="D18" s="63">
        <v>46.04</v>
      </c>
      <c r="E18" s="63">
        <v>0</v>
      </c>
      <c r="F18" s="63">
        <v>26.38</v>
      </c>
      <c r="G18" s="63">
        <f>F18*2</f>
        <v>52.76</v>
      </c>
    </row>
    <row r="19" spans="2:7" ht="15.75">
      <c r="B19" s="60">
        <v>1200</v>
      </c>
      <c r="C19" s="61" t="s">
        <v>48</v>
      </c>
      <c r="D19" s="63">
        <v>10.86</v>
      </c>
      <c r="E19" s="63">
        <v>0</v>
      </c>
      <c r="F19" s="63">
        <v>6.22</v>
      </c>
      <c r="G19" s="63">
        <f aca="true" t="shared" si="0" ref="G19:G37">F19*2</f>
        <v>12.44</v>
      </c>
    </row>
    <row r="20" spans="2:7" ht="15.75">
      <c r="B20" s="64">
        <v>2210</v>
      </c>
      <c r="C20" s="61" t="s">
        <v>57</v>
      </c>
      <c r="D20" s="63">
        <v>1.64</v>
      </c>
      <c r="E20" s="63">
        <v>0</v>
      </c>
      <c r="F20" s="63">
        <f aca="true" t="shared" si="1" ref="F20:F37">ROUND(D20/42*21,2)</f>
        <v>0.82</v>
      </c>
      <c r="G20" s="63">
        <f t="shared" si="0"/>
        <v>1.64</v>
      </c>
    </row>
    <row r="21" spans="2:7" ht="15.75">
      <c r="B21" s="60">
        <v>2222</v>
      </c>
      <c r="C21" s="61" t="s">
        <v>28</v>
      </c>
      <c r="D21" s="63">
        <v>35.66</v>
      </c>
      <c r="E21" s="63">
        <v>0</v>
      </c>
      <c r="F21" s="63">
        <f t="shared" si="1"/>
        <v>17.83</v>
      </c>
      <c r="G21" s="63">
        <f t="shared" si="0"/>
        <v>35.66</v>
      </c>
    </row>
    <row r="22" spans="2:7" ht="15.75">
      <c r="B22" s="60">
        <v>2223</v>
      </c>
      <c r="C22" s="61" t="s">
        <v>29</v>
      </c>
      <c r="D22" s="63">
        <v>23.19</v>
      </c>
      <c r="E22" s="63">
        <v>0</v>
      </c>
      <c r="F22" s="63">
        <f t="shared" si="1"/>
        <v>11.6</v>
      </c>
      <c r="G22" s="63">
        <f t="shared" si="0"/>
        <v>23.2</v>
      </c>
    </row>
    <row r="23" spans="2:7" ht="15.75" hidden="1">
      <c r="B23" s="60">
        <v>2230</v>
      </c>
      <c r="C23" s="61" t="s">
        <v>58</v>
      </c>
      <c r="D23" s="63"/>
      <c r="E23" s="63">
        <v>0</v>
      </c>
      <c r="F23" s="63">
        <f t="shared" si="1"/>
        <v>0</v>
      </c>
      <c r="G23" s="63">
        <f t="shared" si="0"/>
        <v>0</v>
      </c>
    </row>
    <row r="24" spans="2:7" ht="15.75">
      <c r="B24" s="60">
        <v>2243</v>
      </c>
      <c r="C24" s="61" t="s">
        <v>13</v>
      </c>
      <c r="D24" s="63">
        <v>0.71</v>
      </c>
      <c r="E24" s="63">
        <v>0</v>
      </c>
      <c r="F24" s="63">
        <f t="shared" si="1"/>
        <v>0.36</v>
      </c>
      <c r="G24" s="63">
        <f t="shared" si="0"/>
        <v>0.72</v>
      </c>
    </row>
    <row r="25" spans="2:7" ht="15.75">
      <c r="B25" s="60">
        <v>2244</v>
      </c>
      <c r="C25" s="61" t="s">
        <v>14</v>
      </c>
      <c r="D25" s="63">
        <v>33.82</v>
      </c>
      <c r="E25" s="63">
        <v>0</v>
      </c>
      <c r="F25" s="63">
        <f t="shared" si="1"/>
        <v>16.91</v>
      </c>
      <c r="G25" s="63">
        <f t="shared" si="0"/>
        <v>33.82</v>
      </c>
    </row>
    <row r="26" spans="2:7" ht="15.75" customHeight="1">
      <c r="B26" s="60">
        <v>2249</v>
      </c>
      <c r="C26" s="61" t="s">
        <v>59</v>
      </c>
      <c r="D26" s="63">
        <v>8.54</v>
      </c>
      <c r="E26" s="63">
        <v>0</v>
      </c>
      <c r="F26" s="63">
        <f t="shared" si="1"/>
        <v>4.27</v>
      </c>
      <c r="G26" s="63">
        <f t="shared" si="0"/>
        <v>8.54</v>
      </c>
    </row>
    <row r="27" spans="2:7" ht="15.75" hidden="1">
      <c r="B27" s="60">
        <v>2251</v>
      </c>
      <c r="C27" s="61" t="s">
        <v>11</v>
      </c>
      <c r="D27" s="63"/>
      <c r="E27" s="63">
        <v>0</v>
      </c>
      <c r="F27" s="63">
        <f t="shared" si="1"/>
        <v>0</v>
      </c>
      <c r="G27" s="63">
        <f t="shared" si="0"/>
        <v>0</v>
      </c>
    </row>
    <row r="28" spans="2:7" ht="15.75">
      <c r="B28" s="60">
        <v>2263</v>
      </c>
      <c r="C28" s="61" t="s">
        <v>60</v>
      </c>
      <c r="D28" s="63">
        <v>14.11</v>
      </c>
      <c r="E28" s="63">
        <v>0</v>
      </c>
      <c r="F28" s="63">
        <f t="shared" si="1"/>
        <v>7.06</v>
      </c>
      <c r="G28" s="63">
        <f t="shared" si="0"/>
        <v>14.12</v>
      </c>
    </row>
    <row r="29" spans="2:7" ht="15.75">
      <c r="B29" s="60">
        <v>2264</v>
      </c>
      <c r="C29" s="61" t="s">
        <v>61</v>
      </c>
      <c r="D29" s="63">
        <v>0.03</v>
      </c>
      <c r="E29" s="63">
        <v>0</v>
      </c>
      <c r="F29" s="63">
        <f t="shared" si="1"/>
        <v>0.02</v>
      </c>
      <c r="G29" s="63">
        <f t="shared" si="0"/>
        <v>0.04</v>
      </c>
    </row>
    <row r="30" spans="2:7" ht="15.75">
      <c r="B30" s="60">
        <v>2279</v>
      </c>
      <c r="C30" s="61" t="s">
        <v>17</v>
      </c>
      <c r="D30" s="63">
        <v>8.57</v>
      </c>
      <c r="E30" s="63">
        <v>0</v>
      </c>
      <c r="F30" s="63">
        <f t="shared" si="1"/>
        <v>4.29</v>
      </c>
      <c r="G30" s="63">
        <f t="shared" si="0"/>
        <v>8.58</v>
      </c>
    </row>
    <row r="31" spans="2:7" ht="15.75">
      <c r="B31" s="60">
        <v>2321</v>
      </c>
      <c r="C31" s="61" t="s">
        <v>20</v>
      </c>
      <c r="D31" s="63">
        <v>63.86</v>
      </c>
      <c r="E31" s="63">
        <v>0</v>
      </c>
      <c r="F31" s="63">
        <f t="shared" si="1"/>
        <v>31.93</v>
      </c>
      <c r="G31" s="63">
        <f t="shared" si="0"/>
        <v>63.86</v>
      </c>
    </row>
    <row r="32" spans="2:7" ht="15.75" hidden="1">
      <c r="B32" s="60">
        <v>2341</v>
      </c>
      <c r="C32" s="61" t="s">
        <v>62</v>
      </c>
      <c r="D32" s="63"/>
      <c r="E32" s="63">
        <v>0</v>
      </c>
      <c r="F32" s="63">
        <f t="shared" si="1"/>
        <v>0</v>
      </c>
      <c r="G32" s="63">
        <f t="shared" si="0"/>
        <v>0</v>
      </c>
    </row>
    <row r="33" spans="2:7" ht="15.75" hidden="1">
      <c r="B33" s="60">
        <v>2350</v>
      </c>
      <c r="C33" s="61" t="s">
        <v>22</v>
      </c>
      <c r="D33" s="63"/>
      <c r="E33" s="63">
        <v>0</v>
      </c>
      <c r="F33" s="63">
        <f t="shared" si="1"/>
        <v>0</v>
      </c>
      <c r="G33" s="63">
        <f t="shared" si="0"/>
        <v>0</v>
      </c>
    </row>
    <row r="34" spans="2:7" ht="15.75" hidden="1">
      <c r="B34" s="60">
        <v>2362</v>
      </c>
      <c r="C34" s="61" t="s">
        <v>63</v>
      </c>
      <c r="D34" s="63"/>
      <c r="E34" s="63">
        <v>0</v>
      </c>
      <c r="F34" s="63">
        <f t="shared" si="1"/>
        <v>0</v>
      </c>
      <c r="G34" s="63">
        <f t="shared" si="0"/>
        <v>0</v>
      </c>
    </row>
    <row r="35" spans="2:7" ht="15.75">
      <c r="B35" s="60">
        <v>2363</v>
      </c>
      <c r="C35" s="61" t="s">
        <v>64</v>
      </c>
      <c r="D35" s="63">
        <v>245.87</v>
      </c>
      <c r="E35" s="63">
        <v>0</v>
      </c>
      <c r="F35" s="63">
        <f t="shared" si="1"/>
        <v>122.94</v>
      </c>
      <c r="G35" s="63">
        <f t="shared" si="0"/>
        <v>245.88</v>
      </c>
    </row>
    <row r="36" spans="2:7" ht="15.75">
      <c r="B36" s="60">
        <v>2513</v>
      </c>
      <c r="C36" s="61" t="s">
        <v>24</v>
      </c>
      <c r="D36" s="63">
        <v>1.99</v>
      </c>
      <c r="E36" s="63">
        <v>0</v>
      </c>
      <c r="F36" s="63">
        <f t="shared" si="1"/>
        <v>1</v>
      </c>
      <c r="G36" s="63">
        <f t="shared" si="0"/>
        <v>2</v>
      </c>
    </row>
    <row r="37" spans="2:7" ht="15.75" customHeight="1">
      <c r="B37" s="60">
        <v>2519</v>
      </c>
      <c r="C37" s="61" t="s">
        <v>27</v>
      </c>
      <c r="D37" s="63">
        <v>1.04</v>
      </c>
      <c r="E37" s="63">
        <v>0</v>
      </c>
      <c r="F37" s="63">
        <f t="shared" si="1"/>
        <v>0.52</v>
      </c>
      <c r="G37" s="63">
        <f t="shared" si="0"/>
        <v>1.04</v>
      </c>
    </row>
    <row r="38" spans="2:7" ht="15.75">
      <c r="B38" s="60">
        <v>5232</v>
      </c>
      <c r="C38" s="61" t="s">
        <v>26</v>
      </c>
      <c r="D38" s="63"/>
      <c r="E38" s="61"/>
      <c r="F38" s="63">
        <f>ROUND(D38/34*17,2)</f>
        <v>0</v>
      </c>
      <c r="G38" s="63"/>
    </row>
    <row r="39" spans="2:7" ht="15.75">
      <c r="B39" s="60"/>
      <c r="C39" s="66" t="s">
        <v>6</v>
      </c>
      <c r="D39" s="67">
        <f>SUM(D18:D38)</f>
        <v>495.93</v>
      </c>
      <c r="E39" s="67">
        <f>SUM(E18:E38)</f>
        <v>0</v>
      </c>
      <c r="F39" s="67">
        <f>SUM(F18:F38)</f>
        <v>252.15</v>
      </c>
      <c r="G39" s="67">
        <f>SUM(G18:G38)</f>
        <v>504.3</v>
      </c>
    </row>
    <row r="40" spans="2:7" ht="15.75">
      <c r="B40" s="68"/>
      <c r="C40" s="60" t="s">
        <v>7</v>
      </c>
      <c r="D40" s="65"/>
      <c r="E40" s="60"/>
      <c r="F40" s="90"/>
      <c r="G40" s="65"/>
    </row>
    <row r="41" spans="2:7" ht="15.75">
      <c r="B41" s="60">
        <v>1100</v>
      </c>
      <c r="C41" s="60" t="s">
        <v>47</v>
      </c>
      <c r="D41" s="63">
        <v>112.7</v>
      </c>
      <c r="E41" s="63">
        <v>0</v>
      </c>
      <c r="F41" s="63">
        <f aca="true" t="shared" si="2" ref="F41:F86">ROUND(D41/42*21,2)</f>
        <v>56.35</v>
      </c>
      <c r="G41" s="63">
        <f aca="true" t="shared" si="3" ref="G41:G86">F41*2</f>
        <v>112.7</v>
      </c>
    </row>
    <row r="42" spans="2:7" ht="15.75">
      <c r="B42" s="60">
        <v>1200</v>
      </c>
      <c r="C42" s="61" t="s">
        <v>48</v>
      </c>
      <c r="D42" s="63">
        <v>26.59</v>
      </c>
      <c r="E42" s="63">
        <v>0</v>
      </c>
      <c r="F42" s="63">
        <f t="shared" si="2"/>
        <v>13.3</v>
      </c>
      <c r="G42" s="63">
        <f t="shared" si="3"/>
        <v>26.6</v>
      </c>
    </row>
    <row r="43" spans="2:7" ht="15.75" hidden="1">
      <c r="B43" s="60">
        <v>2100</v>
      </c>
      <c r="C43" s="45" t="s">
        <v>65</v>
      </c>
      <c r="D43" s="63"/>
      <c r="E43" s="63">
        <v>0</v>
      </c>
      <c r="F43" s="63">
        <f t="shared" si="2"/>
        <v>0</v>
      </c>
      <c r="G43" s="63">
        <f t="shared" si="3"/>
        <v>0</v>
      </c>
    </row>
    <row r="44" spans="2:7" ht="15.75">
      <c r="B44" s="64">
        <v>2210</v>
      </c>
      <c r="C44" s="61" t="s">
        <v>57</v>
      </c>
      <c r="D44" s="63">
        <v>2.19</v>
      </c>
      <c r="E44" s="63">
        <v>0</v>
      </c>
      <c r="F44" s="63">
        <f t="shared" si="2"/>
        <v>1.1</v>
      </c>
      <c r="G44" s="63">
        <f t="shared" si="3"/>
        <v>2.2</v>
      </c>
    </row>
    <row r="45" spans="2:7" ht="15.75" hidden="1">
      <c r="B45" s="60">
        <v>2222</v>
      </c>
      <c r="C45" s="61" t="s">
        <v>28</v>
      </c>
      <c r="D45" s="63"/>
      <c r="E45" s="63">
        <v>0</v>
      </c>
      <c r="F45" s="63">
        <f t="shared" si="2"/>
        <v>0</v>
      </c>
      <c r="G45" s="63">
        <f t="shared" si="3"/>
        <v>0</v>
      </c>
    </row>
    <row r="46" spans="2:7" ht="15.75" hidden="1">
      <c r="B46" s="60">
        <v>2223</v>
      </c>
      <c r="C46" s="61" t="s">
        <v>29</v>
      </c>
      <c r="D46" s="63"/>
      <c r="E46" s="63">
        <v>0</v>
      </c>
      <c r="F46" s="63">
        <f t="shared" si="2"/>
        <v>0</v>
      </c>
      <c r="G46" s="63">
        <f t="shared" si="3"/>
        <v>0</v>
      </c>
    </row>
    <row r="47" spans="2:7" ht="15.75" hidden="1">
      <c r="B47" s="60">
        <v>2230</v>
      </c>
      <c r="C47" s="61" t="s">
        <v>58</v>
      </c>
      <c r="D47" s="63"/>
      <c r="E47" s="63">
        <v>0</v>
      </c>
      <c r="F47" s="63">
        <f t="shared" si="2"/>
        <v>0</v>
      </c>
      <c r="G47" s="63">
        <f t="shared" si="3"/>
        <v>0</v>
      </c>
    </row>
    <row r="48" spans="2:7" ht="15.75">
      <c r="B48" s="60">
        <v>2234</v>
      </c>
      <c r="C48" s="61" t="s">
        <v>34</v>
      </c>
      <c r="D48" s="63">
        <v>0.16</v>
      </c>
      <c r="E48" s="63">
        <v>0</v>
      </c>
      <c r="F48" s="63">
        <f t="shared" si="2"/>
        <v>0.08</v>
      </c>
      <c r="G48" s="63">
        <f t="shared" si="3"/>
        <v>0.16</v>
      </c>
    </row>
    <row r="49" spans="2:7" ht="15.75">
      <c r="B49" s="60">
        <v>2239</v>
      </c>
      <c r="C49" s="61" t="s">
        <v>35</v>
      </c>
      <c r="D49" s="63">
        <v>5.73</v>
      </c>
      <c r="E49" s="63">
        <v>0</v>
      </c>
      <c r="F49" s="63">
        <f t="shared" si="2"/>
        <v>2.87</v>
      </c>
      <c r="G49" s="63">
        <f t="shared" si="3"/>
        <v>5.74</v>
      </c>
    </row>
    <row r="50" spans="2:7" ht="15.75">
      <c r="B50" s="60">
        <v>2241</v>
      </c>
      <c r="C50" s="61" t="s">
        <v>66</v>
      </c>
      <c r="D50" s="63">
        <v>32.48</v>
      </c>
      <c r="E50" s="63">
        <v>0</v>
      </c>
      <c r="F50" s="63">
        <f t="shared" si="2"/>
        <v>16.24</v>
      </c>
      <c r="G50" s="63">
        <f t="shared" si="3"/>
        <v>32.48</v>
      </c>
    </row>
    <row r="51" spans="2:7" ht="15.75">
      <c r="B51" s="60">
        <v>2242</v>
      </c>
      <c r="C51" s="61" t="s">
        <v>12</v>
      </c>
      <c r="D51" s="63">
        <v>0.73</v>
      </c>
      <c r="E51" s="63">
        <v>0</v>
      </c>
      <c r="F51" s="63">
        <f t="shared" si="2"/>
        <v>0.37</v>
      </c>
      <c r="G51" s="63">
        <f t="shared" si="3"/>
        <v>0.74</v>
      </c>
    </row>
    <row r="52" spans="2:7" ht="15.75">
      <c r="B52" s="60">
        <v>2243</v>
      </c>
      <c r="C52" s="61" t="s">
        <v>13</v>
      </c>
      <c r="D52" s="63">
        <v>3.94</v>
      </c>
      <c r="E52" s="63">
        <v>0</v>
      </c>
      <c r="F52" s="63">
        <f t="shared" si="2"/>
        <v>1.97</v>
      </c>
      <c r="G52" s="63">
        <f t="shared" si="3"/>
        <v>3.94</v>
      </c>
    </row>
    <row r="53" spans="2:7" ht="15.75">
      <c r="B53" s="60">
        <v>2244</v>
      </c>
      <c r="C53" s="61" t="s">
        <v>14</v>
      </c>
      <c r="D53" s="63">
        <v>0.14</v>
      </c>
      <c r="E53" s="63">
        <v>0</v>
      </c>
      <c r="F53" s="63">
        <f t="shared" si="2"/>
        <v>0.07</v>
      </c>
      <c r="G53" s="63">
        <f t="shared" si="3"/>
        <v>0.14</v>
      </c>
    </row>
    <row r="54" spans="2:7" ht="15.75">
      <c r="B54" s="60">
        <v>2247</v>
      </c>
      <c r="C54" s="69" t="s">
        <v>15</v>
      </c>
      <c r="D54" s="63">
        <v>0.21</v>
      </c>
      <c r="E54" s="63">
        <v>0</v>
      </c>
      <c r="F54" s="63">
        <f t="shared" si="2"/>
        <v>0.11</v>
      </c>
      <c r="G54" s="63">
        <f t="shared" si="3"/>
        <v>0.22</v>
      </c>
    </row>
    <row r="55" spans="2:7" ht="15.75" hidden="1">
      <c r="B55" s="60">
        <v>2249</v>
      </c>
      <c r="C55" s="61" t="s">
        <v>59</v>
      </c>
      <c r="D55" s="63"/>
      <c r="E55" s="63">
        <v>0</v>
      </c>
      <c r="F55" s="63">
        <f t="shared" si="2"/>
        <v>0</v>
      </c>
      <c r="G55" s="63">
        <f t="shared" si="3"/>
        <v>0</v>
      </c>
    </row>
    <row r="56" spans="2:7" ht="15.75">
      <c r="B56" s="60">
        <v>2251</v>
      </c>
      <c r="C56" s="61" t="s">
        <v>11</v>
      </c>
      <c r="D56" s="63">
        <v>1.64</v>
      </c>
      <c r="E56" s="63">
        <v>0</v>
      </c>
      <c r="F56" s="63">
        <f t="shared" si="2"/>
        <v>0.82</v>
      </c>
      <c r="G56" s="63">
        <f t="shared" si="3"/>
        <v>1.64</v>
      </c>
    </row>
    <row r="57" spans="2:7" ht="15.75" hidden="1">
      <c r="B57" s="60">
        <v>2252</v>
      </c>
      <c r="C57" s="61" t="s">
        <v>67</v>
      </c>
      <c r="D57" s="63"/>
      <c r="E57" s="63">
        <v>0</v>
      </c>
      <c r="F57" s="63">
        <f t="shared" si="2"/>
        <v>0</v>
      </c>
      <c r="G57" s="63">
        <f t="shared" si="3"/>
        <v>0</v>
      </c>
    </row>
    <row r="58" spans="2:7" ht="15.75">
      <c r="B58" s="60">
        <v>2259</v>
      </c>
      <c r="C58" s="61" t="s">
        <v>37</v>
      </c>
      <c r="D58" s="63">
        <v>0.01</v>
      </c>
      <c r="E58" s="63">
        <v>0</v>
      </c>
      <c r="F58" s="63">
        <f t="shared" si="2"/>
        <v>0.01</v>
      </c>
      <c r="G58" s="63">
        <f t="shared" si="3"/>
        <v>0.02</v>
      </c>
    </row>
    <row r="59" spans="2:7" ht="15.75" hidden="1">
      <c r="B59" s="60">
        <v>2261</v>
      </c>
      <c r="C59" s="61" t="s">
        <v>68</v>
      </c>
      <c r="D59" s="63"/>
      <c r="E59" s="63">
        <v>0</v>
      </c>
      <c r="F59" s="63">
        <f t="shared" si="2"/>
        <v>0</v>
      </c>
      <c r="G59" s="63">
        <f t="shared" si="3"/>
        <v>0</v>
      </c>
    </row>
    <row r="60" spans="2:7" ht="15.75">
      <c r="B60" s="60">
        <v>2262</v>
      </c>
      <c r="C60" s="61" t="s">
        <v>16</v>
      </c>
      <c r="D60" s="63">
        <v>1.71</v>
      </c>
      <c r="E60" s="63">
        <v>0</v>
      </c>
      <c r="F60" s="63">
        <f t="shared" si="2"/>
        <v>0.86</v>
      </c>
      <c r="G60" s="63">
        <f t="shared" si="3"/>
        <v>1.72</v>
      </c>
    </row>
    <row r="61" spans="2:7" ht="15.75" hidden="1">
      <c r="B61" s="60">
        <v>2263</v>
      </c>
      <c r="C61" s="61" t="s">
        <v>60</v>
      </c>
      <c r="D61" s="63"/>
      <c r="E61" s="63">
        <v>0</v>
      </c>
      <c r="F61" s="63">
        <f t="shared" si="2"/>
        <v>0</v>
      </c>
      <c r="G61" s="63">
        <f t="shared" si="3"/>
        <v>0</v>
      </c>
    </row>
    <row r="62" spans="2:7" ht="15.75">
      <c r="B62" s="60">
        <v>2264</v>
      </c>
      <c r="C62" s="61" t="s">
        <v>61</v>
      </c>
      <c r="D62" s="63">
        <v>0.01</v>
      </c>
      <c r="E62" s="63">
        <v>0</v>
      </c>
      <c r="F62" s="63">
        <f t="shared" si="2"/>
        <v>0.01</v>
      </c>
      <c r="G62" s="63">
        <f t="shared" si="3"/>
        <v>0.02</v>
      </c>
    </row>
    <row r="63" spans="2:7" ht="15.75">
      <c r="B63" s="60">
        <v>2279</v>
      </c>
      <c r="C63" s="61" t="s">
        <v>17</v>
      </c>
      <c r="D63" s="63">
        <v>0.17</v>
      </c>
      <c r="E63" s="63">
        <v>0</v>
      </c>
      <c r="F63" s="63">
        <f t="shared" si="2"/>
        <v>0.09</v>
      </c>
      <c r="G63" s="63">
        <f t="shared" si="3"/>
        <v>0.18</v>
      </c>
    </row>
    <row r="64" spans="2:7" ht="15.75">
      <c r="B64" s="60">
        <v>2311</v>
      </c>
      <c r="C64" s="61" t="s">
        <v>18</v>
      </c>
      <c r="D64" s="63">
        <v>0.94</v>
      </c>
      <c r="E64" s="63">
        <v>0</v>
      </c>
      <c r="F64" s="63">
        <f t="shared" si="2"/>
        <v>0.47</v>
      </c>
      <c r="G64" s="63">
        <f t="shared" si="3"/>
        <v>0.94</v>
      </c>
    </row>
    <row r="65" spans="2:7" ht="15.75">
      <c r="B65" s="60">
        <v>2312</v>
      </c>
      <c r="C65" s="61" t="s">
        <v>19</v>
      </c>
      <c r="D65" s="63">
        <v>0.21</v>
      </c>
      <c r="E65" s="63">
        <v>0</v>
      </c>
      <c r="F65" s="63">
        <f t="shared" si="2"/>
        <v>0.11</v>
      </c>
      <c r="G65" s="63">
        <f t="shared" si="3"/>
        <v>0.22</v>
      </c>
    </row>
    <row r="66" spans="2:7" ht="15.75" hidden="1">
      <c r="B66" s="60">
        <v>2321</v>
      </c>
      <c r="C66" s="61" t="s">
        <v>20</v>
      </c>
      <c r="D66" s="63"/>
      <c r="E66" s="63">
        <v>0</v>
      </c>
      <c r="F66" s="63">
        <f t="shared" si="2"/>
        <v>0</v>
      </c>
      <c r="G66" s="63">
        <f t="shared" si="3"/>
        <v>0</v>
      </c>
    </row>
    <row r="67" spans="2:7" ht="15.75">
      <c r="B67" s="60">
        <v>2322</v>
      </c>
      <c r="C67" s="61" t="s">
        <v>21</v>
      </c>
      <c r="D67" s="63">
        <v>4.02</v>
      </c>
      <c r="E67" s="63">
        <v>0</v>
      </c>
      <c r="F67" s="63">
        <f t="shared" si="2"/>
        <v>2.01</v>
      </c>
      <c r="G67" s="63">
        <f t="shared" si="3"/>
        <v>4.02</v>
      </c>
    </row>
    <row r="68" spans="2:7" ht="15.75" hidden="1">
      <c r="B68" s="60">
        <v>2341</v>
      </c>
      <c r="C68" s="61" t="s">
        <v>62</v>
      </c>
      <c r="D68" s="63"/>
      <c r="E68" s="63">
        <v>0</v>
      </c>
      <c r="F68" s="63">
        <f t="shared" si="2"/>
        <v>0</v>
      </c>
      <c r="G68" s="63">
        <f t="shared" si="3"/>
        <v>0</v>
      </c>
    </row>
    <row r="69" spans="2:7" ht="15.75" hidden="1">
      <c r="B69" s="60">
        <v>2344</v>
      </c>
      <c r="C69" s="61" t="s">
        <v>69</v>
      </c>
      <c r="D69" s="63"/>
      <c r="E69" s="63">
        <v>0</v>
      </c>
      <c r="F69" s="63">
        <f t="shared" si="2"/>
        <v>0</v>
      </c>
      <c r="G69" s="63">
        <f t="shared" si="3"/>
        <v>0</v>
      </c>
    </row>
    <row r="70" spans="2:7" ht="15.75">
      <c r="B70" s="60">
        <v>2350</v>
      </c>
      <c r="C70" s="61" t="s">
        <v>22</v>
      </c>
      <c r="D70" s="63">
        <v>12.44</v>
      </c>
      <c r="E70" s="63">
        <v>0</v>
      </c>
      <c r="F70" s="63">
        <f t="shared" si="2"/>
        <v>6.22</v>
      </c>
      <c r="G70" s="63">
        <f t="shared" si="3"/>
        <v>12.44</v>
      </c>
    </row>
    <row r="71" spans="2:7" ht="15.75">
      <c r="B71" s="60">
        <v>2361</v>
      </c>
      <c r="C71" s="61" t="s">
        <v>23</v>
      </c>
      <c r="D71" s="63">
        <v>1.34</v>
      </c>
      <c r="E71" s="63">
        <v>0</v>
      </c>
      <c r="F71" s="63">
        <f t="shared" si="2"/>
        <v>0.67</v>
      </c>
      <c r="G71" s="63">
        <f t="shared" si="3"/>
        <v>1.34</v>
      </c>
    </row>
    <row r="72" spans="2:7" ht="15.75" hidden="1">
      <c r="B72" s="60">
        <v>2362</v>
      </c>
      <c r="C72" s="61" t="s">
        <v>63</v>
      </c>
      <c r="D72" s="63"/>
      <c r="E72" s="63">
        <v>0</v>
      </c>
      <c r="F72" s="63">
        <f t="shared" si="2"/>
        <v>0</v>
      </c>
      <c r="G72" s="63">
        <f t="shared" si="3"/>
        <v>0</v>
      </c>
    </row>
    <row r="73" spans="2:7" ht="15.75" hidden="1">
      <c r="B73" s="60">
        <v>2363</v>
      </c>
      <c r="C73" s="61" t="s">
        <v>64</v>
      </c>
      <c r="D73" s="63"/>
      <c r="E73" s="63">
        <v>0</v>
      </c>
      <c r="F73" s="63">
        <f t="shared" si="2"/>
        <v>0</v>
      </c>
      <c r="G73" s="63">
        <f t="shared" si="3"/>
        <v>0</v>
      </c>
    </row>
    <row r="74" spans="2:7" ht="15.75" hidden="1">
      <c r="B74" s="60">
        <v>2370</v>
      </c>
      <c r="C74" s="61" t="s">
        <v>70</v>
      </c>
      <c r="D74" s="63"/>
      <c r="E74" s="63">
        <v>0</v>
      </c>
      <c r="F74" s="63">
        <f t="shared" si="2"/>
        <v>0</v>
      </c>
      <c r="G74" s="63">
        <f t="shared" si="3"/>
        <v>0</v>
      </c>
    </row>
    <row r="75" spans="2:7" ht="15.75">
      <c r="B75" s="60">
        <v>2400</v>
      </c>
      <c r="C75" s="61" t="s">
        <v>30</v>
      </c>
      <c r="D75" s="63">
        <v>0.24</v>
      </c>
      <c r="E75" s="63">
        <v>0</v>
      </c>
      <c r="F75" s="63">
        <f t="shared" si="2"/>
        <v>0.12</v>
      </c>
      <c r="G75" s="63">
        <f t="shared" si="3"/>
        <v>0.24</v>
      </c>
    </row>
    <row r="76" spans="2:7" ht="15.75">
      <c r="B76" s="60">
        <v>2512</v>
      </c>
      <c r="C76" s="61" t="s">
        <v>41</v>
      </c>
      <c r="D76" s="63">
        <v>101.7</v>
      </c>
      <c r="E76" s="63">
        <v>0</v>
      </c>
      <c r="F76" s="63">
        <v>51.45</v>
      </c>
      <c r="G76" s="63">
        <f t="shared" si="3"/>
        <v>102.9</v>
      </c>
    </row>
    <row r="77" spans="2:7" ht="15.75" hidden="1">
      <c r="B77" s="60">
        <v>2513</v>
      </c>
      <c r="C77" s="61" t="s">
        <v>24</v>
      </c>
      <c r="D77" s="63"/>
      <c r="E77" s="63">
        <v>0</v>
      </c>
      <c r="F77" s="63">
        <f t="shared" si="2"/>
        <v>0</v>
      </c>
      <c r="G77" s="63">
        <f t="shared" si="3"/>
        <v>0</v>
      </c>
    </row>
    <row r="78" spans="2:7" ht="15.75">
      <c r="B78" s="60">
        <v>2515</v>
      </c>
      <c r="C78" s="61" t="s">
        <v>25</v>
      </c>
      <c r="D78" s="63">
        <v>0.31</v>
      </c>
      <c r="E78" s="63">
        <v>0</v>
      </c>
      <c r="F78" s="63">
        <f t="shared" si="2"/>
        <v>0.16</v>
      </c>
      <c r="G78" s="63">
        <f t="shared" si="3"/>
        <v>0.32</v>
      </c>
    </row>
    <row r="79" spans="2:7" ht="15.75">
      <c r="B79" s="60">
        <v>2519</v>
      </c>
      <c r="C79" s="61" t="s">
        <v>27</v>
      </c>
      <c r="D79" s="63">
        <v>0.01</v>
      </c>
      <c r="E79" s="63">
        <v>0</v>
      </c>
      <c r="F79" s="63">
        <f t="shared" si="2"/>
        <v>0.01</v>
      </c>
      <c r="G79" s="63">
        <f t="shared" si="3"/>
        <v>0.02</v>
      </c>
    </row>
    <row r="80" spans="2:7" ht="15.75" hidden="1">
      <c r="B80" s="60">
        <v>6240</v>
      </c>
      <c r="C80" s="61" t="s">
        <v>71</v>
      </c>
      <c r="D80" s="63"/>
      <c r="E80" s="63">
        <v>0</v>
      </c>
      <c r="F80" s="63">
        <f t="shared" si="2"/>
        <v>0</v>
      </c>
      <c r="G80" s="63">
        <f t="shared" si="3"/>
        <v>0</v>
      </c>
    </row>
    <row r="81" spans="2:7" ht="15.75" hidden="1">
      <c r="B81" s="60">
        <v>6290</v>
      </c>
      <c r="C81" s="61" t="s">
        <v>72</v>
      </c>
      <c r="D81" s="63"/>
      <c r="E81" s="63">
        <v>0</v>
      </c>
      <c r="F81" s="63">
        <f t="shared" si="2"/>
        <v>0</v>
      </c>
      <c r="G81" s="63">
        <f t="shared" si="3"/>
        <v>0</v>
      </c>
    </row>
    <row r="82" spans="2:7" ht="17.25" customHeight="1" hidden="1">
      <c r="B82" s="60">
        <v>5121</v>
      </c>
      <c r="C82" s="61" t="s">
        <v>73</v>
      </c>
      <c r="D82" s="63"/>
      <c r="E82" s="63">
        <v>0</v>
      </c>
      <c r="F82" s="63">
        <f t="shared" si="2"/>
        <v>0</v>
      </c>
      <c r="G82" s="63">
        <f t="shared" si="3"/>
        <v>0</v>
      </c>
    </row>
    <row r="83" spans="2:7" ht="15.75">
      <c r="B83" s="60">
        <v>5232</v>
      </c>
      <c r="C83" s="61" t="s">
        <v>26</v>
      </c>
      <c r="D83" s="63">
        <v>10.59</v>
      </c>
      <c r="E83" s="63">
        <v>0</v>
      </c>
      <c r="F83" s="63">
        <v>5.38</v>
      </c>
      <c r="G83" s="63">
        <f t="shared" si="3"/>
        <v>10.76</v>
      </c>
    </row>
    <row r="84" spans="2:7" ht="15.75" hidden="1">
      <c r="B84" s="60">
        <v>5238</v>
      </c>
      <c r="C84" s="61" t="s">
        <v>74</v>
      </c>
      <c r="D84" s="63"/>
      <c r="E84" s="63">
        <v>0</v>
      </c>
      <c r="F84" s="63">
        <f t="shared" si="2"/>
        <v>0</v>
      </c>
      <c r="G84" s="63">
        <f t="shared" si="3"/>
        <v>0</v>
      </c>
    </row>
    <row r="85" spans="2:7" ht="15.75">
      <c r="B85" s="60">
        <v>5240</v>
      </c>
      <c r="C85" s="61" t="s">
        <v>75</v>
      </c>
      <c r="D85" s="63">
        <v>10.2</v>
      </c>
      <c r="E85" s="63">
        <v>0</v>
      </c>
      <c r="F85" s="63">
        <f t="shared" si="2"/>
        <v>5.1</v>
      </c>
      <c r="G85" s="63">
        <f t="shared" si="3"/>
        <v>10.2</v>
      </c>
    </row>
    <row r="86" spans="2:7" ht="15.75">
      <c r="B86" s="60">
        <v>5250</v>
      </c>
      <c r="C86" s="61" t="s">
        <v>76</v>
      </c>
      <c r="D86" s="72">
        <v>122.65</v>
      </c>
      <c r="E86" s="63">
        <v>0</v>
      </c>
      <c r="F86" s="63">
        <f t="shared" si="2"/>
        <v>61.33</v>
      </c>
      <c r="G86" s="63">
        <f t="shared" si="3"/>
        <v>122.66</v>
      </c>
    </row>
    <row r="87" spans="2:7" ht="15.75">
      <c r="B87" s="68"/>
      <c r="C87" s="70" t="s">
        <v>8</v>
      </c>
      <c r="D87" s="67">
        <f>SUM(D41:D86)</f>
        <v>453.05999999999995</v>
      </c>
      <c r="E87" s="67">
        <f>SUM(E41:E86)</f>
        <v>0</v>
      </c>
      <c r="F87" s="67">
        <f>SUM(F41:F86)</f>
        <v>227.27999999999997</v>
      </c>
      <c r="G87" s="67">
        <f>SUM(G41:G86)</f>
        <v>454.55999999999995</v>
      </c>
    </row>
    <row r="88" spans="2:7" ht="15.75">
      <c r="B88" s="68"/>
      <c r="C88" s="70" t="s">
        <v>31</v>
      </c>
      <c r="D88" s="67">
        <f>D87+D39</f>
        <v>948.99</v>
      </c>
      <c r="E88" s="67">
        <f>E87+E39</f>
        <v>0</v>
      </c>
      <c r="F88" s="67">
        <f>F87+F39</f>
        <v>479.42999999999995</v>
      </c>
      <c r="G88" s="67">
        <f>G87+G39</f>
        <v>958.8599999999999</v>
      </c>
    </row>
    <row r="89" spans="2:7" ht="15.75">
      <c r="B89" s="73"/>
      <c r="C89" s="74"/>
      <c r="D89" s="91"/>
      <c r="E89" s="74"/>
      <c r="F89" s="92"/>
      <c r="G89" s="91"/>
    </row>
    <row r="90" spans="2:7" ht="15.75">
      <c r="B90" s="133" t="s">
        <v>77</v>
      </c>
      <c r="C90" s="133"/>
      <c r="D90" s="80">
        <v>42</v>
      </c>
      <c r="E90" s="80">
        <v>0</v>
      </c>
      <c r="F90" s="77">
        <v>21</v>
      </c>
      <c r="G90" s="46">
        <v>42</v>
      </c>
    </row>
    <row r="91" spans="2:7" ht="15.75">
      <c r="B91" s="133" t="s">
        <v>78</v>
      </c>
      <c r="C91" s="133"/>
      <c r="D91" s="78">
        <f>D88/D90</f>
        <v>22.595</v>
      </c>
      <c r="E91" s="78">
        <v>0</v>
      </c>
      <c r="F91" s="67">
        <f>F88/F90</f>
        <v>22.83</v>
      </c>
      <c r="G91" s="67">
        <f>G88/G90</f>
        <v>22.83</v>
      </c>
    </row>
    <row r="92" spans="2:7" ht="15.75">
      <c r="B92" s="86"/>
      <c r="C92" s="86"/>
      <c r="D92" s="86"/>
      <c r="E92" s="86"/>
      <c r="F92" s="86"/>
      <c r="G92" s="86"/>
    </row>
    <row r="93" spans="2:7" s="2" customFormat="1" ht="15.75">
      <c r="B93" s="144" t="s">
        <v>50</v>
      </c>
      <c r="C93" s="145"/>
      <c r="D93" s="81"/>
      <c r="E93" s="93"/>
      <c r="F93" s="94"/>
      <c r="G93" s="94"/>
    </row>
    <row r="94" spans="2:7" s="2" customFormat="1" ht="15.75">
      <c r="B94" s="144" t="s">
        <v>109</v>
      </c>
      <c r="C94" s="145"/>
      <c r="D94" s="81"/>
      <c r="E94" s="93"/>
      <c r="F94" s="94"/>
      <c r="G94" s="94"/>
    </row>
    <row r="95" spans="2:7" s="2" customFormat="1" ht="15.75">
      <c r="B95" s="82"/>
      <c r="C95" s="82"/>
      <c r="D95" s="82"/>
      <c r="E95" s="82"/>
      <c r="F95" s="82"/>
      <c r="G95" s="82"/>
    </row>
    <row r="96" spans="2:7" s="2" customFormat="1" ht="15.75">
      <c r="B96" s="82" t="s">
        <v>51</v>
      </c>
      <c r="C96" s="82"/>
      <c r="D96" s="82"/>
      <c r="E96" s="82"/>
      <c r="F96" s="82"/>
      <c r="G96" s="82"/>
    </row>
    <row r="97" spans="2:7" s="2" customFormat="1" ht="15.75">
      <c r="B97" s="82"/>
      <c r="C97" s="82"/>
      <c r="D97" s="82"/>
      <c r="E97" s="82"/>
      <c r="F97" s="82"/>
      <c r="G97" s="82"/>
    </row>
    <row r="98" spans="2:7" s="2" customFormat="1" ht="15.75">
      <c r="B98" s="82" t="s">
        <v>86</v>
      </c>
      <c r="C98" s="83"/>
      <c r="D98" s="83"/>
      <c r="E98" s="83"/>
      <c r="F98" s="82"/>
      <c r="G98" s="82"/>
    </row>
    <row r="99" spans="2:7" s="2" customFormat="1" ht="13.5" customHeight="1">
      <c r="B99" s="82"/>
      <c r="C99" s="84" t="s">
        <v>52</v>
      </c>
      <c r="D99" s="84"/>
      <c r="E99" s="84"/>
      <c r="F99" s="82"/>
      <c r="G99" s="82"/>
    </row>
    <row r="100" spans="2:7" ht="15.75">
      <c r="B100" s="86"/>
      <c r="C100" s="86"/>
      <c r="D100" s="86"/>
      <c r="E100" s="86"/>
      <c r="F100" s="86"/>
      <c r="G100" s="86"/>
    </row>
  </sheetData>
  <sheetProtection/>
  <mergeCells count="13">
    <mergeCell ref="B10:D10"/>
    <mergeCell ref="C11:D11"/>
    <mergeCell ref="C13:G13"/>
    <mergeCell ref="B94:C94"/>
    <mergeCell ref="C1:D1"/>
    <mergeCell ref="C2:D2"/>
    <mergeCell ref="C3:D3"/>
    <mergeCell ref="B7:G7"/>
    <mergeCell ref="C8:D8"/>
    <mergeCell ref="B9:D9"/>
    <mergeCell ref="B93:C93"/>
    <mergeCell ref="B90:C90"/>
    <mergeCell ref="B91:C91"/>
  </mergeCells>
  <printOptions/>
  <pageMargins left="0.7086614173228347" right="0.5511811023622047" top="0.5901041666666667" bottom="0.7480314960629921" header="0.31496062992125984" footer="0.31496062992125984"/>
  <pageSetup firstPageNumber="4" useFirstPageNumber="1" horizontalDpi="600" verticalDpi="600" orientation="portrait" paperSize="9" scale="55" r:id="rId1"/>
  <headerFooter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99"/>
  <sheetViews>
    <sheetView view="pageLayout" workbookViewId="0" topLeftCell="A1">
      <selection activeCell="C13" sqref="C13:G13"/>
    </sheetView>
  </sheetViews>
  <sheetFormatPr defaultColWidth="9.140625" defaultRowHeight="12.75"/>
  <cols>
    <col min="2" max="2" width="13.00390625" style="4" customWidth="1"/>
    <col min="3" max="3" width="99.7109375" style="4" customWidth="1"/>
    <col min="4" max="5" width="0.13671875" style="4" hidden="1" customWidth="1"/>
    <col min="6" max="6" width="21.57421875" style="4" hidden="1" customWidth="1"/>
    <col min="7" max="7" width="40.421875" style="4" customWidth="1"/>
  </cols>
  <sheetData>
    <row r="1" spans="2:7" ht="15.75">
      <c r="B1" s="22"/>
      <c r="C1" s="139"/>
      <c r="D1" s="139"/>
      <c r="E1" s="23"/>
      <c r="F1" s="23"/>
      <c r="G1" s="24" t="s">
        <v>10</v>
      </c>
    </row>
    <row r="2" spans="2:7" ht="15.75">
      <c r="B2" s="22"/>
      <c r="C2" s="139"/>
      <c r="D2" s="139"/>
      <c r="E2" s="23"/>
      <c r="F2" s="23"/>
      <c r="G2" s="24" t="s">
        <v>46</v>
      </c>
    </row>
    <row r="3" spans="2:7" ht="15.75">
      <c r="B3" s="22"/>
      <c r="C3" s="139"/>
      <c r="D3" s="139"/>
      <c r="E3" s="23"/>
      <c r="F3" s="23"/>
      <c r="G3" s="28" t="s">
        <v>83</v>
      </c>
    </row>
    <row r="4" spans="2:7" ht="15.75">
      <c r="B4" s="22"/>
      <c r="C4" s="23"/>
      <c r="D4" s="23"/>
      <c r="E4" s="23"/>
      <c r="F4" s="23"/>
      <c r="G4" s="24" t="s">
        <v>49</v>
      </c>
    </row>
    <row r="5" spans="2:7" ht="15.75">
      <c r="B5" s="22"/>
      <c r="C5" s="26"/>
      <c r="D5" s="25"/>
      <c r="E5" s="25"/>
      <c r="F5" s="27"/>
      <c r="G5" s="24" t="s">
        <v>82</v>
      </c>
    </row>
    <row r="6" spans="2:7" ht="15.75">
      <c r="B6" s="22"/>
      <c r="C6" s="22"/>
      <c r="D6" s="22"/>
      <c r="E6" s="22"/>
      <c r="F6" s="22"/>
      <c r="G6" s="49"/>
    </row>
    <row r="7" spans="2:7" ht="18.75">
      <c r="B7" s="140" t="s">
        <v>9</v>
      </c>
      <c r="C7" s="140"/>
      <c r="D7" s="140"/>
      <c r="E7" s="140"/>
      <c r="F7" s="140"/>
      <c r="G7" s="140"/>
    </row>
    <row r="8" spans="2:7" ht="15.75">
      <c r="B8" s="22"/>
      <c r="C8" s="141"/>
      <c r="D8" s="141"/>
      <c r="E8" s="28"/>
      <c r="F8" s="28"/>
      <c r="G8" s="49"/>
    </row>
    <row r="9" spans="2:7" ht="15.75">
      <c r="B9" s="138" t="s">
        <v>1</v>
      </c>
      <c r="C9" s="138"/>
      <c r="D9" s="138"/>
      <c r="E9" s="19"/>
      <c r="F9" s="19"/>
      <c r="G9" s="49"/>
    </row>
    <row r="10" spans="2:7" ht="15.75">
      <c r="B10" s="138" t="s">
        <v>0</v>
      </c>
      <c r="C10" s="138"/>
      <c r="D10" s="138"/>
      <c r="E10" s="19"/>
      <c r="F10" s="19"/>
      <c r="G10" s="49"/>
    </row>
    <row r="11" spans="2:7" ht="15.75">
      <c r="B11" s="19"/>
      <c r="C11" s="138" t="s">
        <v>43</v>
      </c>
      <c r="D11" s="138"/>
      <c r="E11" s="19"/>
      <c r="F11" s="19"/>
      <c r="G11" s="49"/>
    </row>
    <row r="12" spans="2:12" ht="15.75" customHeight="1">
      <c r="B12" s="19"/>
      <c r="C12" s="132" t="s">
        <v>118</v>
      </c>
      <c r="D12" s="132"/>
      <c r="E12" s="132"/>
      <c r="F12" s="132"/>
      <c r="G12" s="132"/>
      <c r="H12" s="132"/>
      <c r="I12" s="132"/>
      <c r="J12" s="132"/>
      <c r="K12" s="132"/>
      <c r="L12" s="132"/>
    </row>
    <row r="13" spans="2:7" ht="15.75" customHeight="1">
      <c r="B13" s="19"/>
      <c r="C13" s="138" t="s">
        <v>122</v>
      </c>
      <c r="D13" s="138"/>
      <c r="E13" s="138"/>
      <c r="F13" s="138"/>
      <c r="G13" s="146"/>
    </row>
    <row r="14" spans="2:7" ht="15.75">
      <c r="B14" s="19" t="s">
        <v>2</v>
      </c>
      <c r="C14" s="19" t="s">
        <v>106</v>
      </c>
      <c r="D14" s="19"/>
      <c r="E14" s="19"/>
      <c r="F14" s="19"/>
      <c r="G14" s="25"/>
    </row>
    <row r="15" spans="2:7" ht="67.5" customHeight="1">
      <c r="B15" s="130" t="s">
        <v>3</v>
      </c>
      <c r="C15" s="130" t="s">
        <v>4</v>
      </c>
      <c r="D15" s="130" t="s">
        <v>80</v>
      </c>
      <c r="E15" s="130" t="s">
        <v>55</v>
      </c>
      <c r="F15" s="130" t="s">
        <v>56</v>
      </c>
      <c r="G15" s="130" t="s">
        <v>107</v>
      </c>
    </row>
    <row r="16" spans="2:7" ht="14.25">
      <c r="B16" s="16">
        <v>1</v>
      </c>
      <c r="C16" s="17">
        <v>2</v>
      </c>
      <c r="D16" s="17"/>
      <c r="E16" s="17">
        <v>3</v>
      </c>
      <c r="F16" s="17">
        <v>4</v>
      </c>
      <c r="G16" s="17">
        <v>3</v>
      </c>
    </row>
    <row r="17" spans="2:7" ht="15.75">
      <c r="B17" s="71"/>
      <c r="C17" s="69" t="s">
        <v>5</v>
      </c>
      <c r="D17" s="65"/>
      <c r="E17" s="69"/>
      <c r="F17" s="69"/>
      <c r="G17" s="65"/>
    </row>
    <row r="18" spans="2:7" ht="15.75">
      <c r="B18" s="60">
        <v>1100</v>
      </c>
      <c r="C18" s="60" t="s">
        <v>47</v>
      </c>
      <c r="D18" s="63">
        <v>189.93</v>
      </c>
      <c r="E18" s="63">
        <v>0</v>
      </c>
      <c r="F18" s="63">
        <v>116.69</v>
      </c>
      <c r="G18" s="65">
        <f>ROUND(F18/42*83,2)</f>
        <v>230.6</v>
      </c>
    </row>
    <row r="19" spans="2:7" ht="15.75">
      <c r="B19" s="60">
        <v>1200</v>
      </c>
      <c r="C19" s="61" t="s">
        <v>48</v>
      </c>
      <c r="D19" s="63">
        <v>44.81</v>
      </c>
      <c r="E19" s="63">
        <v>0</v>
      </c>
      <c r="F19" s="63">
        <v>27.53</v>
      </c>
      <c r="G19" s="65">
        <f aca="true" t="shared" si="0" ref="G19:G38">ROUND(F19/42*83,2)</f>
        <v>54.4</v>
      </c>
    </row>
    <row r="20" spans="2:7" ht="15.75">
      <c r="B20" s="64">
        <v>2210</v>
      </c>
      <c r="C20" s="61" t="s">
        <v>57</v>
      </c>
      <c r="D20" s="63">
        <v>3.23</v>
      </c>
      <c r="E20" s="63">
        <v>0</v>
      </c>
      <c r="F20" s="63">
        <f aca="true" t="shared" si="1" ref="F20:F38">ROUND(D20/83*42,2)</f>
        <v>1.63</v>
      </c>
      <c r="G20" s="65">
        <f t="shared" si="0"/>
        <v>3.22</v>
      </c>
    </row>
    <row r="21" spans="2:7" ht="15.75">
      <c r="B21" s="60">
        <v>2222</v>
      </c>
      <c r="C21" s="61" t="s">
        <v>28</v>
      </c>
      <c r="D21" s="63">
        <v>78.9</v>
      </c>
      <c r="E21" s="63">
        <v>0</v>
      </c>
      <c r="F21" s="63">
        <f t="shared" si="1"/>
        <v>39.93</v>
      </c>
      <c r="G21" s="65">
        <f t="shared" si="0"/>
        <v>78.91</v>
      </c>
    </row>
    <row r="22" spans="2:7" ht="15.75">
      <c r="B22" s="60">
        <v>2223</v>
      </c>
      <c r="C22" s="61" t="s">
        <v>29</v>
      </c>
      <c r="D22" s="63">
        <v>50.68</v>
      </c>
      <c r="E22" s="63">
        <v>0</v>
      </c>
      <c r="F22" s="63">
        <f t="shared" si="1"/>
        <v>25.65</v>
      </c>
      <c r="G22" s="65">
        <f t="shared" si="0"/>
        <v>50.69</v>
      </c>
    </row>
    <row r="23" spans="2:7" ht="15.75" customHeight="1">
      <c r="B23" s="60">
        <v>2230</v>
      </c>
      <c r="C23" s="61" t="s">
        <v>58</v>
      </c>
      <c r="D23" s="63">
        <v>2.35</v>
      </c>
      <c r="E23" s="63">
        <v>0</v>
      </c>
      <c r="F23" s="63">
        <f t="shared" si="1"/>
        <v>1.19</v>
      </c>
      <c r="G23" s="65">
        <f t="shared" si="0"/>
        <v>2.35</v>
      </c>
    </row>
    <row r="24" spans="2:7" ht="15.75">
      <c r="B24" s="60">
        <v>2243</v>
      </c>
      <c r="C24" s="61" t="s">
        <v>13</v>
      </c>
      <c r="D24" s="63">
        <v>3.41</v>
      </c>
      <c r="E24" s="63">
        <v>0</v>
      </c>
      <c r="F24" s="63">
        <f t="shared" si="1"/>
        <v>1.73</v>
      </c>
      <c r="G24" s="65">
        <f t="shared" si="0"/>
        <v>3.42</v>
      </c>
    </row>
    <row r="25" spans="2:7" ht="15.75">
      <c r="B25" s="60">
        <v>2244</v>
      </c>
      <c r="C25" s="61" t="s">
        <v>14</v>
      </c>
      <c r="D25" s="63">
        <v>67.84</v>
      </c>
      <c r="E25" s="63">
        <v>0</v>
      </c>
      <c r="F25" s="63">
        <f t="shared" si="1"/>
        <v>34.33</v>
      </c>
      <c r="G25" s="65">
        <f t="shared" si="0"/>
        <v>67.84</v>
      </c>
    </row>
    <row r="26" spans="2:7" ht="15" customHeight="1">
      <c r="B26" s="60">
        <v>2249</v>
      </c>
      <c r="C26" s="61" t="s">
        <v>59</v>
      </c>
      <c r="D26" s="63">
        <v>16.89</v>
      </c>
      <c r="E26" s="63">
        <v>0</v>
      </c>
      <c r="F26" s="63">
        <f t="shared" si="1"/>
        <v>8.55</v>
      </c>
      <c r="G26" s="65">
        <f t="shared" si="0"/>
        <v>16.9</v>
      </c>
    </row>
    <row r="27" spans="2:7" ht="15.75">
      <c r="B27" s="60">
        <v>2251</v>
      </c>
      <c r="C27" s="61" t="s">
        <v>11</v>
      </c>
      <c r="D27" s="63">
        <v>6.43</v>
      </c>
      <c r="E27" s="63">
        <v>0</v>
      </c>
      <c r="F27" s="63">
        <f t="shared" si="1"/>
        <v>3.25</v>
      </c>
      <c r="G27" s="65">
        <f t="shared" si="0"/>
        <v>6.42</v>
      </c>
    </row>
    <row r="28" spans="2:7" ht="15.75">
      <c r="B28" s="60">
        <v>2263</v>
      </c>
      <c r="C28" s="61" t="s">
        <v>60</v>
      </c>
      <c r="D28" s="63">
        <v>27.9</v>
      </c>
      <c r="E28" s="63">
        <v>0</v>
      </c>
      <c r="F28" s="63">
        <f t="shared" si="1"/>
        <v>14.12</v>
      </c>
      <c r="G28" s="65">
        <f t="shared" si="0"/>
        <v>27.9</v>
      </c>
    </row>
    <row r="29" spans="2:7" ht="15.75">
      <c r="B29" s="60">
        <v>2264</v>
      </c>
      <c r="C29" s="61" t="s">
        <v>61</v>
      </c>
      <c r="D29" s="63">
        <v>0.06</v>
      </c>
      <c r="E29" s="63">
        <v>0</v>
      </c>
      <c r="F29" s="63">
        <f t="shared" si="1"/>
        <v>0.03</v>
      </c>
      <c r="G29" s="65">
        <f t="shared" si="0"/>
        <v>0.06</v>
      </c>
    </row>
    <row r="30" spans="2:7" ht="15.75">
      <c r="B30" s="60">
        <v>2279</v>
      </c>
      <c r="C30" s="61" t="s">
        <v>17</v>
      </c>
      <c r="D30" s="63">
        <v>17.44</v>
      </c>
      <c r="E30" s="63">
        <v>0</v>
      </c>
      <c r="F30" s="63">
        <f t="shared" si="1"/>
        <v>8.83</v>
      </c>
      <c r="G30" s="65">
        <f t="shared" si="0"/>
        <v>17.45</v>
      </c>
    </row>
    <row r="31" spans="2:7" ht="15.75">
      <c r="B31" s="60">
        <v>2321</v>
      </c>
      <c r="C31" s="61" t="s">
        <v>20</v>
      </c>
      <c r="D31" s="63">
        <v>140.21</v>
      </c>
      <c r="E31" s="63">
        <v>0</v>
      </c>
      <c r="F31" s="63">
        <f t="shared" si="1"/>
        <v>70.95</v>
      </c>
      <c r="G31" s="65">
        <f t="shared" si="0"/>
        <v>140.21</v>
      </c>
    </row>
    <row r="32" spans="2:7" ht="15.75" hidden="1">
      <c r="B32" s="60">
        <v>2341</v>
      </c>
      <c r="C32" s="61" t="s">
        <v>62</v>
      </c>
      <c r="D32" s="63"/>
      <c r="E32" s="63">
        <v>0</v>
      </c>
      <c r="F32" s="63">
        <f t="shared" si="1"/>
        <v>0</v>
      </c>
      <c r="G32" s="65">
        <f t="shared" si="0"/>
        <v>0</v>
      </c>
    </row>
    <row r="33" spans="2:7" ht="17.25" customHeight="1" hidden="1">
      <c r="B33" s="60">
        <v>2350</v>
      </c>
      <c r="C33" s="61" t="s">
        <v>22</v>
      </c>
      <c r="D33" s="63"/>
      <c r="E33" s="63">
        <v>0</v>
      </c>
      <c r="F33" s="63">
        <f t="shared" si="1"/>
        <v>0</v>
      </c>
      <c r="G33" s="65">
        <f t="shared" si="0"/>
        <v>0</v>
      </c>
    </row>
    <row r="34" spans="2:7" ht="17.25" customHeight="1">
      <c r="B34" s="60">
        <v>2362</v>
      </c>
      <c r="C34" s="61" t="s">
        <v>63</v>
      </c>
      <c r="D34" s="63">
        <v>0.8</v>
      </c>
      <c r="E34" s="63">
        <v>0</v>
      </c>
      <c r="F34" s="63">
        <f t="shared" si="1"/>
        <v>0.4</v>
      </c>
      <c r="G34" s="65">
        <f t="shared" si="0"/>
        <v>0.79</v>
      </c>
    </row>
    <row r="35" spans="2:7" ht="15.75">
      <c r="B35" s="60">
        <v>2363</v>
      </c>
      <c r="C35" s="61" t="s">
        <v>64</v>
      </c>
      <c r="D35" s="63">
        <v>769.35</v>
      </c>
      <c r="E35" s="63">
        <v>0</v>
      </c>
      <c r="F35" s="63">
        <f t="shared" si="1"/>
        <v>389.31</v>
      </c>
      <c r="G35" s="65">
        <f t="shared" si="0"/>
        <v>769.35</v>
      </c>
    </row>
    <row r="36" spans="2:7" ht="15.75" customHeight="1">
      <c r="B36" s="60">
        <v>2513</v>
      </c>
      <c r="C36" s="61" t="s">
        <v>24</v>
      </c>
      <c r="D36" s="63">
        <v>3.93</v>
      </c>
      <c r="E36" s="63">
        <v>0</v>
      </c>
      <c r="F36" s="63">
        <f t="shared" si="1"/>
        <v>1.99</v>
      </c>
      <c r="G36" s="65">
        <f t="shared" si="0"/>
        <v>3.93</v>
      </c>
    </row>
    <row r="37" spans="2:7" ht="16.5" customHeight="1">
      <c r="B37" s="60">
        <v>2519</v>
      </c>
      <c r="C37" s="61" t="s">
        <v>27</v>
      </c>
      <c r="D37" s="63">
        <v>2.03</v>
      </c>
      <c r="E37" s="63">
        <v>0</v>
      </c>
      <c r="F37" s="63">
        <f t="shared" si="1"/>
        <v>1.03</v>
      </c>
      <c r="G37" s="65">
        <f t="shared" si="0"/>
        <v>2.04</v>
      </c>
    </row>
    <row r="38" spans="2:7" ht="15.75">
      <c r="B38" s="60">
        <v>5232</v>
      </c>
      <c r="C38" s="61" t="s">
        <v>26</v>
      </c>
      <c r="D38" s="63">
        <v>1.15</v>
      </c>
      <c r="E38" s="61"/>
      <c r="F38" s="63">
        <f t="shared" si="1"/>
        <v>0.58</v>
      </c>
      <c r="G38" s="65">
        <f t="shared" si="0"/>
        <v>1.15</v>
      </c>
    </row>
    <row r="39" spans="2:7" ht="15.75">
      <c r="B39" s="60"/>
      <c r="C39" s="66" t="s">
        <v>6</v>
      </c>
      <c r="D39" s="67">
        <f>SUM(D18:D38)</f>
        <v>1427.3400000000001</v>
      </c>
      <c r="E39" s="67">
        <f>SUM(E18:E38)</f>
        <v>0</v>
      </c>
      <c r="F39" s="67">
        <f>SUM(F18:F38)</f>
        <v>747.7199999999999</v>
      </c>
      <c r="G39" s="67">
        <f>SUM(G18:G38)</f>
        <v>1477.63</v>
      </c>
    </row>
    <row r="40" spans="2:7" ht="15.75">
      <c r="B40" s="68"/>
      <c r="C40" s="60" t="s">
        <v>7</v>
      </c>
      <c r="D40" s="65"/>
      <c r="E40" s="60"/>
      <c r="F40" s="90"/>
      <c r="G40" s="65"/>
    </row>
    <row r="41" spans="2:7" ht="15.75">
      <c r="B41" s="60">
        <v>1100</v>
      </c>
      <c r="C41" s="60" t="s">
        <v>47</v>
      </c>
      <c r="D41" s="63">
        <v>288.39</v>
      </c>
      <c r="E41" s="63">
        <v>0</v>
      </c>
      <c r="F41" s="63">
        <f aca="true" t="shared" si="2" ref="F41:F86">ROUND(D41/83*42,2)</f>
        <v>145.93</v>
      </c>
      <c r="G41" s="65">
        <f aca="true" t="shared" si="3" ref="G41:G86">ROUND(F41/42*83,2)</f>
        <v>288.39</v>
      </c>
    </row>
    <row r="42" spans="2:7" ht="15.75">
      <c r="B42" s="60">
        <v>1200</v>
      </c>
      <c r="C42" s="61" t="s">
        <v>48</v>
      </c>
      <c r="D42" s="63">
        <v>68.03</v>
      </c>
      <c r="E42" s="63">
        <v>0</v>
      </c>
      <c r="F42" s="63">
        <f t="shared" si="2"/>
        <v>34.42</v>
      </c>
      <c r="G42" s="65">
        <f t="shared" si="3"/>
        <v>68.02</v>
      </c>
    </row>
    <row r="43" spans="2:7" ht="15.75" hidden="1">
      <c r="B43" s="60">
        <v>2100</v>
      </c>
      <c r="C43" s="45" t="s">
        <v>65</v>
      </c>
      <c r="D43" s="63"/>
      <c r="E43" s="63">
        <v>0</v>
      </c>
      <c r="F43" s="63">
        <f t="shared" si="2"/>
        <v>0</v>
      </c>
      <c r="G43" s="65">
        <f t="shared" si="3"/>
        <v>0</v>
      </c>
    </row>
    <row r="44" spans="2:7" ht="15.75">
      <c r="B44" s="64">
        <v>2210</v>
      </c>
      <c r="C44" s="61" t="s">
        <v>57</v>
      </c>
      <c r="D44" s="63">
        <v>6.35</v>
      </c>
      <c r="E44" s="63">
        <v>0</v>
      </c>
      <c r="F44" s="63">
        <f t="shared" si="2"/>
        <v>3.21</v>
      </c>
      <c r="G44" s="65">
        <f t="shared" si="3"/>
        <v>6.34</v>
      </c>
    </row>
    <row r="45" spans="2:7" ht="15.75" hidden="1">
      <c r="B45" s="60">
        <v>2222</v>
      </c>
      <c r="C45" s="61" t="s">
        <v>28</v>
      </c>
      <c r="D45" s="63"/>
      <c r="E45" s="63">
        <v>0</v>
      </c>
      <c r="F45" s="63">
        <f t="shared" si="2"/>
        <v>0</v>
      </c>
      <c r="G45" s="65">
        <f t="shared" si="3"/>
        <v>0</v>
      </c>
    </row>
    <row r="46" spans="2:7" ht="15.75" hidden="1">
      <c r="B46" s="60">
        <v>2223</v>
      </c>
      <c r="C46" s="61" t="s">
        <v>29</v>
      </c>
      <c r="D46" s="63"/>
      <c r="E46" s="63">
        <v>0</v>
      </c>
      <c r="F46" s="63">
        <f t="shared" si="2"/>
        <v>0</v>
      </c>
      <c r="G46" s="65">
        <f t="shared" si="3"/>
        <v>0</v>
      </c>
    </row>
    <row r="47" spans="2:7" ht="15.75" hidden="1">
      <c r="B47" s="60">
        <v>2230</v>
      </c>
      <c r="C47" s="61" t="s">
        <v>58</v>
      </c>
      <c r="D47" s="63"/>
      <c r="E47" s="63">
        <v>0</v>
      </c>
      <c r="F47" s="63">
        <f t="shared" si="2"/>
        <v>0</v>
      </c>
      <c r="G47" s="65">
        <f t="shared" si="3"/>
        <v>0</v>
      </c>
    </row>
    <row r="48" spans="2:7" ht="15.75">
      <c r="B48" s="60">
        <v>2234</v>
      </c>
      <c r="C48" s="61" t="s">
        <v>34</v>
      </c>
      <c r="D48" s="63">
        <v>0.46</v>
      </c>
      <c r="E48" s="63">
        <v>0</v>
      </c>
      <c r="F48" s="63">
        <f t="shared" si="2"/>
        <v>0.23</v>
      </c>
      <c r="G48" s="65">
        <f t="shared" si="3"/>
        <v>0.45</v>
      </c>
    </row>
    <row r="49" spans="2:7" ht="15.75" customHeight="1">
      <c r="B49" s="60">
        <v>2239</v>
      </c>
      <c r="C49" s="61" t="s">
        <v>35</v>
      </c>
      <c r="D49" s="63">
        <v>12.12</v>
      </c>
      <c r="E49" s="63">
        <v>0</v>
      </c>
      <c r="F49" s="63">
        <f t="shared" si="2"/>
        <v>6.13</v>
      </c>
      <c r="G49" s="65">
        <f t="shared" si="3"/>
        <v>12.11</v>
      </c>
    </row>
    <row r="50" spans="2:7" ht="15.75">
      <c r="B50" s="60">
        <v>2241</v>
      </c>
      <c r="C50" s="61" t="s">
        <v>66</v>
      </c>
      <c r="D50" s="63">
        <v>64.36</v>
      </c>
      <c r="E50" s="63">
        <v>0</v>
      </c>
      <c r="F50" s="63">
        <f t="shared" si="2"/>
        <v>32.57</v>
      </c>
      <c r="G50" s="65">
        <f t="shared" si="3"/>
        <v>64.36</v>
      </c>
    </row>
    <row r="51" spans="2:7" ht="15.75">
      <c r="B51" s="60">
        <v>2242</v>
      </c>
      <c r="C51" s="61" t="s">
        <v>12</v>
      </c>
      <c r="D51" s="63">
        <v>2.11</v>
      </c>
      <c r="E51" s="63">
        <v>0</v>
      </c>
      <c r="F51" s="63">
        <f t="shared" si="2"/>
        <v>1.07</v>
      </c>
      <c r="G51" s="65">
        <f t="shared" si="3"/>
        <v>2.11</v>
      </c>
    </row>
    <row r="52" spans="2:7" ht="15.75">
      <c r="B52" s="60">
        <v>2243</v>
      </c>
      <c r="C52" s="61" t="s">
        <v>13</v>
      </c>
      <c r="D52" s="63">
        <v>8.44</v>
      </c>
      <c r="E52" s="63">
        <v>0</v>
      </c>
      <c r="F52" s="63">
        <f t="shared" si="2"/>
        <v>4.27</v>
      </c>
      <c r="G52" s="65">
        <f t="shared" si="3"/>
        <v>8.44</v>
      </c>
    </row>
    <row r="53" spans="2:7" ht="15.75">
      <c r="B53" s="60">
        <v>2244</v>
      </c>
      <c r="C53" s="61" t="s">
        <v>14</v>
      </c>
      <c r="D53" s="63">
        <v>0.41</v>
      </c>
      <c r="E53" s="63">
        <v>0</v>
      </c>
      <c r="F53" s="63">
        <f t="shared" si="2"/>
        <v>0.21</v>
      </c>
      <c r="G53" s="65">
        <f t="shared" si="3"/>
        <v>0.42</v>
      </c>
    </row>
    <row r="54" spans="2:7" ht="15.75">
      <c r="B54" s="60">
        <v>2247</v>
      </c>
      <c r="C54" s="69" t="s">
        <v>15</v>
      </c>
      <c r="D54" s="63">
        <v>0.61</v>
      </c>
      <c r="E54" s="63">
        <v>0</v>
      </c>
      <c r="F54" s="63">
        <f t="shared" si="2"/>
        <v>0.31</v>
      </c>
      <c r="G54" s="65">
        <f t="shared" si="3"/>
        <v>0.61</v>
      </c>
    </row>
    <row r="55" spans="2:7" ht="12.75" customHeight="1" hidden="1">
      <c r="B55" s="60">
        <v>2249</v>
      </c>
      <c r="C55" s="61" t="s">
        <v>59</v>
      </c>
      <c r="D55" s="63"/>
      <c r="E55" s="63">
        <v>0</v>
      </c>
      <c r="F55" s="63">
        <f t="shared" si="2"/>
        <v>0</v>
      </c>
      <c r="G55" s="65">
        <f t="shared" si="3"/>
        <v>0</v>
      </c>
    </row>
    <row r="56" spans="2:7" ht="15.75">
      <c r="B56" s="60">
        <v>2251</v>
      </c>
      <c r="C56" s="61" t="s">
        <v>11</v>
      </c>
      <c r="D56" s="63">
        <v>4.72</v>
      </c>
      <c r="E56" s="63">
        <v>0</v>
      </c>
      <c r="F56" s="63">
        <f t="shared" si="2"/>
        <v>2.39</v>
      </c>
      <c r="G56" s="65">
        <f t="shared" si="3"/>
        <v>4.72</v>
      </c>
    </row>
    <row r="57" spans="2:7" ht="12.75" customHeight="1" hidden="1">
      <c r="B57" s="60">
        <v>2252</v>
      </c>
      <c r="C57" s="61" t="s">
        <v>67</v>
      </c>
      <c r="D57" s="63"/>
      <c r="E57" s="63">
        <v>0</v>
      </c>
      <c r="F57" s="63">
        <f t="shared" si="2"/>
        <v>0</v>
      </c>
      <c r="G57" s="65">
        <f t="shared" si="3"/>
        <v>0</v>
      </c>
    </row>
    <row r="58" spans="2:7" ht="15.75">
      <c r="B58" s="60">
        <v>2259</v>
      </c>
      <c r="C58" s="61" t="s">
        <v>37</v>
      </c>
      <c r="D58" s="63">
        <v>0.04</v>
      </c>
      <c r="E58" s="63">
        <v>0</v>
      </c>
      <c r="F58" s="63">
        <f t="shared" si="2"/>
        <v>0.02</v>
      </c>
      <c r="G58" s="65">
        <f t="shared" si="3"/>
        <v>0.04</v>
      </c>
    </row>
    <row r="59" spans="2:7" ht="12.75" customHeight="1" hidden="1">
      <c r="B59" s="60">
        <v>2261</v>
      </c>
      <c r="C59" s="61" t="s">
        <v>68</v>
      </c>
      <c r="D59" s="63"/>
      <c r="E59" s="63">
        <v>0</v>
      </c>
      <c r="F59" s="63">
        <f t="shared" si="2"/>
        <v>0</v>
      </c>
      <c r="G59" s="65">
        <f t="shared" si="3"/>
        <v>0</v>
      </c>
    </row>
    <row r="60" spans="2:7" ht="15.75">
      <c r="B60" s="60">
        <v>2262</v>
      </c>
      <c r="C60" s="61" t="s">
        <v>16</v>
      </c>
      <c r="D60" s="63">
        <v>4.95</v>
      </c>
      <c r="E60" s="63">
        <v>0</v>
      </c>
      <c r="F60" s="63">
        <f t="shared" si="2"/>
        <v>2.5</v>
      </c>
      <c r="G60" s="65">
        <f t="shared" si="3"/>
        <v>4.94</v>
      </c>
    </row>
    <row r="61" spans="2:7" ht="12.75" customHeight="1" hidden="1">
      <c r="B61" s="60">
        <v>2263</v>
      </c>
      <c r="C61" s="61" t="s">
        <v>60</v>
      </c>
      <c r="D61" s="63"/>
      <c r="E61" s="63">
        <v>0</v>
      </c>
      <c r="F61" s="63">
        <f t="shared" si="2"/>
        <v>0</v>
      </c>
      <c r="G61" s="65">
        <f t="shared" si="3"/>
        <v>0</v>
      </c>
    </row>
    <row r="62" spans="2:7" ht="15.75">
      <c r="B62" s="60">
        <v>2264</v>
      </c>
      <c r="C62" s="61" t="s">
        <v>61</v>
      </c>
      <c r="D62" s="63">
        <v>0.04</v>
      </c>
      <c r="E62" s="63">
        <v>0</v>
      </c>
      <c r="F62" s="63">
        <f t="shared" si="2"/>
        <v>0.02</v>
      </c>
      <c r="G62" s="65">
        <f t="shared" si="3"/>
        <v>0.04</v>
      </c>
    </row>
    <row r="63" spans="2:7" ht="15.75">
      <c r="B63" s="60">
        <v>2279</v>
      </c>
      <c r="C63" s="61" t="s">
        <v>17</v>
      </c>
      <c r="D63" s="63">
        <v>0.51</v>
      </c>
      <c r="E63" s="63">
        <v>0</v>
      </c>
      <c r="F63" s="63">
        <f t="shared" si="2"/>
        <v>0.26</v>
      </c>
      <c r="G63" s="65">
        <f t="shared" si="3"/>
        <v>0.51</v>
      </c>
    </row>
    <row r="64" spans="2:7" ht="15.75">
      <c r="B64" s="60">
        <v>2311</v>
      </c>
      <c r="C64" s="61" t="s">
        <v>18</v>
      </c>
      <c r="D64" s="63">
        <v>2.53</v>
      </c>
      <c r="E64" s="63">
        <v>0</v>
      </c>
      <c r="F64" s="63">
        <f t="shared" si="2"/>
        <v>1.28</v>
      </c>
      <c r="G64" s="65">
        <f t="shared" si="3"/>
        <v>2.53</v>
      </c>
    </row>
    <row r="65" spans="2:7" ht="15.75">
      <c r="B65" s="60">
        <v>2312</v>
      </c>
      <c r="C65" s="61" t="s">
        <v>19</v>
      </c>
      <c r="D65" s="63">
        <v>0.61</v>
      </c>
      <c r="E65" s="63">
        <v>0</v>
      </c>
      <c r="F65" s="63">
        <f t="shared" si="2"/>
        <v>0.31</v>
      </c>
      <c r="G65" s="65">
        <f t="shared" si="3"/>
        <v>0.61</v>
      </c>
    </row>
    <row r="66" spans="2:7" ht="12.75" customHeight="1" hidden="1">
      <c r="B66" s="60">
        <v>2321</v>
      </c>
      <c r="C66" s="61" t="s">
        <v>20</v>
      </c>
      <c r="D66" s="63"/>
      <c r="E66" s="63">
        <v>0</v>
      </c>
      <c r="F66" s="63">
        <f t="shared" si="2"/>
        <v>0</v>
      </c>
      <c r="G66" s="65">
        <f t="shared" si="3"/>
        <v>0</v>
      </c>
    </row>
    <row r="67" spans="2:7" ht="15.75">
      <c r="B67" s="60">
        <v>2322</v>
      </c>
      <c r="C67" s="61" t="s">
        <v>21</v>
      </c>
      <c r="D67" s="63">
        <v>11.82</v>
      </c>
      <c r="E67" s="63">
        <v>0</v>
      </c>
      <c r="F67" s="63">
        <f t="shared" si="2"/>
        <v>5.98</v>
      </c>
      <c r="G67" s="65">
        <f t="shared" si="3"/>
        <v>11.82</v>
      </c>
    </row>
    <row r="68" spans="2:7" ht="12.75" customHeight="1" hidden="1">
      <c r="B68" s="60">
        <v>2341</v>
      </c>
      <c r="C68" s="61" t="s">
        <v>62</v>
      </c>
      <c r="D68" s="63"/>
      <c r="E68" s="63">
        <v>0</v>
      </c>
      <c r="F68" s="63">
        <f t="shared" si="2"/>
        <v>0</v>
      </c>
      <c r="G68" s="65">
        <f t="shared" si="3"/>
        <v>0</v>
      </c>
    </row>
    <row r="69" spans="2:7" ht="12.75" customHeight="1" hidden="1">
      <c r="B69" s="60">
        <v>2344</v>
      </c>
      <c r="C69" s="61" t="s">
        <v>69</v>
      </c>
      <c r="D69" s="63"/>
      <c r="E69" s="63">
        <v>0</v>
      </c>
      <c r="F69" s="63">
        <f t="shared" si="2"/>
        <v>0</v>
      </c>
      <c r="G69" s="65">
        <f t="shared" si="3"/>
        <v>0</v>
      </c>
    </row>
    <row r="70" spans="2:7" ht="15.75">
      <c r="B70" s="60">
        <v>2350</v>
      </c>
      <c r="C70" s="61" t="s">
        <v>22</v>
      </c>
      <c r="D70" s="63">
        <v>28.67</v>
      </c>
      <c r="E70" s="63">
        <v>0</v>
      </c>
      <c r="F70" s="63">
        <f t="shared" si="2"/>
        <v>14.51</v>
      </c>
      <c r="G70" s="65">
        <f t="shared" si="3"/>
        <v>28.67</v>
      </c>
    </row>
    <row r="71" spans="2:7" ht="15.75">
      <c r="B71" s="60">
        <v>2361</v>
      </c>
      <c r="C71" s="61" t="s">
        <v>23</v>
      </c>
      <c r="D71" s="63">
        <v>3.87</v>
      </c>
      <c r="E71" s="63">
        <v>0</v>
      </c>
      <c r="F71" s="63">
        <f t="shared" si="2"/>
        <v>1.96</v>
      </c>
      <c r="G71" s="65">
        <f t="shared" si="3"/>
        <v>3.87</v>
      </c>
    </row>
    <row r="72" spans="2:7" ht="12.75" customHeight="1" hidden="1">
      <c r="B72" s="60">
        <v>2362</v>
      </c>
      <c r="C72" s="61" t="s">
        <v>63</v>
      </c>
      <c r="D72" s="63"/>
      <c r="E72" s="63">
        <v>0</v>
      </c>
      <c r="F72" s="63">
        <f t="shared" si="2"/>
        <v>0</v>
      </c>
      <c r="G72" s="65">
        <f t="shared" si="3"/>
        <v>0</v>
      </c>
    </row>
    <row r="73" spans="2:7" ht="12.75" customHeight="1" hidden="1">
      <c r="B73" s="60">
        <v>2363</v>
      </c>
      <c r="C73" s="61" t="s">
        <v>64</v>
      </c>
      <c r="D73" s="63"/>
      <c r="E73" s="63">
        <v>0</v>
      </c>
      <c r="F73" s="63">
        <f t="shared" si="2"/>
        <v>0</v>
      </c>
      <c r="G73" s="65">
        <f t="shared" si="3"/>
        <v>0</v>
      </c>
    </row>
    <row r="74" spans="2:7" ht="12.75" customHeight="1" hidden="1">
      <c r="B74" s="60">
        <v>2370</v>
      </c>
      <c r="C74" s="61" t="s">
        <v>70</v>
      </c>
      <c r="D74" s="63"/>
      <c r="E74" s="63">
        <v>0</v>
      </c>
      <c r="F74" s="63">
        <f t="shared" si="2"/>
        <v>0</v>
      </c>
      <c r="G74" s="65">
        <f t="shared" si="3"/>
        <v>0</v>
      </c>
    </row>
    <row r="75" spans="2:7" ht="15.75">
      <c r="B75" s="60">
        <v>2400</v>
      </c>
      <c r="C75" s="61" t="s">
        <v>30</v>
      </c>
      <c r="D75" s="63">
        <v>0.6</v>
      </c>
      <c r="E75" s="63">
        <v>0</v>
      </c>
      <c r="F75" s="63">
        <f t="shared" si="2"/>
        <v>0.3</v>
      </c>
      <c r="G75" s="65">
        <f t="shared" si="3"/>
        <v>0.59</v>
      </c>
    </row>
    <row r="76" spans="2:7" ht="15.75">
      <c r="B76" s="60">
        <v>2512</v>
      </c>
      <c r="C76" s="61" t="s">
        <v>41</v>
      </c>
      <c r="D76" s="63">
        <v>268.92</v>
      </c>
      <c r="E76" s="63">
        <v>0</v>
      </c>
      <c r="F76" s="63">
        <v>139.15</v>
      </c>
      <c r="G76" s="65">
        <f t="shared" si="3"/>
        <v>274.99</v>
      </c>
    </row>
    <row r="77" spans="2:7" ht="12.75" customHeight="1" hidden="1">
      <c r="B77" s="60">
        <v>2513</v>
      </c>
      <c r="C77" s="61" t="s">
        <v>24</v>
      </c>
      <c r="D77" s="63"/>
      <c r="E77" s="63">
        <v>0</v>
      </c>
      <c r="F77" s="63">
        <f t="shared" si="2"/>
        <v>0</v>
      </c>
      <c r="G77" s="65">
        <f t="shared" si="3"/>
        <v>0</v>
      </c>
    </row>
    <row r="78" spans="2:7" ht="15.75">
      <c r="B78" s="60">
        <v>2515</v>
      </c>
      <c r="C78" s="61" t="s">
        <v>25</v>
      </c>
      <c r="D78" s="63">
        <v>0.9</v>
      </c>
      <c r="E78" s="63">
        <v>0</v>
      </c>
      <c r="F78" s="63">
        <f t="shared" si="2"/>
        <v>0.46</v>
      </c>
      <c r="G78" s="65">
        <f t="shared" si="3"/>
        <v>0.91</v>
      </c>
    </row>
    <row r="79" spans="2:7" ht="15" customHeight="1">
      <c r="B79" s="60">
        <v>2519</v>
      </c>
      <c r="C79" s="61" t="s">
        <v>27</v>
      </c>
      <c r="D79" s="63">
        <v>0.04</v>
      </c>
      <c r="E79" s="63">
        <v>0</v>
      </c>
      <c r="F79" s="63">
        <f t="shared" si="2"/>
        <v>0.02</v>
      </c>
      <c r="G79" s="65">
        <f t="shared" si="3"/>
        <v>0.04</v>
      </c>
    </row>
    <row r="80" spans="2:7" ht="15.75" customHeight="1" hidden="1">
      <c r="B80" s="60">
        <v>6240</v>
      </c>
      <c r="C80" s="61" t="s">
        <v>71</v>
      </c>
      <c r="D80" s="63"/>
      <c r="E80" s="63">
        <v>0</v>
      </c>
      <c r="F80" s="63">
        <f t="shared" si="2"/>
        <v>0</v>
      </c>
      <c r="G80" s="65">
        <f t="shared" si="3"/>
        <v>0</v>
      </c>
    </row>
    <row r="81" spans="2:7" ht="15.75" customHeight="1" hidden="1">
      <c r="B81" s="60">
        <v>6290</v>
      </c>
      <c r="C81" s="61" t="s">
        <v>72</v>
      </c>
      <c r="D81" s="63"/>
      <c r="E81" s="63">
        <v>0</v>
      </c>
      <c r="F81" s="63">
        <f t="shared" si="2"/>
        <v>0</v>
      </c>
      <c r="G81" s="65">
        <f t="shared" si="3"/>
        <v>0</v>
      </c>
    </row>
    <row r="82" spans="2:7" ht="15.75" hidden="1">
      <c r="B82" s="60">
        <v>5121</v>
      </c>
      <c r="C82" s="61" t="s">
        <v>73</v>
      </c>
      <c r="D82" s="63"/>
      <c r="E82" s="63">
        <v>0</v>
      </c>
      <c r="F82" s="63">
        <f t="shared" si="2"/>
        <v>0</v>
      </c>
      <c r="G82" s="65">
        <f t="shared" si="3"/>
        <v>0</v>
      </c>
    </row>
    <row r="83" spans="2:7" ht="15.75">
      <c r="B83" s="60">
        <v>5232</v>
      </c>
      <c r="C83" s="61" t="s">
        <v>26</v>
      </c>
      <c r="D83" s="63">
        <v>31.66</v>
      </c>
      <c r="E83" s="63">
        <v>0</v>
      </c>
      <c r="F83" s="63">
        <v>16.07</v>
      </c>
      <c r="G83" s="65">
        <v>31.79</v>
      </c>
    </row>
    <row r="84" spans="2:7" ht="12.75" customHeight="1" hidden="1">
      <c r="B84" s="60">
        <v>5238</v>
      </c>
      <c r="C84" s="61" t="s">
        <v>74</v>
      </c>
      <c r="D84" s="63"/>
      <c r="E84" s="63">
        <v>0</v>
      </c>
      <c r="F84" s="63">
        <f t="shared" si="2"/>
        <v>0</v>
      </c>
      <c r="G84" s="65">
        <f t="shared" si="3"/>
        <v>0</v>
      </c>
    </row>
    <row r="85" spans="2:7" ht="15.75">
      <c r="B85" s="60">
        <v>5240</v>
      </c>
      <c r="C85" s="61" t="s">
        <v>75</v>
      </c>
      <c r="D85" s="63">
        <v>22.08</v>
      </c>
      <c r="E85" s="63">
        <v>0</v>
      </c>
      <c r="F85" s="63">
        <f t="shared" si="2"/>
        <v>11.17</v>
      </c>
      <c r="G85" s="65">
        <f t="shared" si="3"/>
        <v>22.07</v>
      </c>
    </row>
    <row r="86" spans="2:7" ht="15.75">
      <c r="B86" s="60">
        <v>5250</v>
      </c>
      <c r="C86" s="61" t="s">
        <v>76</v>
      </c>
      <c r="D86" s="72">
        <v>249.34</v>
      </c>
      <c r="E86" s="63">
        <v>0</v>
      </c>
      <c r="F86" s="63">
        <f t="shared" si="2"/>
        <v>126.17</v>
      </c>
      <c r="G86" s="65">
        <f t="shared" si="3"/>
        <v>249.34</v>
      </c>
    </row>
    <row r="87" spans="2:7" ht="15.75">
      <c r="B87" s="68"/>
      <c r="C87" s="70" t="s">
        <v>8</v>
      </c>
      <c r="D87" s="67">
        <f>SUM(D41:D86)</f>
        <v>1082.5800000000002</v>
      </c>
      <c r="E87" s="67">
        <f>SUM(E41:E86)</f>
        <v>0</v>
      </c>
      <c r="F87" s="67">
        <f>SUM(F41:F86)</f>
        <v>550.92</v>
      </c>
      <c r="G87" s="67">
        <f>SUM(G41:G86)</f>
        <v>1088.73</v>
      </c>
    </row>
    <row r="88" spans="2:7" ht="15.75">
      <c r="B88" s="68"/>
      <c r="C88" s="70" t="s">
        <v>31</v>
      </c>
      <c r="D88" s="67">
        <f>D87+D39</f>
        <v>2509.92</v>
      </c>
      <c r="E88" s="67">
        <f>E87+E39</f>
        <v>0</v>
      </c>
      <c r="F88" s="67">
        <f>F87+F39</f>
        <v>1298.6399999999999</v>
      </c>
      <c r="G88" s="67">
        <f>G87+G39</f>
        <v>2566.36</v>
      </c>
    </row>
    <row r="89" spans="2:7" ht="15.75">
      <c r="B89" s="73"/>
      <c r="C89" s="74"/>
      <c r="D89" s="91"/>
      <c r="E89" s="74"/>
      <c r="F89" s="92"/>
      <c r="G89" s="91"/>
    </row>
    <row r="90" spans="2:7" ht="15.75">
      <c r="B90" s="133" t="s">
        <v>77</v>
      </c>
      <c r="C90" s="133"/>
      <c r="D90" s="80">
        <v>83</v>
      </c>
      <c r="E90" s="80">
        <v>0</v>
      </c>
      <c r="F90" s="77">
        <v>42</v>
      </c>
      <c r="G90" s="46">
        <v>83</v>
      </c>
    </row>
    <row r="91" spans="2:7" ht="15.75">
      <c r="B91" s="133" t="s">
        <v>78</v>
      </c>
      <c r="C91" s="133"/>
      <c r="D91" s="78">
        <f>D88/D90</f>
        <v>30.240000000000002</v>
      </c>
      <c r="E91" s="78">
        <v>0</v>
      </c>
      <c r="F91" s="67">
        <f>F88/F90</f>
        <v>30.919999999999998</v>
      </c>
      <c r="G91" s="67">
        <f>G88/G90</f>
        <v>30.92</v>
      </c>
    </row>
    <row r="92" spans="2:7" ht="15.75">
      <c r="B92" s="86"/>
      <c r="C92" s="86"/>
      <c r="D92" s="86"/>
      <c r="E92" s="86"/>
      <c r="F92" s="86"/>
      <c r="G92" s="86"/>
    </row>
    <row r="93" spans="2:7" s="2" customFormat="1" ht="15.75">
      <c r="B93" s="144" t="s">
        <v>50</v>
      </c>
      <c r="C93" s="145"/>
      <c r="D93" s="81"/>
      <c r="E93" s="93"/>
      <c r="F93" s="94"/>
      <c r="G93" s="94"/>
    </row>
    <row r="94" spans="2:7" s="2" customFormat="1" ht="15.75">
      <c r="B94" s="144" t="s">
        <v>109</v>
      </c>
      <c r="C94" s="145"/>
      <c r="D94" s="81"/>
      <c r="E94" s="93"/>
      <c r="F94" s="94"/>
      <c r="G94" s="94"/>
    </row>
    <row r="95" s="2" customFormat="1" ht="15"/>
    <row r="96" s="2" customFormat="1" ht="15">
      <c r="B96" s="2" t="s">
        <v>51</v>
      </c>
    </row>
    <row r="97" s="2" customFormat="1" ht="15"/>
    <row r="98" spans="2:5" s="2" customFormat="1" ht="15">
      <c r="B98" s="2" t="s">
        <v>86</v>
      </c>
      <c r="C98" s="14"/>
      <c r="D98" s="14"/>
      <c r="E98" s="14"/>
    </row>
    <row r="99" spans="3:5" s="2" customFormat="1" ht="13.5" customHeight="1">
      <c r="C99" s="5" t="s">
        <v>52</v>
      </c>
      <c r="D99" s="5"/>
      <c r="E99" s="5"/>
    </row>
  </sheetData>
  <sheetProtection/>
  <mergeCells count="13">
    <mergeCell ref="B91:C91"/>
    <mergeCell ref="B10:D10"/>
    <mergeCell ref="C11:D11"/>
    <mergeCell ref="B94:C94"/>
    <mergeCell ref="C1:D1"/>
    <mergeCell ref="C2:D2"/>
    <mergeCell ref="C3:D3"/>
    <mergeCell ref="B7:G7"/>
    <mergeCell ref="C8:D8"/>
    <mergeCell ref="B9:D9"/>
    <mergeCell ref="B93:C93"/>
    <mergeCell ref="C13:G13"/>
    <mergeCell ref="B90:C90"/>
  </mergeCells>
  <printOptions/>
  <pageMargins left="0.7086614173228347" right="0.5511811023622047" top="0.7086614173228347" bottom="0.7480314960629921" header="0.31496062992125984" footer="0.31496062992125984"/>
  <pageSetup firstPageNumber="5" useFirstPageNumber="1" horizontalDpi="600" verticalDpi="600" orientation="portrait" paperSize="9" scale="55" r:id="rId1"/>
  <headerFooter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view="pageLayout" workbookViewId="0" topLeftCell="A1">
      <selection activeCell="B12" sqref="B12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22.57421875" style="4" hidden="1" customWidth="1"/>
    <col min="4" max="5" width="21.57421875" style="4" hidden="1" customWidth="1"/>
    <col min="6" max="6" width="40.421875" style="4" customWidth="1"/>
  </cols>
  <sheetData>
    <row r="1" spans="2:6" ht="15.75">
      <c r="B1" s="142"/>
      <c r="C1" s="142"/>
      <c r="D1" s="1"/>
      <c r="E1" s="23"/>
      <c r="F1" s="23" t="s">
        <v>10</v>
      </c>
    </row>
    <row r="2" spans="2:6" ht="15.75">
      <c r="B2" s="142"/>
      <c r="C2" s="142"/>
      <c r="D2" s="1"/>
      <c r="E2" s="23"/>
      <c r="F2" s="24" t="s">
        <v>46</v>
      </c>
    </row>
    <row r="3" spans="2:6" ht="15.75">
      <c r="B3" s="142"/>
      <c r="C3" s="142"/>
      <c r="D3" s="1"/>
      <c r="E3" s="23"/>
      <c r="F3" s="24" t="s">
        <v>83</v>
      </c>
    </row>
    <row r="4" spans="2:6" ht="15.75">
      <c r="B4" s="1"/>
      <c r="C4" s="1"/>
      <c r="D4" s="1"/>
      <c r="E4" s="23"/>
      <c r="F4" s="24" t="s">
        <v>49</v>
      </c>
    </row>
    <row r="5" spans="2:6" ht="15.75">
      <c r="B5" s="6"/>
      <c r="C5" s="15"/>
      <c r="D5" s="15"/>
      <c r="E5" s="27"/>
      <c r="F5" s="24" t="s">
        <v>82</v>
      </c>
    </row>
    <row r="7" spans="1:6" ht="18.75">
      <c r="A7" s="149" t="s">
        <v>9</v>
      </c>
      <c r="B7" s="149"/>
      <c r="C7" s="149"/>
      <c r="D7" s="149"/>
      <c r="E7" s="149"/>
      <c r="F7" s="149"/>
    </row>
    <row r="8" spans="2:5" ht="15">
      <c r="B8" s="143"/>
      <c r="C8" s="143"/>
      <c r="D8" s="3"/>
      <c r="E8" s="3"/>
    </row>
    <row r="9" spans="1:6" ht="15">
      <c r="A9" s="150" t="s">
        <v>1</v>
      </c>
      <c r="B9" s="150"/>
      <c r="C9" s="150"/>
      <c r="D9" s="95"/>
      <c r="E9" s="95"/>
      <c r="F9" s="96"/>
    </row>
    <row r="10" spans="1:6" ht="15">
      <c r="A10" s="150" t="s">
        <v>0</v>
      </c>
      <c r="B10" s="150"/>
      <c r="C10" s="150"/>
      <c r="D10" s="95"/>
      <c r="E10" s="95"/>
      <c r="F10" s="96"/>
    </row>
    <row r="11" spans="1:6" ht="15">
      <c r="A11" s="95"/>
      <c r="B11" s="150" t="s">
        <v>43</v>
      </c>
      <c r="C11" s="150"/>
      <c r="D11" s="95"/>
      <c r="E11" s="95"/>
      <c r="F11" s="96"/>
    </row>
    <row r="12" spans="1:11" ht="16.5" customHeight="1">
      <c r="A12" s="95"/>
      <c r="B12" s="132" t="s">
        <v>116</v>
      </c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6" ht="15.75" customHeight="1">
      <c r="A13" s="95"/>
      <c r="B13" s="150" t="s">
        <v>115</v>
      </c>
      <c r="C13" s="150"/>
      <c r="D13" s="150"/>
      <c r="E13" s="150"/>
      <c r="F13" s="151"/>
    </row>
    <row r="14" spans="1:6" ht="15.75">
      <c r="A14" s="95" t="s">
        <v>2</v>
      </c>
      <c r="B14" s="19" t="s">
        <v>106</v>
      </c>
      <c r="C14" s="97"/>
      <c r="D14" s="95"/>
      <c r="E14" s="95"/>
      <c r="F14" s="97"/>
    </row>
    <row r="15" spans="1:6" ht="67.5" customHeight="1">
      <c r="A15" s="131" t="s">
        <v>3</v>
      </c>
      <c r="B15" s="131" t="s">
        <v>4</v>
      </c>
      <c r="C15" s="131" t="s">
        <v>79</v>
      </c>
      <c r="D15" s="131" t="s">
        <v>55</v>
      </c>
      <c r="E15" s="131" t="s">
        <v>56</v>
      </c>
      <c r="F15" s="131" t="s">
        <v>107</v>
      </c>
    </row>
    <row r="16" spans="1:6" ht="14.25">
      <c r="A16" s="98">
        <v>1</v>
      </c>
      <c r="B16" s="99">
        <v>2</v>
      </c>
      <c r="C16" s="99"/>
      <c r="D16" s="99">
        <v>3</v>
      </c>
      <c r="E16" s="99">
        <v>4</v>
      </c>
      <c r="F16" s="100">
        <v>3</v>
      </c>
    </row>
    <row r="17" spans="1:6" ht="15.75" customHeight="1">
      <c r="A17" s="98"/>
      <c r="B17" s="101" t="s">
        <v>5</v>
      </c>
      <c r="C17" s="102"/>
      <c r="D17" s="101"/>
      <c r="E17" s="101"/>
      <c r="F17" s="102"/>
    </row>
    <row r="18" spans="1:6" ht="15">
      <c r="A18" s="103">
        <v>1100</v>
      </c>
      <c r="B18" s="103" t="s">
        <v>47</v>
      </c>
      <c r="C18" s="104">
        <v>14.25</v>
      </c>
      <c r="D18" s="104">
        <v>0</v>
      </c>
      <c r="E18" s="104">
        <v>8.79</v>
      </c>
      <c r="F18" s="102">
        <f>ROUND(E18/7*13,2)</f>
        <v>16.32</v>
      </c>
    </row>
    <row r="19" spans="1:6" ht="15">
      <c r="A19" s="103">
        <v>1200</v>
      </c>
      <c r="B19" s="105" t="s">
        <v>48</v>
      </c>
      <c r="C19" s="104">
        <v>3.36</v>
      </c>
      <c r="D19" s="104">
        <v>0</v>
      </c>
      <c r="E19" s="104">
        <v>2.07</v>
      </c>
      <c r="F19" s="102">
        <f aca="true" t="shared" si="0" ref="F19:F36">ROUND(E19/7*13,2)</f>
        <v>3.84</v>
      </c>
    </row>
    <row r="20" spans="1:6" ht="15">
      <c r="A20" s="106">
        <v>2210</v>
      </c>
      <c r="B20" s="105" t="s">
        <v>57</v>
      </c>
      <c r="C20" s="104">
        <v>0.77</v>
      </c>
      <c r="D20" s="104">
        <v>0</v>
      </c>
      <c r="E20" s="104">
        <f aca="true" t="shared" si="1" ref="E20:E37">ROUND(C20/13*7,2)</f>
        <v>0.41</v>
      </c>
      <c r="F20" s="102">
        <f t="shared" si="0"/>
        <v>0.76</v>
      </c>
    </row>
    <row r="21" spans="1:6" ht="15">
      <c r="A21" s="103">
        <v>2222</v>
      </c>
      <c r="B21" s="105" t="s">
        <v>28</v>
      </c>
      <c r="C21" s="104">
        <v>16.83</v>
      </c>
      <c r="D21" s="104">
        <v>0</v>
      </c>
      <c r="E21" s="104">
        <f t="shared" si="1"/>
        <v>9.06</v>
      </c>
      <c r="F21" s="102">
        <f t="shared" si="0"/>
        <v>16.83</v>
      </c>
    </row>
    <row r="22" spans="1:6" ht="15">
      <c r="A22" s="103">
        <v>2223</v>
      </c>
      <c r="B22" s="105" t="s">
        <v>29</v>
      </c>
      <c r="C22" s="104">
        <v>10.95</v>
      </c>
      <c r="D22" s="104">
        <v>0</v>
      </c>
      <c r="E22" s="104">
        <f t="shared" si="1"/>
        <v>5.9</v>
      </c>
      <c r="F22" s="102">
        <f t="shared" si="0"/>
        <v>10.96</v>
      </c>
    </row>
    <row r="23" spans="1:6" ht="15" hidden="1">
      <c r="A23" s="103">
        <v>2230</v>
      </c>
      <c r="B23" s="105" t="s">
        <v>58</v>
      </c>
      <c r="C23" s="104">
        <v>0</v>
      </c>
      <c r="D23" s="104">
        <v>0</v>
      </c>
      <c r="E23" s="104">
        <f t="shared" si="1"/>
        <v>0</v>
      </c>
      <c r="F23" s="102">
        <f t="shared" si="0"/>
        <v>0</v>
      </c>
    </row>
    <row r="24" spans="1:6" ht="15">
      <c r="A24" s="103">
        <v>2243</v>
      </c>
      <c r="B24" s="105" t="s">
        <v>13</v>
      </c>
      <c r="C24" s="104">
        <v>0.33</v>
      </c>
      <c r="D24" s="104">
        <v>0</v>
      </c>
      <c r="E24" s="104">
        <f t="shared" si="1"/>
        <v>0.18</v>
      </c>
      <c r="F24" s="102">
        <f t="shared" si="0"/>
        <v>0.33</v>
      </c>
    </row>
    <row r="25" spans="1:6" ht="15">
      <c r="A25" s="103">
        <v>2244</v>
      </c>
      <c r="B25" s="105" t="s">
        <v>14</v>
      </c>
      <c r="C25" s="104">
        <v>15.96</v>
      </c>
      <c r="D25" s="104">
        <v>0</v>
      </c>
      <c r="E25" s="104">
        <f t="shared" si="1"/>
        <v>8.59</v>
      </c>
      <c r="F25" s="102">
        <f t="shared" si="0"/>
        <v>15.95</v>
      </c>
    </row>
    <row r="26" spans="1:6" ht="15">
      <c r="A26" s="103">
        <v>2249</v>
      </c>
      <c r="B26" s="105" t="s">
        <v>59</v>
      </c>
      <c r="C26" s="104">
        <v>2.65</v>
      </c>
      <c r="D26" s="104">
        <v>0</v>
      </c>
      <c r="E26" s="104">
        <f t="shared" si="1"/>
        <v>1.43</v>
      </c>
      <c r="F26" s="102">
        <f t="shared" si="0"/>
        <v>2.66</v>
      </c>
    </row>
    <row r="27" spans="1:6" ht="15" hidden="1">
      <c r="A27" s="103">
        <v>2251</v>
      </c>
      <c r="B27" s="105" t="s">
        <v>11</v>
      </c>
      <c r="C27" s="104">
        <v>0</v>
      </c>
      <c r="D27" s="104">
        <v>0</v>
      </c>
      <c r="E27" s="104">
        <f t="shared" si="1"/>
        <v>0</v>
      </c>
      <c r="F27" s="102">
        <f t="shared" si="0"/>
        <v>0</v>
      </c>
    </row>
    <row r="28" spans="1:6" ht="15">
      <c r="A28" s="103">
        <v>2263</v>
      </c>
      <c r="B28" s="105" t="s">
        <v>60</v>
      </c>
      <c r="C28" s="104">
        <v>6.67</v>
      </c>
      <c r="D28" s="104">
        <v>0</v>
      </c>
      <c r="E28" s="104">
        <f t="shared" si="1"/>
        <v>3.59</v>
      </c>
      <c r="F28" s="102">
        <f t="shared" si="0"/>
        <v>6.67</v>
      </c>
    </row>
    <row r="29" spans="1:6" ht="15">
      <c r="A29" s="103">
        <v>2264</v>
      </c>
      <c r="B29" s="105" t="s">
        <v>61</v>
      </c>
      <c r="C29" s="104">
        <v>0.02</v>
      </c>
      <c r="D29" s="104">
        <v>0</v>
      </c>
      <c r="E29" s="104">
        <f t="shared" si="1"/>
        <v>0.01</v>
      </c>
      <c r="F29" s="102">
        <f t="shared" si="0"/>
        <v>0.02</v>
      </c>
    </row>
    <row r="30" spans="1:6" ht="15">
      <c r="A30" s="103">
        <v>2279</v>
      </c>
      <c r="B30" s="105" t="s">
        <v>17</v>
      </c>
      <c r="C30" s="104">
        <v>4.04</v>
      </c>
      <c r="D30" s="104">
        <v>0</v>
      </c>
      <c r="E30" s="104">
        <f t="shared" si="1"/>
        <v>2.18</v>
      </c>
      <c r="F30" s="102">
        <f t="shared" si="0"/>
        <v>4.05</v>
      </c>
    </row>
    <row r="31" spans="1:6" ht="15">
      <c r="A31" s="103">
        <v>2321</v>
      </c>
      <c r="B31" s="105" t="s">
        <v>20</v>
      </c>
      <c r="C31" s="104">
        <v>30.14</v>
      </c>
      <c r="D31" s="104">
        <v>0</v>
      </c>
      <c r="E31" s="104">
        <f t="shared" si="1"/>
        <v>16.23</v>
      </c>
      <c r="F31" s="102">
        <f t="shared" si="0"/>
        <v>30.14</v>
      </c>
    </row>
    <row r="32" spans="1:6" ht="12.75" customHeight="1" hidden="1">
      <c r="A32" s="103">
        <v>2341</v>
      </c>
      <c r="B32" s="105" t="s">
        <v>62</v>
      </c>
      <c r="C32" s="104">
        <v>0</v>
      </c>
      <c r="D32" s="104">
        <v>0</v>
      </c>
      <c r="E32" s="104">
        <f t="shared" si="1"/>
        <v>0</v>
      </c>
      <c r="F32" s="102">
        <f t="shared" si="0"/>
        <v>0</v>
      </c>
    </row>
    <row r="33" spans="1:6" ht="12.75" customHeight="1" hidden="1">
      <c r="A33" s="103">
        <v>2350</v>
      </c>
      <c r="B33" s="105" t="s">
        <v>22</v>
      </c>
      <c r="C33" s="104">
        <v>0</v>
      </c>
      <c r="D33" s="104">
        <v>0</v>
      </c>
      <c r="E33" s="104">
        <f t="shared" si="1"/>
        <v>0</v>
      </c>
      <c r="F33" s="102">
        <f t="shared" si="0"/>
        <v>0</v>
      </c>
    </row>
    <row r="34" spans="1:6" ht="12.75" customHeight="1" hidden="1">
      <c r="A34" s="103">
        <v>2362</v>
      </c>
      <c r="B34" s="105" t="s">
        <v>63</v>
      </c>
      <c r="C34" s="104">
        <v>0</v>
      </c>
      <c r="D34" s="104">
        <v>0</v>
      </c>
      <c r="E34" s="104">
        <f t="shared" si="1"/>
        <v>0</v>
      </c>
      <c r="F34" s="102">
        <f t="shared" si="0"/>
        <v>0</v>
      </c>
    </row>
    <row r="35" spans="1:6" ht="15">
      <c r="A35" s="103">
        <v>2363</v>
      </c>
      <c r="B35" s="105" t="s">
        <v>64</v>
      </c>
      <c r="C35" s="104">
        <v>76.11</v>
      </c>
      <c r="D35" s="104">
        <v>0</v>
      </c>
      <c r="E35" s="104">
        <f t="shared" si="1"/>
        <v>40.98</v>
      </c>
      <c r="F35" s="102">
        <f t="shared" si="0"/>
        <v>76.11</v>
      </c>
    </row>
    <row r="36" spans="1:6" ht="15">
      <c r="A36" s="103">
        <v>2513</v>
      </c>
      <c r="B36" s="105" t="s">
        <v>24</v>
      </c>
      <c r="C36" s="104">
        <v>0.93</v>
      </c>
      <c r="D36" s="104">
        <v>0</v>
      </c>
      <c r="E36" s="104">
        <f t="shared" si="1"/>
        <v>0.5</v>
      </c>
      <c r="F36" s="102">
        <f t="shared" si="0"/>
        <v>0.93</v>
      </c>
    </row>
    <row r="37" spans="1:6" ht="15">
      <c r="A37" s="103">
        <v>2519</v>
      </c>
      <c r="B37" s="105" t="s">
        <v>27</v>
      </c>
      <c r="C37" s="104">
        <v>0.48</v>
      </c>
      <c r="D37" s="104">
        <v>0</v>
      </c>
      <c r="E37" s="104">
        <f t="shared" si="1"/>
        <v>0.26</v>
      </c>
      <c r="F37" s="102">
        <f>ROUND(E37/7*13,2)</f>
        <v>0.48</v>
      </c>
    </row>
    <row r="38" spans="1:6" ht="15" hidden="1">
      <c r="A38" s="103">
        <v>5232</v>
      </c>
      <c r="B38" s="105" t="s">
        <v>26</v>
      </c>
      <c r="C38" s="104">
        <v>0</v>
      </c>
      <c r="D38" s="104">
        <v>0</v>
      </c>
      <c r="E38" s="104">
        <f>ROUND(C38/40*7,2)</f>
        <v>0</v>
      </c>
      <c r="F38" s="104">
        <v>0</v>
      </c>
    </row>
    <row r="39" spans="1:6" ht="15">
      <c r="A39" s="103"/>
      <c r="B39" s="107" t="s">
        <v>6</v>
      </c>
      <c r="C39" s="108">
        <f>SUM(C18:C38)</f>
        <v>183.48999999999998</v>
      </c>
      <c r="D39" s="108">
        <f>SUM(D18:D38)</f>
        <v>0</v>
      </c>
      <c r="E39" s="108">
        <f>SUM(E18:E38)</f>
        <v>100.17999999999999</v>
      </c>
      <c r="F39" s="108">
        <f>SUM(F18:F38)</f>
        <v>186.04999999999998</v>
      </c>
    </row>
    <row r="40" spans="1:6" ht="15">
      <c r="A40" s="109"/>
      <c r="B40" s="103" t="s">
        <v>7</v>
      </c>
      <c r="C40" s="102"/>
      <c r="D40" s="110"/>
      <c r="E40" s="110"/>
      <c r="F40" s="102"/>
    </row>
    <row r="41" spans="1:6" ht="15">
      <c r="A41" s="103">
        <v>1100</v>
      </c>
      <c r="B41" s="103" t="s">
        <v>47</v>
      </c>
      <c r="C41" s="104">
        <v>48.1</v>
      </c>
      <c r="D41" s="104">
        <v>0</v>
      </c>
      <c r="E41" s="104">
        <f aca="true" t="shared" si="2" ref="E41:E86">ROUND(C41/13*7,2)</f>
        <v>25.9</v>
      </c>
      <c r="F41" s="102">
        <f aca="true" t="shared" si="3" ref="F41:F86">ROUND(E41/7*13,2)</f>
        <v>48.1</v>
      </c>
    </row>
    <row r="42" spans="1:6" ht="15">
      <c r="A42" s="103">
        <v>1200</v>
      </c>
      <c r="B42" s="105" t="s">
        <v>48</v>
      </c>
      <c r="C42" s="104">
        <v>11.35</v>
      </c>
      <c r="D42" s="104">
        <v>0</v>
      </c>
      <c r="E42" s="104">
        <f t="shared" si="2"/>
        <v>6.11</v>
      </c>
      <c r="F42" s="102">
        <f t="shared" si="3"/>
        <v>11.35</v>
      </c>
    </row>
    <row r="43" spans="1:6" ht="15" hidden="1">
      <c r="A43" s="103">
        <v>2100</v>
      </c>
      <c r="B43" s="18" t="s">
        <v>65</v>
      </c>
      <c r="C43" s="104">
        <v>0</v>
      </c>
      <c r="D43" s="104">
        <v>0</v>
      </c>
      <c r="E43" s="104">
        <f t="shared" si="2"/>
        <v>0</v>
      </c>
      <c r="F43" s="102">
        <f t="shared" si="3"/>
        <v>0</v>
      </c>
    </row>
    <row r="44" spans="1:6" ht="15">
      <c r="A44" s="106">
        <v>2210</v>
      </c>
      <c r="B44" s="105" t="s">
        <v>57</v>
      </c>
      <c r="C44" s="104">
        <v>0.77</v>
      </c>
      <c r="D44" s="104">
        <v>0</v>
      </c>
      <c r="E44" s="104">
        <f t="shared" si="2"/>
        <v>0.41</v>
      </c>
      <c r="F44" s="102">
        <f t="shared" si="3"/>
        <v>0.76</v>
      </c>
    </row>
    <row r="45" spans="1:6" ht="15" hidden="1">
      <c r="A45" s="103">
        <v>2222</v>
      </c>
      <c r="B45" s="105" t="s">
        <v>28</v>
      </c>
      <c r="C45" s="104">
        <v>0</v>
      </c>
      <c r="D45" s="104">
        <v>0</v>
      </c>
      <c r="E45" s="104">
        <f t="shared" si="2"/>
        <v>0</v>
      </c>
      <c r="F45" s="102">
        <f t="shared" si="3"/>
        <v>0</v>
      </c>
    </row>
    <row r="46" spans="1:6" ht="15" hidden="1">
      <c r="A46" s="103">
        <v>2223</v>
      </c>
      <c r="B46" s="105" t="s">
        <v>29</v>
      </c>
      <c r="C46" s="104">
        <v>0</v>
      </c>
      <c r="D46" s="104">
        <v>0</v>
      </c>
      <c r="E46" s="104">
        <f t="shared" si="2"/>
        <v>0</v>
      </c>
      <c r="F46" s="102">
        <f t="shared" si="3"/>
        <v>0</v>
      </c>
    </row>
    <row r="47" spans="1:6" ht="15" hidden="1">
      <c r="A47" s="103">
        <v>2230</v>
      </c>
      <c r="B47" s="105" t="s">
        <v>58</v>
      </c>
      <c r="C47" s="104">
        <v>0</v>
      </c>
      <c r="D47" s="104">
        <v>0</v>
      </c>
      <c r="E47" s="104">
        <f t="shared" si="2"/>
        <v>0</v>
      </c>
      <c r="F47" s="102">
        <f t="shared" si="3"/>
        <v>0</v>
      </c>
    </row>
    <row r="48" spans="1:6" ht="15">
      <c r="A48" s="103">
        <v>2234</v>
      </c>
      <c r="B48" s="105" t="s">
        <v>34</v>
      </c>
      <c r="C48" s="104">
        <v>0.06</v>
      </c>
      <c r="D48" s="104">
        <v>0</v>
      </c>
      <c r="E48" s="104">
        <f t="shared" si="2"/>
        <v>0.03</v>
      </c>
      <c r="F48" s="102">
        <f t="shared" si="3"/>
        <v>0.06</v>
      </c>
    </row>
    <row r="49" spans="1:6" ht="15.75" customHeight="1">
      <c r="A49" s="103">
        <v>2239</v>
      </c>
      <c r="B49" s="105" t="s">
        <v>35</v>
      </c>
      <c r="C49" s="104">
        <v>4</v>
      </c>
      <c r="D49" s="104">
        <v>0</v>
      </c>
      <c r="E49" s="104">
        <f t="shared" si="2"/>
        <v>2.15</v>
      </c>
      <c r="F49" s="102">
        <f t="shared" si="3"/>
        <v>3.99</v>
      </c>
    </row>
    <row r="50" spans="1:6" ht="15">
      <c r="A50" s="103">
        <v>2241</v>
      </c>
      <c r="B50" s="105" t="s">
        <v>66</v>
      </c>
      <c r="C50" s="104">
        <v>4.69</v>
      </c>
      <c r="D50" s="104">
        <v>0</v>
      </c>
      <c r="E50" s="104">
        <f t="shared" si="2"/>
        <v>2.53</v>
      </c>
      <c r="F50" s="102">
        <f t="shared" si="3"/>
        <v>4.7</v>
      </c>
    </row>
    <row r="51" spans="1:6" ht="15">
      <c r="A51" s="103">
        <v>2242</v>
      </c>
      <c r="B51" s="105" t="s">
        <v>12</v>
      </c>
      <c r="C51" s="104">
        <v>0.25</v>
      </c>
      <c r="D51" s="104">
        <v>0</v>
      </c>
      <c r="E51" s="104">
        <f t="shared" si="2"/>
        <v>0.13</v>
      </c>
      <c r="F51" s="102">
        <f t="shared" si="3"/>
        <v>0.24</v>
      </c>
    </row>
    <row r="52" spans="1:6" ht="15">
      <c r="A52" s="103">
        <v>2243</v>
      </c>
      <c r="B52" s="105" t="s">
        <v>13</v>
      </c>
      <c r="C52" s="104">
        <v>0.25</v>
      </c>
      <c r="D52" s="104">
        <v>0</v>
      </c>
      <c r="E52" s="104">
        <f t="shared" si="2"/>
        <v>0.13</v>
      </c>
      <c r="F52" s="102">
        <f t="shared" si="3"/>
        <v>0.24</v>
      </c>
    </row>
    <row r="53" spans="1:6" ht="15">
      <c r="A53" s="103">
        <v>2244</v>
      </c>
      <c r="B53" s="105" t="s">
        <v>14</v>
      </c>
      <c r="C53" s="104">
        <v>0.05</v>
      </c>
      <c r="D53" s="104">
        <v>0</v>
      </c>
      <c r="E53" s="104">
        <f t="shared" si="2"/>
        <v>0.03</v>
      </c>
      <c r="F53" s="102">
        <f t="shared" si="3"/>
        <v>0.06</v>
      </c>
    </row>
    <row r="54" spans="1:6" ht="15">
      <c r="A54" s="103">
        <v>2247</v>
      </c>
      <c r="B54" s="101" t="s">
        <v>15</v>
      </c>
      <c r="C54" s="104">
        <v>0.07</v>
      </c>
      <c r="D54" s="104">
        <v>0</v>
      </c>
      <c r="E54" s="104">
        <f t="shared" si="2"/>
        <v>0.04</v>
      </c>
      <c r="F54" s="102">
        <f t="shared" si="3"/>
        <v>0.07</v>
      </c>
    </row>
    <row r="55" spans="1:6" ht="27" customHeight="1" hidden="1">
      <c r="A55" s="103">
        <v>2249</v>
      </c>
      <c r="B55" s="105" t="s">
        <v>59</v>
      </c>
      <c r="C55" s="104">
        <v>0</v>
      </c>
      <c r="D55" s="104">
        <v>0</v>
      </c>
      <c r="E55" s="104">
        <f t="shared" si="2"/>
        <v>0</v>
      </c>
      <c r="F55" s="102">
        <f t="shared" si="3"/>
        <v>0</v>
      </c>
    </row>
    <row r="56" spans="1:6" ht="15">
      <c r="A56" s="103">
        <v>2251</v>
      </c>
      <c r="B56" s="105" t="s">
        <v>11</v>
      </c>
      <c r="C56" s="104">
        <v>0.56</v>
      </c>
      <c r="D56" s="104">
        <v>0</v>
      </c>
      <c r="E56" s="104">
        <f t="shared" si="2"/>
        <v>0.3</v>
      </c>
      <c r="F56" s="102">
        <f t="shared" si="3"/>
        <v>0.56</v>
      </c>
    </row>
    <row r="57" spans="1:6" ht="12.75" customHeight="1" hidden="1">
      <c r="A57" s="103">
        <v>2252</v>
      </c>
      <c r="B57" s="105" t="s">
        <v>67</v>
      </c>
      <c r="C57" s="104">
        <v>0</v>
      </c>
      <c r="D57" s="104">
        <v>0</v>
      </c>
      <c r="E57" s="104">
        <f t="shared" si="2"/>
        <v>0</v>
      </c>
      <c r="F57" s="102">
        <f t="shared" si="3"/>
        <v>0</v>
      </c>
    </row>
    <row r="58" spans="1:6" ht="15">
      <c r="A58" s="103">
        <v>2259</v>
      </c>
      <c r="B58" s="105" t="s">
        <v>37</v>
      </c>
      <c r="C58" s="104">
        <v>0.05</v>
      </c>
      <c r="D58" s="104">
        <v>0</v>
      </c>
      <c r="E58" s="104">
        <f t="shared" si="2"/>
        <v>0.03</v>
      </c>
      <c r="F58" s="102">
        <f t="shared" si="3"/>
        <v>0.06</v>
      </c>
    </row>
    <row r="59" spans="1:6" ht="12.75" customHeight="1" hidden="1">
      <c r="A59" s="103">
        <v>2261</v>
      </c>
      <c r="B59" s="105" t="s">
        <v>68</v>
      </c>
      <c r="C59" s="104">
        <v>0</v>
      </c>
      <c r="D59" s="104">
        <v>0</v>
      </c>
      <c r="E59" s="104">
        <f t="shared" si="2"/>
        <v>0</v>
      </c>
      <c r="F59" s="102">
        <f t="shared" si="3"/>
        <v>0</v>
      </c>
    </row>
    <row r="60" spans="1:6" ht="15">
      <c r="A60" s="103">
        <v>2262</v>
      </c>
      <c r="B60" s="105" t="s">
        <v>16</v>
      </c>
      <c r="C60" s="104">
        <v>0.6</v>
      </c>
      <c r="D60" s="104">
        <v>0</v>
      </c>
      <c r="E60" s="104">
        <f t="shared" si="2"/>
        <v>0.32</v>
      </c>
      <c r="F60" s="102">
        <f t="shared" si="3"/>
        <v>0.59</v>
      </c>
    </row>
    <row r="61" spans="1:6" ht="12.75" customHeight="1" hidden="1">
      <c r="A61" s="103">
        <v>2263</v>
      </c>
      <c r="B61" s="105" t="s">
        <v>60</v>
      </c>
      <c r="C61" s="104">
        <v>0</v>
      </c>
      <c r="D61" s="104">
        <v>0</v>
      </c>
      <c r="E61" s="104">
        <f t="shared" si="2"/>
        <v>0</v>
      </c>
      <c r="F61" s="102">
        <f t="shared" si="3"/>
        <v>0</v>
      </c>
    </row>
    <row r="62" spans="1:6" ht="15">
      <c r="A62" s="103">
        <v>2264</v>
      </c>
      <c r="B62" s="105" t="s">
        <v>61</v>
      </c>
      <c r="C62" s="104">
        <v>0.02</v>
      </c>
      <c r="D62" s="104">
        <v>0</v>
      </c>
      <c r="E62" s="104">
        <f t="shared" si="2"/>
        <v>0.01</v>
      </c>
      <c r="F62" s="102">
        <f t="shared" si="3"/>
        <v>0.02</v>
      </c>
    </row>
    <row r="63" spans="1:6" ht="15">
      <c r="A63" s="103">
        <v>2279</v>
      </c>
      <c r="B63" s="105" t="s">
        <v>17</v>
      </c>
      <c r="C63" s="104">
        <v>0.06</v>
      </c>
      <c r="D63" s="104">
        <v>0</v>
      </c>
      <c r="E63" s="104">
        <f t="shared" si="2"/>
        <v>0.03</v>
      </c>
      <c r="F63" s="102">
        <f t="shared" si="3"/>
        <v>0.06</v>
      </c>
    </row>
    <row r="64" spans="1:6" ht="15">
      <c r="A64" s="103">
        <v>2311</v>
      </c>
      <c r="B64" s="105" t="s">
        <v>18</v>
      </c>
      <c r="C64" s="104">
        <v>0.32</v>
      </c>
      <c r="D64" s="104">
        <v>0</v>
      </c>
      <c r="E64" s="104">
        <f t="shared" si="2"/>
        <v>0.17</v>
      </c>
      <c r="F64" s="102">
        <f t="shared" si="3"/>
        <v>0.32</v>
      </c>
    </row>
    <row r="65" spans="1:6" ht="15">
      <c r="A65" s="103">
        <v>2312</v>
      </c>
      <c r="B65" s="105" t="s">
        <v>19</v>
      </c>
      <c r="C65" s="104">
        <v>0.26</v>
      </c>
      <c r="D65" s="104">
        <v>0</v>
      </c>
      <c r="E65" s="104">
        <f t="shared" si="2"/>
        <v>0.14</v>
      </c>
      <c r="F65" s="102">
        <f t="shared" si="3"/>
        <v>0.26</v>
      </c>
    </row>
    <row r="66" spans="1:6" ht="12.75" customHeight="1" hidden="1">
      <c r="A66" s="103">
        <v>2321</v>
      </c>
      <c r="B66" s="105" t="s">
        <v>20</v>
      </c>
      <c r="C66" s="104">
        <v>0</v>
      </c>
      <c r="D66" s="104">
        <v>0</v>
      </c>
      <c r="E66" s="104">
        <f t="shared" si="2"/>
        <v>0</v>
      </c>
      <c r="F66" s="102">
        <f t="shared" si="3"/>
        <v>0</v>
      </c>
    </row>
    <row r="67" spans="1:6" ht="15">
      <c r="A67" s="103">
        <v>2322</v>
      </c>
      <c r="B67" s="105" t="s">
        <v>21</v>
      </c>
      <c r="C67" s="104">
        <v>1.52</v>
      </c>
      <c r="D67" s="104">
        <v>0</v>
      </c>
      <c r="E67" s="104">
        <v>0.81</v>
      </c>
      <c r="F67" s="102">
        <f t="shared" si="3"/>
        <v>1.5</v>
      </c>
    </row>
    <row r="68" spans="1:6" ht="12.75" customHeight="1" hidden="1">
      <c r="A68" s="103">
        <v>2341</v>
      </c>
      <c r="B68" s="105" t="s">
        <v>62</v>
      </c>
      <c r="C68" s="104">
        <v>0</v>
      </c>
      <c r="D68" s="104">
        <v>0</v>
      </c>
      <c r="E68" s="104">
        <f t="shared" si="2"/>
        <v>0</v>
      </c>
      <c r="F68" s="102">
        <f t="shared" si="3"/>
        <v>0</v>
      </c>
    </row>
    <row r="69" spans="1:6" ht="12.75" customHeight="1" hidden="1">
      <c r="A69" s="103">
        <v>2344</v>
      </c>
      <c r="B69" s="105" t="s">
        <v>69</v>
      </c>
      <c r="C69" s="104">
        <v>0</v>
      </c>
      <c r="D69" s="104">
        <v>0</v>
      </c>
      <c r="E69" s="104">
        <f t="shared" si="2"/>
        <v>0</v>
      </c>
      <c r="F69" s="102">
        <f t="shared" si="3"/>
        <v>0</v>
      </c>
    </row>
    <row r="70" spans="1:6" ht="15">
      <c r="A70" s="103">
        <v>2350</v>
      </c>
      <c r="B70" s="105" t="s">
        <v>22</v>
      </c>
      <c r="C70" s="104">
        <v>1.54</v>
      </c>
      <c r="D70" s="104">
        <v>0</v>
      </c>
      <c r="E70" s="104">
        <f t="shared" si="2"/>
        <v>0.83</v>
      </c>
      <c r="F70" s="102">
        <f t="shared" si="3"/>
        <v>1.54</v>
      </c>
    </row>
    <row r="71" spans="1:6" ht="15">
      <c r="A71" s="103">
        <v>2361</v>
      </c>
      <c r="B71" s="105" t="s">
        <v>23</v>
      </c>
      <c r="C71" s="104">
        <v>0.47</v>
      </c>
      <c r="D71" s="104">
        <v>0</v>
      </c>
      <c r="E71" s="104">
        <f t="shared" si="2"/>
        <v>0.25</v>
      </c>
      <c r="F71" s="102">
        <f t="shared" si="3"/>
        <v>0.46</v>
      </c>
    </row>
    <row r="72" spans="1:6" ht="15" hidden="1">
      <c r="A72" s="103">
        <v>2362</v>
      </c>
      <c r="B72" s="105" t="s">
        <v>63</v>
      </c>
      <c r="C72" s="104">
        <v>0</v>
      </c>
      <c r="D72" s="104">
        <v>0</v>
      </c>
      <c r="E72" s="104">
        <f t="shared" si="2"/>
        <v>0</v>
      </c>
      <c r="F72" s="102">
        <f t="shared" si="3"/>
        <v>0</v>
      </c>
    </row>
    <row r="73" spans="1:6" ht="15" hidden="1">
      <c r="A73" s="103">
        <v>2363</v>
      </c>
      <c r="B73" s="105" t="s">
        <v>64</v>
      </c>
      <c r="C73" s="104">
        <v>0</v>
      </c>
      <c r="D73" s="104">
        <v>0</v>
      </c>
      <c r="E73" s="104">
        <f t="shared" si="2"/>
        <v>0</v>
      </c>
      <c r="F73" s="102">
        <f t="shared" si="3"/>
        <v>0</v>
      </c>
    </row>
    <row r="74" spans="1:6" ht="15" hidden="1">
      <c r="A74" s="103">
        <v>2370</v>
      </c>
      <c r="B74" s="105" t="s">
        <v>70</v>
      </c>
      <c r="C74" s="104">
        <v>0</v>
      </c>
      <c r="D74" s="104">
        <v>0</v>
      </c>
      <c r="E74" s="104">
        <f t="shared" si="2"/>
        <v>0</v>
      </c>
      <c r="F74" s="102">
        <f t="shared" si="3"/>
        <v>0</v>
      </c>
    </row>
    <row r="75" spans="1:6" ht="15">
      <c r="A75" s="103">
        <v>2400</v>
      </c>
      <c r="B75" s="105" t="s">
        <v>30</v>
      </c>
      <c r="C75" s="104">
        <v>0.08</v>
      </c>
      <c r="D75" s="104">
        <v>0</v>
      </c>
      <c r="E75" s="104">
        <f t="shared" si="2"/>
        <v>0.04</v>
      </c>
      <c r="F75" s="102">
        <f t="shared" si="3"/>
        <v>0.07</v>
      </c>
    </row>
    <row r="76" spans="1:6" ht="15">
      <c r="A76" s="103">
        <v>2512</v>
      </c>
      <c r="B76" s="105" t="s">
        <v>41</v>
      </c>
      <c r="C76" s="104">
        <v>34.15</v>
      </c>
      <c r="D76" s="104">
        <v>0</v>
      </c>
      <c r="E76" s="104">
        <v>18.56</v>
      </c>
      <c r="F76" s="102">
        <v>34.46</v>
      </c>
    </row>
    <row r="77" spans="1:6" ht="15" hidden="1">
      <c r="A77" s="103">
        <v>2513</v>
      </c>
      <c r="B77" s="105" t="s">
        <v>24</v>
      </c>
      <c r="C77" s="104">
        <v>0</v>
      </c>
      <c r="D77" s="104">
        <v>0</v>
      </c>
      <c r="E77" s="104">
        <f t="shared" si="2"/>
        <v>0</v>
      </c>
      <c r="F77" s="102">
        <f t="shared" si="3"/>
        <v>0</v>
      </c>
    </row>
    <row r="78" spans="1:6" ht="15.75" customHeight="1">
      <c r="A78" s="103">
        <v>2515</v>
      </c>
      <c r="B78" s="105" t="s">
        <v>25</v>
      </c>
      <c r="C78" s="104">
        <v>0.1</v>
      </c>
      <c r="D78" s="104">
        <v>0</v>
      </c>
      <c r="E78" s="104">
        <f t="shared" si="2"/>
        <v>0.05</v>
      </c>
      <c r="F78" s="102">
        <f t="shared" si="3"/>
        <v>0.09</v>
      </c>
    </row>
    <row r="79" spans="1:6" ht="15">
      <c r="A79" s="103">
        <v>2519</v>
      </c>
      <c r="B79" s="105" t="s">
        <v>27</v>
      </c>
      <c r="C79" s="104">
        <v>0.05</v>
      </c>
      <c r="D79" s="104">
        <v>0</v>
      </c>
      <c r="E79" s="104">
        <f t="shared" si="2"/>
        <v>0.03</v>
      </c>
      <c r="F79" s="102">
        <f t="shared" si="3"/>
        <v>0.06</v>
      </c>
    </row>
    <row r="80" spans="1:6" ht="15" hidden="1">
      <c r="A80" s="103">
        <v>6240</v>
      </c>
      <c r="B80" s="105" t="s">
        <v>71</v>
      </c>
      <c r="C80" s="104">
        <v>0</v>
      </c>
      <c r="D80" s="104">
        <v>0</v>
      </c>
      <c r="E80" s="104">
        <f t="shared" si="2"/>
        <v>0</v>
      </c>
      <c r="F80" s="102">
        <f t="shared" si="3"/>
        <v>0</v>
      </c>
    </row>
    <row r="81" spans="1:6" ht="15" hidden="1">
      <c r="A81" s="103">
        <v>6290</v>
      </c>
      <c r="B81" s="105" t="s">
        <v>72</v>
      </c>
      <c r="C81" s="104">
        <v>0</v>
      </c>
      <c r="D81" s="104">
        <v>0</v>
      </c>
      <c r="E81" s="104">
        <f t="shared" si="2"/>
        <v>0</v>
      </c>
      <c r="F81" s="102">
        <f t="shared" si="3"/>
        <v>0</v>
      </c>
    </row>
    <row r="82" spans="1:6" ht="15" hidden="1">
      <c r="A82" s="103">
        <v>5121</v>
      </c>
      <c r="B82" s="105" t="s">
        <v>73</v>
      </c>
      <c r="C82" s="104">
        <v>0</v>
      </c>
      <c r="D82" s="104">
        <v>0</v>
      </c>
      <c r="E82" s="104">
        <f t="shared" si="2"/>
        <v>0</v>
      </c>
      <c r="F82" s="102">
        <f t="shared" si="3"/>
        <v>0</v>
      </c>
    </row>
    <row r="83" spans="1:6" ht="15">
      <c r="A83" s="103">
        <v>5232</v>
      </c>
      <c r="B83" s="105" t="s">
        <v>26</v>
      </c>
      <c r="C83" s="104">
        <v>3.69</v>
      </c>
      <c r="D83" s="104">
        <v>0</v>
      </c>
      <c r="E83" s="104">
        <f t="shared" si="2"/>
        <v>1.99</v>
      </c>
      <c r="F83" s="102">
        <f t="shared" si="3"/>
        <v>3.7</v>
      </c>
    </row>
    <row r="84" spans="1:6" ht="15" hidden="1">
      <c r="A84" s="103">
        <v>5238</v>
      </c>
      <c r="B84" s="105" t="s">
        <v>74</v>
      </c>
      <c r="C84" s="104">
        <v>0</v>
      </c>
      <c r="D84" s="104">
        <v>0</v>
      </c>
      <c r="E84" s="104">
        <f t="shared" si="2"/>
        <v>0</v>
      </c>
      <c r="F84" s="102">
        <f t="shared" si="3"/>
        <v>0</v>
      </c>
    </row>
    <row r="85" spans="1:6" ht="15">
      <c r="A85" s="103">
        <v>5240</v>
      </c>
      <c r="B85" s="105" t="s">
        <v>75</v>
      </c>
      <c r="C85" s="104">
        <v>14.65</v>
      </c>
      <c r="D85" s="104">
        <v>0</v>
      </c>
      <c r="E85" s="104">
        <f t="shared" si="2"/>
        <v>7.89</v>
      </c>
      <c r="F85" s="102">
        <f t="shared" si="3"/>
        <v>14.65</v>
      </c>
    </row>
    <row r="86" spans="1:6" ht="15">
      <c r="A86" s="103">
        <v>5250</v>
      </c>
      <c r="B86" s="105" t="s">
        <v>76</v>
      </c>
      <c r="C86" s="104">
        <v>7.6</v>
      </c>
      <c r="D86" s="104">
        <v>0</v>
      </c>
      <c r="E86" s="104">
        <f t="shared" si="2"/>
        <v>4.09</v>
      </c>
      <c r="F86" s="102">
        <f t="shared" si="3"/>
        <v>7.6</v>
      </c>
    </row>
    <row r="87" spans="1:6" ht="15">
      <c r="A87" s="109"/>
      <c r="B87" s="111" t="s">
        <v>8</v>
      </c>
      <c r="C87" s="108">
        <f>SUM(C41:C86)</f>
        <v>135.30999999999997</v>
      </c>
      <c r="D87" s="108">
        <f>SUM(D41:D86)</f>
        <v>0</v>
      </c>
      <c r="E87" s="108">
        <f>SUM(E41:E86)</f>
        <v>73</v>
      </c>
      <c r="F87" s="108">
        <f>SUM(F41:F86)</f>
        <v>135.57000000000002</v>
      </c>
    </row>
    <row r="88" spans="1:6" ht="15">
      <c r="A88" s="109"/>
      <c r="B88" s="111" t="s">
        <v>31</v>
      </c>
      <c r="C88" s="108">
        <f>C87+C39</f>
        <v>318.79999999999995</v>
      </c>
      <c r="D88" s="108">
        <f>D87+D39</f>
        <v>0</v>
      </c>
      <c r="E88" s="108">
        <f>E87+E39</f>
        <v>173.18</v>
      </c>
      <c r="F88" s="108">
        <f>F87+F39</f>
        <v>321.62</v>
      </c>
    </row>
    <row r="89" spans="1:6" ht="15">
      <c r="A89" s="112"/>
      <c r="B89" s="113"/>
      <c r="C89" s="114"/>
      <c r="D89" s="115"/>
      <c r="E89" s="115"/>
      <c r="F89" s="114"/>
    </row>
    <row r="90" spans="1:6" ht="15">
      <c r="A90" s="150" t="s">
        <v>77</v>
      </c>
      <c r="B90" s="150"/>
      <c r="C90" s="116">
        <v>13</v>
      </c>
      <c r="D90" s="117">
        <v>0</v>
      </c>
      <c r="E90" s="117">
        <v>7</v>
      </c>
      <c r="F90" s="117">
        <v>13</v>
      </c>
    </row>
    <row r="91" spans="1:6" ht="15">
      <c r="A91" s="150" t="s">
        <v>78</v>
      </c>
      <c r="B91" s="150"/>
      <c r="C91" s="118">
        <f>C88/C90</f>
        <v>24.52307692307692</v>
      </c>
      <c r="D91" s="108">
        <v>0</v>
      </c>
      <c r="E91" s="108">
        <f>E88/E90</f>
        <v>24.740000000000002</v>
      </c>
      <c r="F91" s="108">
        <f>F88/F90</f>
        <v>24.740000000000002</v>
      </c>
    </row>
    <row r="92" spans="1:6" ht="15">
      <c r="A92" s="96"/>
      <c r="B92" s="96"/>
      <c r="C92" s="96"/>
      <c r="D92" s="96"/>
      <c r="E92" s="96"/>
      <c r="F92" s="96"/>
    </row>
    <row r="93" spans="1:6" s="2" customFormat="1" ht="15">
      <c r="A93" s="147" t="s">
        <v>50</v>
      </c>
      <c r="B93" s="148"/>
      <c r="C93" s="119"/>
      <c r="D93" s="120"/>
      <c r="E93" s="121"/>
      <c r="F93" s="121"/>
    </row>
    <row r="94" spans="1:6" s="2" customFormat="1" ht="15">
      <c r="A94" s="147" t="s">
        <v>108</v>
      </c>
      <c r="B94" s="148"/>
      <c r="C94" s="119"/>
      <c r="D94" s="120"/>
      <c r="E94" s="121"/>
      <c r="F94" s="121"/>
    </row>
    <row r="95" spans="1:6" s="2" customFormat="1" ht="15">
      <c r="A95" s="122"/>
      <c r="B95" s="122"/>
      <c r="C95" s="122"/>
      <c r="D95" s="122"/>
      <c r="E95" s="122"/>
      <c r="F95" s="122"/>
    </row>
    <row r="96" spans="1:6" s="2" customFormat="1" ht="15">
      <c r="A96" s="122" t="s">
        <v>51</v>
      </c>
      <c r="B96" s="122"/>
      <c r="C96" s="122"/>
      <c r="D96" s="122"/>
      <c r="E96" s="122"/>
      <c r="F96" s="122"/>
    </row>
    <row r="97" spans="1:6" s="2" customFormat="1" ht="15">
      <c r="A97" s="122"/>
      <c r="B97" s="122"/>
      <c r="C97" s="122"/>
      <c r="D97" s="122"/>
      <c r="E97" s="122"/>
      <c r="F97" s="122"/>
    </row>
    <row r="98" spans="1:6" s="2" customFormat="1" ht="15">
      <c r="A98" s="122" t="s">
        <v>86</v>
      </c>
      <c r="B98" s="123"/>
      <c r="C98" s="123"/>
      <c r="D98" s="123"/>
      <c r="E98" s="122"/>
      <c r="F98" s="122"/>
    </row>
    <row r="99" spans="1:6" s="2" customFormat="1" ht="13.5" customHeight="1">
      <c r="A99" s="122"/>
      <c r="B99" s="124" t="s">
        <v>52</v>
      </c>
      <c r="C99" s="124"/>
      <c r="D99" s="124"/>
      <c r="E99" s="122"/>
      <c r="F99" s="122"/>
    </row>
  </sheetData>
  <sheetProtection/>
  <mergeCells count="13">
    <mergeCell ref="A91:B91"/>
    <mergeCell ref="A10:C10"/>
    <mergeCell ref="B11:C11"/>
    <mergeCell ref="A94:B94"/>
    <mergeCell ref="B1:C1"/>
    <mergeCell ref="B2:C2"/>
    <mergeCell ref="B3:C3"/>
    <mergeCell ref="A7:F7"/>
    <mergeCell ref="B8:C8"/>
    <mergeCell ref="A9:C9"/>
    <mergeCell ref="A93:B93"/>
    <mergeCell ref="B13:F13"/>
    <mergeCell ref="A90:B90"/>
  </mergeCells>
  <printOptions/>
  <pageMargins left="0.9453125" right="0.5511811023622047" top="0.5901041666666667" bottom="0.7480314960629921" header="0.31496062992125984" footer="0.31496062992125984"/>
  <pageSetup firstPageNumber="6" useFirstPageNumber="1" horizontalDpi="600" verticalDpi="600" orientation="portrait" paperSize="9" scale="55" r:id="rId1"/>
  <headerFooter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99"/>
  <sheetViews>
    <sheetView view="pageLayout" workbookViewId="0" topLeftCell="A1">
      <selection activeCell="A10" sqref="A10:C10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22.57421875" style="4" hidden="1" customWidth="1"/>
    <col min="4" max="5" width="21.57421875" style="4" hidden="1" customWidth="1"/>
    <col min="6" max="6" width="40.421875" style="4" customWidth="1"/>
  </cols>
  <sheetData>
    <row r="1" spans="2:6" ht="15.75">
      <c r="B1" s="142"/>
      <c r="C1" s="142"/>
      <c r="D1" s="1"/>
      <c r="E1" s="23"/>
      <c r="F1" s="24" t="s">
        <v>10</v>
      </c>
    </row>
    <row r="2" spans="2:6" ht="15.75">
      <c r="B2" s="142"/>
      <c r="C2" s="142"/>
      <c r="D2" s="1"/>
      <c r="E2" s="23"/>
      <c r="F2" s="24" t="s">
        <v>46</v>
      </c>
    </row>
    <row r="3" spans="2:6" ht="15.75">
      <c r="B3" s="142"/>
      <c r="C3" s="142"/>
      <c r="D3" s="1"/>
      <c r="E3" s="23"/>
      <c r="F3" s="28" t="s">
        <v>83</v>
      </c>
    </row>
    <row r="4" spans="2:6" ht="15.75">
      <c r="B4" s="1"/>
      <c r="C4" s="1"/>
      <c r="D4" s="1"/>
      <c r="E4" s="23"/>
      <c r="F4" s="24" t="s">
        <v>49</v>
      </c>
    </row>
    <row r="5" spans="2:6" ht="15.75">
      <c r="B5" s="6"/>
      <c r="C5" s="15"/>
      <c r="D5" s="15"/>
      <c r="E5" s="27"/>
      <c r="F5" s="24" t="s">
        <v>82</v>
      </c>
    </row>
    <row r="7" spans="1:6" ht="18.75">
      <c r="A7" s="149" t="s">
        <v>9</v>
      </c>
      <c r="B7" s="149"/>
      <c r="C7" s="149"/>
      <c r="D7" s="149"/>
      <c r="E7" s="149"/>
      <c r="F7" s="149"/>
    </row>
    <row r="8" spans="2:5" ht="15">
      <c r="B8" s="143"/>
      <c r="C8" s="143"/>
      <c r="D8" s="3"/>
      <c r="E8" s="3"/>
    </row>
    <row r="9" spans="1:6" ht="15.75">
      <c r="A9" s="138" t="s">
        <v>1</v>
      </c>
      <c r="B9" s="138"/>
      <c r="C9" s="138"/>
      <c r="D9" s="19"/>
      <c r="E9" s="19"/>
      <c r="F9" s="22"/>
    </row>
    <row r="10" spans="1:6" ht="15.75">
      <c r="A10" s="138" t="s">
        <v>0</v>
      </c>
      <c r="B10" s="138"/>
      <c r="C10" s="138"/>
      <c r="D10" s="19"/>
      <c r="E10" s="19"/>
      <c r="F10" s="22"/>
    </row>
    <row r="11" spans="1:6" ht="15.75">
      <c r="A11" s="19"/>
      <c r="B11" s="138" t="s">
        <v>43</v>
      </c>
      <c r="C11" s="138"/>
      <c r="D11" s="19"/>
      <c r="E11" s="19"/>
      <c r="F11" s="22"/>
    </row>
    <row r="12" spans="1:11" ht="15.75">
      <c r="A12" s="19"/>
      <c r="B12" s="132" t="s">
        <v>116</v>
      </c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6" ht="15.75" customHeight="1">
      <c r="A13" s="19"/>
      <c r="B13" s="138" t="s">
        <v>114</v>
      </c>
      <c r="C13" s="138"/>
      <c r="D13" s="138"/>
      <c r="E13" s="138"/>
      <c r="F13" s="146"/>
    </row>
    <row r="14" spans="1:6" ht="15.75">
      <c r="A14" s="19" t="s">
        <v>2</v>
      </c>
      <c r="B14" s="19" t="s">
        <v>106</v>
      </c>
      <c r="C14" s="19"/>
      <c r="D14" s="19"/>
      <c r="E14" s="19"/>
      <c r="F14" s="25"/>
    </row>
    <row r="15" spans="1:6" s="11" customFormat="1" ht="67.5" customHeight="1">
      <c r="A15" s="130" t="s">
        <v>3</v>
      </c>
      <c r="B15" s="130" t="s">
        <v>4</v>
      </c>
      <c r="C15" s="130" t="s">
        <v>80</v>
      </c>
      <c r="D15" s="130" t="s">
        <v>55</v>
      </c>
      <c r="E15" s="130" t="s">
        <v>56</v>
      </c>
      <c r="F15" s="130" t="s">
        <v>107</v>
      </c>
    </row>
    <row r="16" spans="1:6" ht="15.75">
      <c r="A16" s="31">
        <v>1</v>
      </c>
      <c r="B16" s="32">
        <v>2</v>
      </c>
      <c r="C16" s="32"/>
      <c r="D16" s="32">
        <v>3</v>
      </c>
      <c r="E16" s="32">
        <v>4</v>
      </c>
      <c r="F16" s="32">
        <v>3</v>
      </c>
    </row>
    <row r="17" spans="1:6" ht="15.75">
      <c r="A17" s="31"/>
      <c r="B17" s="34" t="s">
        <v>5</v>
      </c>
      <c r="C17" s="35"/>
      <c r="D17" s="34"/>
      <c r="E17" s="34"/>
      <c r="F17" s="35"/>
    </row>
    <row r="18" spans="1:6" ht="15.75">
      <c r="A18" s="36">
        <v>1100</v>
      </c>
      <c r="B18" s="37" t="s">
        <v>47</v>
      </c>
      <c r="C18" s="38">
        <v>61.78</v>
      </c>
      <c r="D18" s="38">
        <v>0</v>
      </c>
      <c r="E18" s="38">
        <v>36.12</v>
      </c>
      <c r="F18" s="38">
        <f>ROUND(E18/13*27,2)</f>
        <v>75.02</v>
      </c>
    </row>
    <row r="19" spans="1:6" ht="15.75">
      <c r="A19" s="36">
        <v>1200</v>
      </c>
      <c r="B19" s="39" t="s">
        <v>48</v>
      </c>
      <c r="C19" s="38">
        <v>14.57</v>
      </c>
      <c r="D19" s="38">
        <v>0</v>
      </c>
      <c r="E19" s="38">
        <v>8.52</v>
      </c>
      <c r="F19" s="38">
        <f aca="true" t="shared" si="0" ref="F19:F38">ROUND(E19/13*27,2)</f>
        <v>17.7</v>
      </c>
    </row>
    <row r="20" spans="1:6" ht="15.75" customHeight="1">
      <c r="A20" s="41">
        <v>2210</v>
      </c>
      <c r="B20" s="39" t="s">
        <v>57</v>
      </c>
      <c r="C20" s="38">
        <v>1.59</v>
      </c>
      <c r="D20" s="38">
        <v>0</v>
      </c>
      <c r="E20" s="38">
        <f aca="true" t="shared" si="1" ref="E20:E38">ROUND(C20/27*13,2)</f>
        <v>0.77</v>
      </c>
      <c r="F20" s="38">
        <f t="shared" si="0"/>
        <v>1.6</v>
      </c>
    </row>
    <row r="21" spans="1:6" ht="15.75">
      <c r="A21" s="36">
        <v>2222</v>
      </c>
      <c r="B21" s="39" t="s">
        <v>28</v>
      </c>
      <c r="C21" s="38">
        <v>37.71</v>
      </c>
      <c r="D21" s="38">
        <v>0</v>
      </c>
      <c r="E21" s="38">
        <f t="shared" si="1"/>
        <v>18.16</v>
      </c>
      <c r="F21" s="38">
        <f t="shared" si="0"/>
        <v>37.72</v>
      </c>
    </row>
    <row r="22" spans="1:6" ht="15.75">
      <c r="A22" s="36">
        <v>2223</v>
      </c>
      <c r="B22" s="39" t="s">
        <v>29</v>
      </c>
      <c r="C22" s="38">
        <v>24.32</v>
      </c>
      <c r="D22" s="38">
        <v>0</v>
      </c>
      <c r="E22" s="38">
        <f t="shared" si="1"/>
        <v>11.71</v>
      </c>
      <c r="F22" s="38">
        <f t="shared" si="0"/>
        <v>24.32</v>
      </c>
    </row>
    <row r="23" spans="1:6" ht="15.75">
      <c r="A23" s="36">
        <v>2230</v>
      </c>
      <c r="B23" s="39" t="s">
        <v>58</v>
      </c>
      <c r="C23" s="38">
        <v>0.77</v>
      </c>
      <c r="D23" s="38">
        <v>0</v>
      </c>
      <c r="E23" s="38">
        <f t="shared" si="1"/>
        <v>0.37</v>
      </c>
      <c r="F23" s="38">
        <f t="shared" si="0"/>
        <v>0.77</v>
      </c>
    </row>
    <row r="24" spans="1:6" ht="15.75">
      <c r="A24" s="36">
        <v>2243</v>
      </c>
      <c r="B24" s="39" t="s">
        <v>13</v>
      </c>
      <c r="C24" s="38">
        <v>1.35</v>
      </c>
      <c r="D24" s="38">
        <v>0</v>
      </c>
      <c r="E24" s="38">
        <f t="shared" si="1"/>
        <v>0.65</v>
      </c>
      <c r="F24" s="38">
        <f t="shared" si="0"/>
        <v>1.35</v>
      </c>
    </row>
    <row r="25" spans="1:6" ht="15.75">
      <c r="A25" s="36">
        <v>2244</v>
      </c>
      <c r="B25" s="39" t="s">
        <v>14</v>
      </c>
      <c r="C25" s="38">
        <v>33.48</v>
      </c>
      <c r="D25" s="38">
        <v>0</v>
      </c>
      <c r="E25" s="38">
        <f t="shared" si="1"/>
        <v>16.12</v>
      </c>
      <c r="F25" s="38">
        <f t="shared" si="0"/>
        <v>33.48</v>
      </c>
    </row>
    <row r="26" spans="1:6" ht="15.75">
      <c r="A26" s="36">
        <v>2249</v>
      </c>
      <c r="B26" s="39" t="s">
        <v>59</v>
      </c>
      <c r="C26" s="38">
        <v>5.48</v>
      </c>
      <c r="D26" s="38">
        <v>0</v>
      </c>
      <c r="E26" s="38">
        <f t="shared" si="1"/>
        <v>2.64</v>
      </c>
      <c r="F26" s="38">
        <f t="shared" si="0"/>
        <v>5.48</v>
      </c>
    </row>
    <row r="27" spans="1:6" ht="15.75">
      <c r="A27" s="36">
        <v>2251</v>
      </c>
      <c r="B27" s="39" t="s">
        <v>11</v>
      </c>
      <c r="C27" s="38">
        <v>2.09</v>
      </c>
      <c r="D27" s="38">
        <v>0</v>
      </c>
      <c r="E27" s="38">
        <f t="shared" si="1"/>
        <v>1.01</v>
      </c>
      <c r="F27" s="38">
        <f t="shared" si="0"/>
        <v>2.1</v>
      </c>
    </row>
    <row r="28" spans="1:6" ht="15.75">
      <c r="A28" s="36">
        <v>2263</v>
      </c>
      <c r="B28" s="39" t="s">
        <v>60</v>
      </c>
      <c r="C28" s="38">
        <v>13.84</v>
      </c>
      <c r="D28" s="38">
        <v>0</v>
      </c>
      <c r="E28" s="38">
        <f t="shared" si="1"/>
        <v>6.66</v>
      </c>
      <c r="F28" s="38">
        <f t="shared" si="0"/>
        <v>13.83</v>
      </c>
    </row>
    <row r="29" spans="1:6" ht="15.75">
      <c r="A29" s="36">
        <v>2264</v>
      </c>
      <c r="B29" s="39" t="s">
        <v>61</v>
      </c>
      <c r="C29" s="38">
        <v>0.04</v>
      </c>
      <c r="D29" s="38">
        <v>0</v>
      </c>
      <c r="E29" s="38">
        <f t="shared" si="1"/>
        <v>0.02</v>
      </c>
      <c r="F29" s="38">
        <f t="shared" si="0"/>
        <v>0.04</v>
      </c>
    </row>
    <row r="30" spans="1:6" ht="15.75">
      <c r="A30" s="36">
        <v>2279</v>
      </c>
      <c r="B30" s="39" t="s">
        <v>17</v>
      </c>
      <c r="C30" s="38">
        <v>8.57</v>
      </c>
      <c r="D30" s="38">
        <v>0</v>
      </c>
      <c r="E30" s="38">
        <f t="shared" si="1"/>
        <v>4.13</v>
      </c>
      <c r="F30" s="38">
        <f t="shared" si="0"/>
        <v>8.58</v>
      </c>
    </row>
    <row r="31" spans="1:6" ht="15.75">
      <c r="A31" s="36">
        <v>2321</v>
      </c>
      <c r="B31" s="39" t="s">
        <v>20</v>
      </c>
      <c r="C31" s="38">
        <v>67.17</v>
      </c>
      <c r="D31" s="38">
        <v>0</v>
      </c>
      <c r="E31" s="38">
        <f t="shared" si="1"/>
        <v>32.34</v>
      </c>
      <c r="F31" s="38">
        <f t="shared" si="0"/>
        <v>67.17</v>
      </c>
    </row>
    <row r="32" spans="1:6" ht="15.75" hidden="1">
      <c r="A32" s="36">
        <v>2341</v>
      </c>
      <c r="B32" s="39" t="s">
        <v>62</v>
      </c>
      <c r="C32" s="38"/>
      <c r="D32" s="38">
        <v>0</v>
      </c>
      <c r="E32" s="38">
        <f t="shared" si="1"/>
        <v>0</v>
      </c>
      <c r="F32" s="38">
        <f t="shared" si="0"/>
        <v>0</v>
      </c>
    </row>
    <row r="33" spans="1:6" ht="17.25" customHeight="1" hidden="1">
      <c r="A33" s="36">
        <v>2350</v>
      </c>
      <c r="B33" s="39" t="s">
        <v>22</v>
      </c>
      <c r="C33" s="38"/>
      <c r="D33" s="38">
        <v>0</v>
      </c>
      <c r="E33" s="38">
        <f t="shared" si="1"/>
        <v>0</v>
      </c>
      <c r="F33" s="38">
        <f t="shared" si="0"/>
        <v>0</v>
      </c>
    </row>
    <row r="34" spans="1:6" ht="17.25" customHeight="1">
      <c r="A34" s="36">
        <v>2362</v>
      </c>
      <c r="B34" s="39" t="s">
        <v>63</v>
      </c>
      <c r="C34" s="38">
        <v>0.26</v>
      </c>
      <c r="D34" s="38">
        <v>0</v>
      </c>
      <c r="E34" s="38">
        <f t="shared" si="1"/>
        <v>0.13</v>
      </c>
      <c r="F34" s="38">
        <f t="shared" si="0"/>
        <v>0.27</v>
      </c>
    </row>
    <row r="35" spans="1:6" ht="15.75">
      <c r="A35" s="36">
        <v>2363</v>
      </c>
      <c r="B35" s="39" t="s">
        <v>64</v>
      </c>
      <c r="C35" s="38">
        <v>250.27</v>
      </c>
      <c r="D35" s="38">
        <v>0</v>
      </c>
      <c r="E35" s="38">
        <f t="shared" si="1"/>
        <v>120.5</v>
      </c>
      <c r="F35" s="38">
        <f t="shared" si="0"/>
        <v>250.27</v>
      </c>
    </row>
    <row r="36" spans="1:6" ht="15.75">
      <c r="A36" s="36">
        <v>2513</v>
      </c>
      <c r="B36" s="39" t="s">
        <v>24</v>
      </c>
      <c r="C36" s="38">
        <v>1.94</v>
      </c>
      <c r="D36" s="38">
        <v>0</v>
      </c>
      <c r="E36" s="38">
        <f t="shared" si="1"/>
        <v>0.93</v>
      </c>
      <c r="F36" s="38">
        <f t="shared" si="0"/>
        <v>1.93</v>
      </c>
    </row>
    <row r="37" spans="1:6" ht="15" customHeight="1">
      <c r="A37" s="36">
        <v>2519</v>
      </c>
      <c r="B37" s="39" t="s">
        <v>27</v>
      </c>
      <c r="C37" s="38">
        <v>1</v>
      </c>
      <c r="D37" s="38">
        <v>0</v>
      </c>
      <c r="E37" s="38">
        <f t="shared" si="1"/>
        <v>0.48</v>
      </c>
      <c r="F37" s="38">
        <f t="shared" si="0"/>
        <v>1</v>
      </c>
    </row>
    <row r="38" spans="1:6" ht="15.75">
      <c r="A38" s="36">
        <v>5232</v>
      </c>
      <c r="B38" s="39" t="s">
        <v>26</v>
      </c>
      <c r="C38" s="38">
        <v>0.37</v>
      </c>
      <c r="D38" s="38">
        <v>0</v>
      </c>
      <c r="E38" s="38">
        <f t="shared" si="1"/>
        <v>0.18</v>
      </c>
      <c r="F38" s="38">
        <f t="shared" si="0"/>
        <v>0.37</v>
      </c>
    </row>
    <row r="39" spans="1:6" ht="15.75">
      <c r="A39" s="36"/>
      <c r="B39" s="42" t="s">
        <v>6</v>
      </c>
      <c r="C39" s="43">
        <f>SUM(C18:C38)</f>
        <v>526.6</v>
      </c>
      <c r="D39" s="43">
        <f>SUM(D18:D38)</f>
        <v>0</v>
      </c>
      <c r="E39" s="43">
        <f>SUM(E18:E38)</f>
        <v>261.44000000000005</v>
      </c>
      <c r="F39" s="43">
        <f>SUM(F18:F38)</f>
        <v>542.9999999999999</v>
      </c>
    </row>
    <row r="40" spans="1:6" ht="15.75">
      <c r="A40" s="44"/>
      <c r="B40" s="37" t="s">
        <v>7</v>
      </c>
      <c r="C40" s="35"/>
      <c r="D40" s="88"/>
      <c r="E40" s="88"/>
      <c r="F40" s="35"/>
    </row>
    <row r="41" spans="1:6" ht="15.75">
      <c r="A41" s="36">
        <v>1100</v>
      </c>
      <c r="B41" s="37" t="s">
        <v>47</v>
      </c>
      <c r="C41" s="38">
        <v>121.24</v>
      </c>
      <c r="D41" s="38">
        <v>0</v>
      </c>
      <c r="E41" s="38">
        <f aca="true" t="shared" si="2" ref="E41:E86">ROUND(C41/27*13,2)</f>
        <v>58.37</v>
      </c>
      <c r="F41" s="35">
        <f aca="true" t="shared" si="3" ref="F41:F86">ROUND(E41/13*27,2)</f>
        <v>121.23</v>
      </c>
    </row>
    <row r="42" spans="1:6" ht="15.75">
      <c r="A42" s="36">
        <v>1200</v>
      </c>
      <c r="B42" s="39" t="s">
        <v>48</v>
      </c>
      <c r="C42" s="38">
        <v>28.6</v>
      </c>
      <c r="D42" s="38">
        <v>0</v>
      </c>
      <c r="E42" s="38">
        <f t="shared" si="2"/>
        <v>13.77</v>
      </c>
      <c r="F42" s="35">
        <f t="shared" si="3"/>
        <v>28.6</v>
      </c>
    </row>
    <row r="43" spans="1:6" ht="15.75" hidden="1">
      <c r="A43" s="36">
        <v>2100</v>
      </c>
      <c r="B43" s="45" t="s">
        <v>65</v>
      </c>
      <c r="C43" s="38"/>
      <c r="D43" s="38">
        <v>0</v>
      </c>
      <c r="E43" s="38">
        <f t="shared" si="2"/>
        <v>0</v>
      </c>
      <c r="F43" s="35">
        <f t="shared" si="3"/>
        <v>0</v>
      </c>
    </row>
    <row r="44" spans="1:6" ht="15.75">
      <c r="A44" s="47">
        <v>2210</v>
      </c>
      <c r="B44" s="39" t="s">
        <v>57</v>
      </c>
      <c r="C44" s="38">
        <v>2.25</v>
      </c>
      <c r="D44" s="38">
        <v>0</v>
      </c>
      <c r="E44" s="38">
        <f t="shared" si="2"/>
        <v>1.08</v>
      </c>
      <c r="F44" s="35">
        <f t="shared" si="3"/>
        <v>2.24</v>
      </c>
    </row>
    <row r="45" spans="1:6" ht="15.75" hidden="1">
      <c r="A45" s="36">
        <v>2222</v>
      </c>
      <c r="B45" s="39" t="s">
        <v>28</v>
      </c>
      <c r="C45" s="38"/>
      <c r="D45" s="38">
        <v>0</v>
      </c>
      <c r="E45" s="38">
        <f t="shared" si="2"/>
        <v>0</v>
      </c>
      <c r="F45" s="35">
        <f t="shared" si="3"/>
        <v>0</v>
      </c>
    </row>
    <row r="46" spans="1:6" ht="15.75" hidden="1">
      <c r="A46" s="36">
        <v>2223</v>
      </c>
      <c r="B46" s="39" t="s">
        <v>29</v>
      </c>
      <c r="C46" s="38"/>
      <c r="D46" s="38">
        <v>0</v>
      </c>
      <c r="E46" s="38">
        <f t="shared" si="2"/>
        <v>0</v>
      </c>
      <c r="F46" s="35">
        <f t="shared" si="3"/>
        <v>0</v>
      </c>
    </row>
    <row r="47" spans="1:6" ht="15.75" hidden="1">
      <c r="A47" s="36">
        <v>2230</v>
      </c>
      <c r="B47" s="39" t="s">
        <v>58</v>
      </c>
      <c r="C47" s="38"/>
      <c r="D47" s="38">
        <v>0</v>
      </c>
      <c r="E47" s="38">
        <f t="shared" si="2"/>
        <v>0</v>
      </c>
      <c r="F47" s="35">
        <f t="shared" si="3"/>
        <v>0</v>
      </c>
    </row>
    <row r="48" spans="1:6" ht="15.75">
      <c r="A48" s="36">
        <v>2234</v>
      </c>
      <c r="B48" s="39" t="s">
        <v>34</v>
      </c>
      <c r="C48" s="38">
        <v>0.17</v>
      </c>
      <c r="D48" s="38">
        <v>0</v>
      </c>
      <c r="E48" s="38">
        <f t="shared" si="2"/>
        <v>0.08</v>
      </c>
      <c r="F48" s="35">
        <f t="shared" si="3"/>
        <v>0.17</v>
      </c>
    </row>
    <row r="49" spans="1:6" ht="15.75" customHeight="1">
      <c r="A49" s="36">
        <v>2239</v>
      </c>
      <c r="B49" s="39" t="s">
        <v>35</v>
      </c>
      <c r="C49" s="38">
        <v>8.58</v>
      </c>
      <c r="D49" s="38">
        <v>0</v>
      </c>
      <c r="E49" s="38">
        <f t="shared" si="2"/>
        <v>4.13</v>
      </c>
      <c r="F49" s="35">
        <f t="shared" si="3"/>
        <v>8.58</v>
      </c>
    </row>
    <row r="50" spans="1:6" ht="15.75">
      <c r="A50" s="36">
        <v>2241</v>
      </c>
      <c r="B50" s="39" t="s">
        <v>66</v>
      </c>
      <c r="C50" s="38">
        <v>9.79</v>
      </c>
      <c r="D50" s="38">
        <v>0</v>
      </c>
      <c r="E50" s="38">
        <f t="shared" si="2"/>
        <v>4.71</v>
      </c>
      <c r="F50" s="35">
        <f t="shared" si="3"/>
        <v>9.78</v>
      </c>
    </row>
    <row r="51" spans="1:6" ht="15.75">
      <c r="A51" s="36">
        <v>2242</v>
      </c>
      <c r="B51" s="39" t="s">
        <v>12</v>
      </c>
      <c r="C51" s="38">
        <v>0.73</v>
      </c>
      <c r="D51" s="38">
        <v>0</v>
      </c>
      <c r="E51" s="38">
        <f t="shared" si="2"/>
        <v>0.35</v>
      </c>
      <c r="F51" s="35">
        <f t="shared" si="3"/>
        <v>0.73</v>
      </c>
    </row>
    <row r="52" spans="1:6" ht="15.75">
      <c r="A52" s="36">
        <v>2243</v>
      </c>
      <c r="B52" s="39" t="s">
        <v>13</v>
      </c>
      <c r="C52" s="38">
        <v>0.71</v>
      </c>
      <c r="D52" s="38">
        <v>0</v>
      </c>
      <c r="E52" s="38">
        <f t="shared" si="2"/>
        <v>0.34</v>
      </c>
      <c r="F52" s="35">
        <f t="shared" si="3"/>
        <v>0.71</v>
      </c>
    </row>
    <row r="53" spans="1:6" ht="15.75">
      <c r="A53" s="36">
        <v>2244</v>
      </c>
      <c r="B53" s="39" t="s">
        <v>14</v>
      </c>
      <c r="C53" s="38">
        <v>0.14</v>
      </c>
      <c r="D53" s="38">
        <v>0</v>
      </c>
      <c r="E53" s="38">
        <f t="shared" si="2"/>
        <v>0.07</v>
      </c>
      <c r="F53" s="35">
        <f t="shared" si="3"/>
        <v>0.15</v>
      </c>
    </row>
    <row r="54" spans="1:6" ht="15.75">
      <c r="A54" s="36">
        <v>2247</v>
      </c>
      <c r="B54" s="34" t="s">
        <v>15</v>
      </c>
      <c r="C54" s="38">
        <v>0.21</v>
      </c>
      <c r="D54" s="38">
        <v>0</v>
      </c>
      <c r="E54" s="38">
        <f t="shared" si="2"/>
        <v>0.1</v>
      </c>
      <c r="F54" s="38">
        <f t="shared" si="3"/>
        <v>0.21</v>
      </c>
    </row>
    <row r="55" spans="1:6" ht="15.75" hidden="1">
      <c r="A55" s="36">
        <v>2249</v>
      </c>
      <c r="B55" s="39" t="s">
        <v>59</v>
      </c>
      <c r="C55" s="38"/>
      <c r="D55" s="38">
        <v>0</v>
      </c>
      <c r="E55" s="38">
        <f t="shared" si="2"/>
        <v>0</v>
      </c>
      <c r="F55" s="38">
        <f t="shared" si="3"/>
        <v>0</v>
      </c>
    </row>
    <row r="56" spans="1:6" ht="15.75">
      <c r="A56" s="36">
        <v>2251</v>
      </c>
      <c r="B56" s="39" t="s">
        <v>11</v>
      </c>
      <c r="C56" s="38">
        <v>1.65</v>
      </c>
      <c r="D56" s="38">
        <v>0</v>
      </c>
      <c r="E56" s="38">
        <f t="shared" si="2"/>
        <v>0.79</v>
      </c>
      <c r="F56" s="38">
        <f t="shared" si="3"/>
        <v>1.64</v>
      </c>
    </row>
    <row r="57" spans="1:6" ht="15.75" hidden="1">
      <c r="A57" s="36">
        <v>2252</v>
      </c>
      <c r="B57" s="39" t="s">
        <v>67</v>
      </c>
      <c r="C57" s="38"/>
      <c r="D57" s="38">
        <v>0</v>
      </c>
      <c r="E57" s="38">
        <f t="shared" si="2"/>
        <v>0</v>
      </c>
      <c r="F57" s="38">
        <f t="shared" si="3"/>
        <v>0</v>
      </c>
    </row>
    <row r="58" spans="1:6" ht="15.75">
      <c r="A58" s="36">
        <v>2259</v>
      </c>
      <c r="B58" s="39" t="s">
        <v>37</v>
      </c>
      <c r="C58" s="38">
        <v>0.1</v>
      </c>
      <c r="D58" s="38">
        <v>0</v>
      </c>
      <c r="E58" s="38">
        <f t="shared" si="2"/>
        <v>0.05</v>
      </c>
      <c r="F58" s="38">
        <f t="shared" si="3"/>
        <v>0.1</v>
      </c>
    </row>
    <row r="59" spans="1:6" ht="15.75" hidden="1">
      <c r="A59" s="36">
        <v>2261</v>
      </c>
      <c r="B59" s="39" t="s">
        <v>68</v>
      </c>
      <c r="C59" s="38"/>
      <c r="D59" s="38">
        <v>0</v>
      </c>
      <c r="E59" s="38">
        <f t="shared" si="2"/>
        <v>0</v>
      </c>
      <c r="F59" s="38">
        <f t="shared" si="3"/>
        <v>0</v>
      </c>
    </row>
    <row r="60" spans="1:6" ht="15.75">
      <c r="A60" s="36">
        <v>2262</v>
      </c>
      <c r="B60" s="39" t="s">
        <v>16</v>
      </c>
      <c r="C60" s="38">
        <v>1.76</v>
      </c>
      <c r="D60" s="38">
        <v>0</v>
      </c>
      <c r="E60" s="38">
        <f t="shared" si="2"/>
        <v>0.85</v>
      </c>
      <c r="F60" s="38">
        <f t="shared" si="3"/>
        <v>1.77</v>
      </c>
    </row>
    <row r="61" spans="1:6" ht="15.75" hidden="1">
      <c r="A61" s="36">
        <v>2263</v>
      </c>
      <c r="B61" s="39" t="s">
        <v>60</v>
      </c>
      <c r="C61" s="38"/>
      <c r="D61" s="38">
        <v>0</v>
      </c>
      <c r="E61" s="38">
        <f t="shared" si="2"/>
        <v>0</v>
      </c>
      <c r="F61" s="38">
        <f t="shared" si="3"/>
        <v>0</v>
      </c>
    </row>
    <row r="62" spans="1:6" ht="15.75">
      <c r="A62" s="36">
        <v>2264</v>
      </c>
      <c r="B62" s="39" t="s">
        <v>61</v>
      </c>
      <c r="C62" s="38">
        <v>0.04</v>
      </c>
      <c r="D62" s="38">
        <v>0</v>
      </c>
      <c r="E62" s="38">
        <f t="shared" si="2"/>
        <v>0.02</v>
      </c>
      <c r="F62" s="38">
        <f t="shared" si="3"/>
        <v>0.04</v>
      </c>
    </row>
    <row r="63" spans="1:6" ht="17.25" customHeight="1">
      <c r="A63" s="36">
        <v>2279</v>
      </c>
      <c r="B63" s="39" t="s">
        <v>17</v>
      </c>
      <c r="C63" s="38">
        <v>0.17</v>
      </c>
      <c r="D63" s="38">
        <v>0</v>
      </c>
      <c r="E63" s="38">
        <f t="shared" si="2"/>
        <v>0.08</v>
      </c>
      <c r="F63" s="38">
        <f t="shared" si="3"/>
        <v>0.17</v>
      </c>
    </row>
    <row r="64" spans="1:6" ht="15.75">
      <c r="A64" s="36">
        <v>2311</v>
      </c>
      <c r="B64" s="39" t="s">
        <v>18</v>
      </c>
      <c r="C64" s="38">
        <v>0.9</v>
      </c>
      <c r="D64" s="38">
        <v>0</v>
      </c>
      <c r="E64" s="38">
        <f t="shared" si="2"/>
        <v>0.43</v>
      </c>
      <c r="F64" s="38">
        <f t="shared" si="3"/>
        <v>0.89</v>
      </c>
    </row>
    <row r="65" spans="1:6" ht="15.75">
      <c r="A65" s="36">
        <v>2312</v>
      </c>
      <c r="B65" s="39" t="s">
        <v>19</v>
      </c>
      <c r="C65" s="38">
        <v>0.6</v>
      </c>
      <c r="D65" s="38">
        <v>0</v>
      </c>
      <c r="E65" s="38">
        <f t="shared" si="2"/>
        <v>0.29</v>
      </c>
      <c r="F65" s="38">
        <f t="shared" si="3"/>
        <v>0.6</v>
      </c>
    </row>
    <row r="66" spans="1:6" ht="15.75" hidden="1">
      <c r="A66" s="36">
        <v>2321</v>
      </c>
      <c r="B66" s="39" t="s">
        <v>20</v>
      </c>
      <c r="C66" s="38"/>
      <c r="D66" s="38">
        <v>0</v>
      </c>
      <c r="E66" s="38">
        <f t="shared" si="2"/>
        <v>0</v>
      </c>
      <c r="F66" s="38">
        <f t="shared" si="3"/>
        <v>0</v>
      </c>
    </row>
    <row r="67" spans="1:6" ht="15.75">
      <c r="A67" s="36">
        <v>2322</v>
      </c>
      <c r="B67" s="39" t="s">
        <v>21</v>
      </c>
      <c r="C67" s="38">
        <v>4.21</v>
      </c>
      <c r="D67" s="38">
        <v>0</v>
      </c>
      <c r="E67" s="38">
        <f t="shared" si="2"/>
        <v>2.03</v>
      </c>
      <c r="F67" s="38">
        <f t="shared" si="3"/>
        <v>4.22</v>
      </c>
    </row>
    <row r="68" spans="1:6" ht="15.75" hidden="1">
      <c r="A68" s="36">
        <v>2341</v>
      </c>
      <c r="B68" s="39" t="s">
        <v>62</v>
      </c>
      <c r="C68" s="38"/>
      <c r="D68" s="38">
        <v>0</v>
      </c>
      <c r="E68" s="38">
        <f t="shared" si="2"/>
        <v>0</v>
      </c>
      <c r="F68" s="38">
        <f t="shared" si="3"/>
        <v>0</v>
      </c>
    </row>
    <row r="69" spans="1:6" ht="15.75" hidden="1">
      <c r="A69" s="36">
        <v>2344</v>
      </c>
      <c r="B69" s="39" t="s">
        <v>69</v>
      </c>
      <c r="C69" s="38"/>
      <c r="D69" s="38">
        <v>0</v>
      </c>
      <c r="E69" s="38">
        <f t="shared" si="2"/>
        <v>0</v>
      </c>
      <c r="F69" s="38">
        <f t="shared" si="3"/>
        <v>0</v>
      </c>
    </row>
    <row r="70" spans="1:6" ht="17.25" customHeight="1">
      <c r="A70" s="36">
        <v>2350</v>
      </c>
      <c r="B70" s="39" t="s">
        <v>22</v>
      </c>
      <c r="C70" s="38">
        <v>4.48</v>
      </c>
      <c r="D70" s="38">
        <v>0</v>
      </c>
      <c r="E70" s="38">
        <f t="shared" si="2"/>
        <v>2.16</v>
      </c>
      <c r="F70" s="38">
        <f t="shared" si="3"/>
        <v>4.49</v>
      </c>
    </row>
    <row r="71" spans="1:6" ht="15.75">
      <c r="A71" s="36">
        <v>2361</v>
      </c>
      <c r="B71" s="39" t="s">
        <v>23</v>
      </c>
      <c r="C71" s="38">
        <v>1.38</v>
      </c>
      <c r="D71" s="38">
        <v>0</v>
      </c>
      <c r="E71" s="38">
        <f t="shared" si="2"/>
        <v>0.66</v>
      </c>
      <c r="F71" s="38">
        <f t="shared" si="3"/>
        <v>1.37</v>
      </c>
    </row>
    <row r="72" spans="1:6" ht="15.75" hidden="1">
      <c r="A72" s="36">
        <v>2362</v>
      </c>
      <c r="B72" s="39" t="s">
        <v>63</v>
      </c>
      <c r="C72" s="38"/>
      <c r="D72" s="38">
        <v>0</v>
      </c>
      <c r="E72" s="38">
        <f t="shared" si="2"/>
        <v>0</v>
      </c>
      <c r="F72" s="38">
        <f t="shared" si="3"/>
        <v>0</v>
      </c>
    </row>
    <row r="73" spans="1:6" ht="15.75" hidden="1">
      <c r="A73" s="36">
        <v>2363</v>
      </c>
      <c r="B73" s="39" t="s">
        <v>64</v>
      </c>
      <c r="C73" s="38"/>
      <c r="D73" s="38">
        <v>0</v>
      </c>
      <c r="E73" s="38">
        <f t="shared" si="2"/>
        <v>0</v>
      </c>
      <c r="F73" s="38">
        <f t="shared" si="3"/>
        <v>0</v>
      </c>
    </row>
    <row r="74" spans="1:6" ht="15.75" hidden="1">
      <c r="A74" s="36">
        <v>2370</v>
      </c>
      <c r="B74" s="39" t="s">
        <v>70</v>
      </c>
      <c r="C74" s="38"/>
      <c r="D74" s="38">
        <v>0</v>
      </c>
      <c r="E74" s="38">
        <f t="shared" si="2"/>
        <v>0</v>
      </c>
      <c r="F74" s="38">
        <f t="shared" si="3"/>
        <v>0</v>
      </c>
    </row>
    <row r="75" spans="1:6" ht="15.75">
      <c r="A75" s="36">
        <v>2400</v>
      </c>
      <c r="B75" s="39" t="s">
        <v>30</v>
      </c>
      <c r="C75" s="38">
        <v>0.23</v>
      </c>
      <c r="D75" s="38">
        <v>0</v>
      </c>
      <c r="E75" s="38">
        <f t="shared" si="2"/>
        <v>0.11</v>
      </c>
      <c r="F75" s="38">
        <f t="shared" si="3"/>
        <v>0.23</v>
      </c>
    </row>
    <row r="76" spans="1:6" ht="15.75" customHeight="1">
      <c r="A76" s="36">
        <v>2512</v>
      </c>
      <c r="B76" s="39" t="s">
        <v>41</v>
      </c>
      <c r="C76" s="38">
        <v>93.03</v>
      </c>
      <c r="D76" s="38">
        <v>0</v>
      </c>
      <c r="E76" s="38">
        <v>45.76</v>
      </c>
      <c r="F76" s="38">
        <v>95</v>
      </c>
    </row>
    <row r="77" spans="1:6" ht="33.75" customHeight="1" hidden="1">
      <c r="A77" s="36">
        <v>2513</v>
      </c>
      <c r="B77" s="39" t="s">
        <v>24</v>
      </c>
      <c r="C77" s="38"/>
      <c r="D77" s="38">
        <v>0</v>
      </c>
      <c r="E77" s="38">
        <f t="shared" si="2"/>
        <v>0</v>
      </c>
      <c r="F77" s="38">
        <f t="shared" si="3"/>
        <v>0</v>
      </c>
    </row>
    <row r="78" spans="1:6" ht="15.75" customHeight="1">
      <c r="A78" s="36">
        <v>2515</v>
      </c>
      <c r="B78" s="39" t="s">
        <v>25</v>
      </c>
      <c r="C78" s="38">
        <v>0.3</v>
      </c>
      <c r="D78" s="38">
        <v>0</v>
      </c>
      <c r="E78" s="38">
        <f t="shared" si="2"/>
        <v>0.14</v>
      </c>
      <c r="F78" s="38">
        <f t="shared" si="3"/>
        <v>0.29</v>
      </c>
    </row>
    <row r="79" spans="1:6" ht="15.75" customHeight="1">
      <c r="A79" s="36">
        <v>2519</v>
      </c>
      <c r="B79" s="39" t="s">
        <v>27</v>
      </c>
      <c r="C79" s="38">
        <v>0.1</v>
      </c>
      <c r="D79" s="38">
        <v>0</v>
      </c>
      <c r="E79" s="38">
        <f t="shared" si="2"/>
        <v>0.05</v>
      </c>
      <c r="F79" s="38">
        <f t="shared" si="3"/>
        <v>0.1</v>
      </c>
    </row>
    <row r="80" spans="1:6" ht="15.75" customHeight="1" hidden="1">
      <c r="A80" s="36">
        <v>6240</v>
      </c>
      <c r="B80" s="39" t="s">
        <v>71</v>
      </c>
      <c r="C80" s="38"/>
      <c r="D80" s="38">
        <v>0</v>
      </c>
      <c r="E80" s="38">
        <f t="shared" si="2"/>
        <v>0</v>
      </c>
      <c r="F80" s="35">
        <f t="shared" si="3"/>
        <v>0</v>
      </c>
    </row>
    <row r="81" spans="1:6" ht="15.75" customHeight="1" hidden="1">
      <c r="A81" s="36">
        <v>6290</v>
      </c>
      <c r="B81" s="39" t="s">
        <v>72</v>
      </c>
      <c r="C81" s="38"/>
      <c r="D81" s="38">
        <v>0</v>
      </c>
      <c r="E81" s="38">
        <f t="shared" si="2"/>
        <v>0</v>
      </c>
      <c r="F81" s="35">
        <f t="shared" si="3"/>
        <v>0</v>
      </c>
    </row>
    <row r="82" spans="1:6" ht="15.75" customHeight="1" hidden="1">
      <c r="A82" s="36">
        <v>5121</v>
      </c>
      <c r="B82" s="39" t="s">
        <v>73</v>
      </c>
      <c r="C82" s="38"/>
      <c r="D82" s="38">
        <v>0</v>
      </c>
      <c r="E82" s="38">
        <f t="shared" si="2"/>
        <v>0</v>
      </c>
      <c r="F82" s="35">
        <f t="shared" si="3"/>
        <v>0</v>
      </c>
    </row>
    <row r="83" spans="1:6" ht="15.75" customHeight="1">
      <c r="A83" s="36">
        <v>5232</v>
      </c>
      <c r="B83" s="39" t="s">
        <v>26</v>
      </c>
      <c r="C83" s="38">
        <v>11.24</v>
      </c>
      <c r="D83" s="38">
        <v>0</v>
      </c>
      <c r="E83" s="38">
        <f t="shared" si="2"/>
        <v>5.41</v>
      </c>
      <c r="F83" s="35">
        <v>11.25</v>
      </c>
    </row>
    <row r="84" spans="1:6" ht="15.75" customHeight="1" hidden="1">
      <c r="A84" s="36">
        <v>5238</v>
      </c>
      <c r="B84" s="39" t="s">
        <v>74</v>
      </c>
      <c r="C84" s="38"/>
      <c r="D84" s="38">
        <v>0</v>
      </c>
      <c r="E84" s="38">
        <f t="shared" si="2"/>
        <v>0</v>
      </c>
      <c r="F84" s="35">
        <f t="shared" si="3"/>
        <v>0</v>
      </c>
    </row>
    <row r="85" spans="1:6" ht="15.75" customHeight="1">
      <c r="A85" s="36">
        <v>5240</v>
      </c>
      <c r="B85" s="39" t="s">
        <v>75</v>
      </c>
      <c r="C85" s="38">
        <v>30.98</v>
      </c>
      <c r="D85" s="38">
        <v>0</v>
      </c>
      <c r="E85" s="38">
        <f t="shared" si="2"/>
        <v>14.92</v>
      </c>
      <c r="F85" s="35">
        <f t="shared" si="3"/>
        <v>30.99</v>
      </c>
    </row>
    <row r="86" spans="1:6" ht="15.75">
      <c r="A86" s="36">
        <v>5250</v>
      </c>
      <c r="B86" s="39" t="s">
        <v>76</v>
      </c>
      <c r="C86" s="40">
        <v>18.13</v>
      </c>
      <c r="D86" s="38">
        <v>0</v>
      </c>
      <c r="E86" s="38">
        <f t="shared" si="2"/>
        <v>8.73</v>
      </c>
      <c r="F86" s="35">
        <f t="shared" si="3"/>
        <v>18.13</v>
      </c>
    </row>
    <row r="87" spans="1:6" ht="15.75">
      <c r="A87" s="44"/>
      <c r="B87" s="48" t="s">
        <v>8</v>
      </c>
      <c r="C87" s="43">
        <f>SUM(C41:C86)</f>
        <v>341.71999999999997</v>
      </c>
      <c r="D87" s="43">
        <f>SUM(D41:D86)</f>
        <v>0</v>
      </c>
      <c r="E87" s="43">
        <f>SUM(E41:E86)</f>
        <v>165.47999999999993</v>
      </c>
      <c r="F87" s="43">
        <f>SUM(F41:F86)</f>
        <v>343.68</v>
      </c>
    </row>
    <row r="88" spans="1:6" ht="15.75">
      <c r="A88" s="44"/>
      <c r="B88" s="48" t="s">
        <v>31</v>
      </c>
      <c r="C88" s="43">
        <f>C87+C39</f>
        <v>868.3199999999999</v>
      </c>
      <c r="D88" s="43">
        <f>D87+D39</f>
        <v>0</v>
      </c>
      <c r="E88" s="43">
        <f>E87+E39</f>
        <v>426.91999999999996</v>
      </c>
      <c r="F88" s="43">
        <f>F87+F39</f>
        <v>886.6799999999998</v>
      </c>
    </row>
    <row r="89" spans="1:6" ht="15.75">
      <c r="A89" s="24"/>
      <c r="B89" s="49"/>
      <c r="C89" s="50"/>
      <c r="D89" s="89"/>
      <c r="E89" s="89"/>
      <c r="F89" s="50"/>
    </row>
    <row r="90" spans="1:6" ht="15" customHeight="1">
      <c r="A90" s="138" t="s">
        <v>77</v>
      </c>
      <c r="B90" s="138"/>
      <c r="C90" s="29">
        <v>27</v>
      </c>
      <c r="D90" s="52">
        <v>0</v>
      </c>
      <c r="E90" s="52">
        <v>13</v>
      </c>
      <c r="F90" s="30">
        <v>27</v>
      </c>
    </row>
    <row r="91" spans="1:6" ht="15.75">
      <c r="A91" s="138" t="s">
        <v>78</v>
      </c>
      <c r="B91" s="138"/>
      <c r="C91" s="53">
        <f>C88/C90</f>
        <v>32.16</v>
      </c>
      <c r="D91" s="43">
        <v>0</v>
      </c>
      <c r="E91" s="43">
        <f>E88/E90</f>
        <v>32.839999999999996</v>
      </c>
      <c r="F91" s="43">
        <f>F88/F90</f>
        <v>32.839999999999996</v>
      </c>
    </row>
    <row r="92" spans="1:6" ht="15.75">
      <c r="A92" s="22"/>
      <c r="B92" s="22"/>
      <c r="C92" s="22"/>
      <c r="D92" s="22"/>
      <c r="E92" s="22"/>
      <c r="F92" s="22"/>
    </row>
    <row r="93" spans="1:6" s="2" customFormat="1" ht="15.75">
      <c r="A93" s="144" t="s">
        <v>50</v>
      </c>
      <c r="B93" s="145"/>
      <c r="C93" s="54"/>
      <c r="D93" s="55"/>
      <c r="E93" s="56"/>
      <c r="F93" s="56"/>
    </row>
    <row r="94" spans="1:6" s="2" customFormat="1" ht="15.75">
      <c r="A94" s="144" t="s">
        <v>109</v>
      </c>
      <c r="B94" s="145"/>
      <c r="C94" s="54"/>
      <c r="D94" s="55"/>
      <c r="E94" s="56"/>
      <c r="F94" s="56"/>
    </row>
    <row r="95" spans="1:6" s="2" customFormat="1" ht="15.75">
      <c r="A95" s="57"/>
      <c r="B95" s="57"/>
      <c r="C95" s="57"/>
      <c r="D95" s="57"/>
      <c r="E95" s="57"/>
      <c r="F95" s="57"/>
    </row>
    <row r="96" spans="1:6" s="2" customFormat="1" ht="15.75">
      <c r="A96" s="57" t="s">
        <v>51</v>
      </c>
      <c r="B96" s="57"/>
      <c r="C96" s="57"/>
      <c r="D96" s="57"/>
      <c r="E96" s="57"/>
      <c r="F96" s="57"/>
    </row>
    <row r="97" spans="1:6" s="2" customFormat="1" ht="15.75">
      <c r="A97" s="57"/>
      <c r="B97" s="57"/>
      <c r="C97" s="57"/>
      <c r="D97" s="57"/>
      <c r="E97" s="57"/>
      <c r="F97" s="57"/>
    </row>
    <row r="98" spans="1:6" s="2" customFormat="1" ht="15.75">
      <c r="A98" s="57" t="s">
        <v>86</v>
      </c>
      <c r="B98" s="58"/>
      <c r="C98" s="58"/>
      <c r="D98" s="58"/>
      <c r="E98" s="57"/>
      <c r="F98" s="57"/>
    </row>
    <row r="99" spans="1:6" s="2" customFormat="1" ht="13.5" customHeight="1">
      <c r="A99" s="57"/>
      <c r="B99" s="59" t="s">
        <v>52</v>
      </c>
      <c r="C99" s="59"/>
      <c r="D99" s="59"/>
      <c r="E99" s="57"/>
      <c r="F99" s="57"/>
    </row>
  </sheetData>
  <sheetProtection/>
  <mergeCells count="13">
    <mergeCell ref="A91:B91"/>
    <mergeCell ref="A10:C10"/>
    <mergeCell ref="B11:C11"/>
    <mergeCell ref="A94:B94"/>
    <mergeCell ref="B1:C1"/>
    <mergeCell ref="B2:C2"/>
    <mergeCell ref="B3:C3"/>
    <mergeCell ref="A7:F7"/>
    <mergeCell ref="B8:C8"/>
    <mergeCell ref="A9:C9"/>
    <mergeCell ref="A93:B93"/>
    <mergeCell ref="B13:F13"/>
    <mergeCell ref="A90:B90"/>
  </mergeCells>
  <printOptions/>
  <pageMargins left="0.9453125" right="0.5511811023622047" top="0.5901041666666667" bottom="0.7480314960629921" header="0.31496062992125984" footer="0.31496062992125984"/>
  <pageSetup firstPageNumber="7" useFirstPageNumber="1" fitToHeight="0" horizontalDpi="600" verticalDpi="600" orientation="portrait" paperSize="9" scale="55" r:id="rId1"/>
  <headerFooter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5"/>
  <sheetViews>
    <sheetView view="pageLayout" workbookViewId="0" topLeftCell="A1">
      <selection activeCell="B12" sqref="B12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24.421875" style="4" hidden="1" customWidth="1"/>
    <col min="4" max="5" width="21.57421875" style="4" hidden="1" customWidth="1"/>
    <col min="6" max="6" width="40.421875" style="4" customWidth="1"/>
  </cols>
  <sheetData>
    <row r="1" spans="2:6" ht="15.75">
      <c r="B1" s="142"/>
      <c r="C1" s="142"/>
      <c r="D1" s="1"/>
      <c r="E1" s="49"/>
      <c r="F1" s="23" t="s">
        <v>10</v>
      </c>
    </row>
    <row r="2" spans="2:6" ht="15.75">
      <c r="B2" s="142"/>
      <c r="C2" s="142"/>
      <c r="D2" s="1"/>
      <c r="E2" s="49"/>
      <c r="F2" s="24" t="s">
        <v>46</v>
      </c>
    </row>
    <row r="3" spans="2:6" ht="15.75">
      <c r="B3" s="142"/>
      <c r="C3" s="142"/>
      <c r="D3" s="1"/>
      <c r="E3" s="23"/>
      <c r="F3" s="28" t="s">
        <v>83</v>
      </c>
    </row>
    <row r="4" spans="2:6" ht="15.75">
      <c r="B4" s="1"/>
      <c r="C4" s="1"/>
      <c r="D4" s="1"/>
      <c r="E4" s="23"/>
      <c r="F4" s="23" t="s">
        <v>49</v>
      </c>
    </row>
    <row r="5" spans="2:6" ht="15.75">
      <c r="B5" s="6"/>
      <c r="C5" s="15"/>
      <c r="D5" s="15"/>
      <c r="E5" s="27"/>
      <c r="F5" s="23" t="s">
        <v>82</v>
      </c>
    </row>
    <row r="6" spans="5:6" ht="15">
      <c r="E6" s="7"/>
      <c r="F6" s="7"/>
    </row>
    <row r="7" spans="1:6" ht="18.75">
      <c r="A7" s="140" t="s">
        <v>9</v>
      </c>
      <c r="B7" s="140"/>
      <c r="C7" s="140"/>
      <c r="D7" s="140"/>
      <c r="E7" s="140"/>
      <c r="F7" s="140"/>
    </row>
    <row r="8" spans="2:6" ht="15">
      <c r="B8" s="143"/>
      <c r="C8" s="143"/>
      <c r="D8" s="3"/>
      <c r="E8" s="7"/>
      <c r="F8" s="7"/>
    </row>
    <row r="9" spans="1:6" ht="15.75">
      <c r="A9" s="138" t="s">
        <v>1</v>
      </c>
      <c r="B9" s="138"/>
      <c r="C9" s="138"/>
      <c r="D9" s="19"/>
      <c r="E9" s="49"/>
      <c r="F9" s="49"/>
    </row>
    <row r="10" spans="1:6" ht="15.75">
      <c r="A10" s="138" t="s">
        <v>0</v>
      </c>
      <c r="B10" s="138"/>
      <c r="C10" s="138"/>
      <c r="D10" s="19"/>
      <c r="E10" s="49"/>
      <c r="F10" s="49"/>
    </row>
    <row r="11" spans="1:6" ht="15.75">
      <c r="A11" s="19"/>
      <c r="B11" s="138" t="s">
        <v>43</v>
      </c>
      <c r="C11" s="138"/>
      <c r="D11" s="19"/>
      <c r="E11" s="49"/>
      <c r="F11" s="49"/>
    </row>
    <row r="12" spans="1:11" ht="15.75">
      <c r="A12" s="19"/>
      <c r="B12" s="132" t="s">
        <v>113</v>
      </c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7" ht="15.75" customHeight="1">
      <c r="A13" s="19"/>
      <c r="B13" s="138" t="s">
        <v>112</v>
      </c>
      <c r="C13" s="138"/>
      <c r="D13" s="138"/>
      <c r="E13" s="138"/>
      <c r="F13" s="152"/>
      <c r="G13" s="9"/>
    </row>
    <row r="14" spans="1:7" ht="15.75">
      <c r="A14" s="19" t="s">
        <v>2</v>
      </c>
      <c r="B14" s="19" t="s">
        <v>106</v>
      </c>
      <c r="C14" s="19"/>
      <c r="D14" s="19"/>
      <c r="E14" s="19"/>
      <c r="F14" s="22"/>
      <c r="G14" s="9"/>
    </row>
    <row r="15" spans="1:7" ht="15.75" hidden="1">
      <c r="A15" s="22"/>
      <c r="B15" s="79"/>
      <c r="C15" s="79"/>
      <c r="D15" s="79"/>
      <c r="E15" s="79"/>
      <c r="F15" s="22"/>
      <c r="G15" s="9"/>
    </row>
    <row r="16" spans="1:6" s="11" customFormat="1" ht="67.5" customHeight="1">
      <c r="A16" s="130" t="s">
        <v>3</v>
      </c>
      <c r="B16" s="130" t="s">
        <v>4</v>
      </c>
      <c r="C16" s="130" t="s">
        <v>79</v>
      </c>
      <c r="D16" s="130" t="s">
        <v>55</v>
      </c>
      <c r="E16" s="130" t="s">
        <v>56</v>
      </c>
      <c r="F16" s="130" t="s">
        <v>107</v>
      </c>
    </row>
    <row r="17" spans="1:7" ht="15.75">
      <c r="A17" s="31">
        <v>1</v>
      </c>
      <c r="B17" s="32">
        <v>2</v>
      </c>
      <c r="C17" s="32"/>
      <c r="D17" s="32">
        <v>3</v>
      </c>
      <c r="E17" s="32">
        <v>4</v>
      </c>
      <c r="F17" s="31">
        <v>3</v>
      </c>
      <c r="G17" s="9"/>
    </row>
    <row r="18" spans="1:7" s="13" customFormat="1" ht="15.75">
      <c r="A18" s="71"/>
      <c r="B18" s="69" t="s">
        <v>5</v>
      </c>
      <c r="C18" s="69"/>
      <c r="D18" s="69"/>
      <c r="E18" s="69"/>
      <c r="F18" s="60"/>
      <c r="G18" s="12"/>
    </row>
    <row r="19" spans="1:7" s="13" customFormat="1" ht="15.75">
      <c r="A19" s="60">
        <v>1100</v>
      </c>
      <c r="B19" s="60" t="s">
        <v>47</v>
      </c>
      <c r="C19" s="63">
        <v>65.77</v>
      </c>
      <c r="D19" s="63">
        <v>0</v>
      </c>
      <c r="E19" s="63">
        <v>36.09</v>
      </c>
      <c r="F19" s="63">
        <f>E19*2</f>
        <v>72.18</v>
      </c>
      <c r="G19" s="12"/>
    </row>
    <row r="20" spans="1:7" s="13" customFormat="1" ht="15.75">
      <c r="A20" s="60">
        <v>1200</v>
      </c>
      <c r="B20" s="61" t="s">
        <v>48</v>
      </c>
      <c r="C20" s="63">
        <v>15.52</v>
      </c>
      <c r="D20" s="63">
        <v>0</v>
      </c>
      <c r="E20" s="63">
        <v>8.51</v>
      </c>
      <c r="F20" s="63">
        <f aca="true" t="shared" si="0" ref="F20:F33">E20*2</f>
        <v>17.02</v>
      </c>
      <c r="G20" s="12"/>
    </row>
    <row r="21" spans="1:7" s="13" customFormat="1" ht="15.75">
      <c r="A21" s="60">
        <v>2219</v>
      </c>
      <c r="B21" s="60" t="s">
        <v>32</v>
      </c>
      <c r="C21" s="63">
        <v>1.19</v>
      </c>
      <c r="D21" s="63">
        <v>0</v>
      </c>
      <c r="E21" s="63">
        <f aca="true" t="shared" si="1" ref="E21:E33">ROUND(C21/40*20,2)</f>
        <v>0.6</v>
      </c>
      <c r="F21" s="63">
        <f t="shared" si="0"/>
        <v>1.2</v>
      </c>
      <c r="G21" s="12"/>
    </row>
    <row r="22" spans="1:7" ht="15.75">
      <c r="A22" s="60">
        <v>2222</v>
      </c>
      <c r="B22" s="61" t="s">
        <v>28</v>
      </c>
      <c r="C22" s="63">
        <v>25.89</v>
      </c>
      <c r="D22" s="63">
        <v>0</v>
      </c>
      <c r="E22" s="63">
        <f t="shared" si="1"/>
        <v>12.95</v>
      </c>
      <c r="F22" s="63">
        <f t="shared" si="0"/>
        <v>25.9</v>
      </c>
      <c r="G22" s="9"/>
    </row>
    <row r="23" spans="1:7" ht="15.75">
      <c r="A23" s="60">
        <v>2223</v>
      </c>
      <c r="B23" s="61" t="s">
        <v>29</v>
      </c>
      <c r="C23" s="63">
        <v>22.26</v>
      </c>
      <c r="D23" s="63">
        <v>0</v>
      </c>
      <c r="E23" s="63">
        <f t="shared" si="1"/>
        <v>11.13</v>
      </c>
      <c r="F23" s="63">
        <f t="shared" si="0"/>
        <v>22.26</v>
      </c>
      <c r="G23" s="9"/>
    </row>
    <row r="24" spans="1:7" ht="15.75">
      <c r="A24" s="60">
        <v>2243</v>
      </c>
      <c r="B24" s="61" t="s">
        <v>33</v>
      </c>
      <c r="C24" s="63">
        <v>8.65</v>
      </c>
      <c r="D24" s="63">
        <v>0</v>
      </c>
      <c r="E24" s="63">
        <f t="shared" si="1"/>
        <v>4.33</v>
      </c>
      <c r="F24" s="63">
        <f t="shared" si="0"/>
        <v>8.66</v>
      </c>
      <c r="G24" s="9"/>
    </row>
    <row r="25" spans="1:7" ht="15.75">
      <c r="A25" s="60">
        <v>2244</v>
      </c>
      <c r="B25" s="61" t="s">
        <v>14</v>
      </c>
      <c r="C25" s="63">
        <v>32.69</v>
      </c>
      <c r="D25" s="63">
        <v>0</v>
      </c>
      <c r="E25" s="63">
        <f t="shared" si="1"/>
        <v>16.35</v>
      </c>
      <c r="F25" s="63">
        <f t="shared" si="0"/>
        <v>32.7</v>
      </c>
      <c r="G25" s="9"/>
    </row>
    <row r="26" spans="1:7" ht="15.75">
      <c r="A26" s="60">
        <v>2249</v>
      </c>
      <c r="B26" s="61" t="s">
        <v>44</v>
      </c>
      <c r="C26" s="63">
        <v>8.13</v>
      </c>
      <c r="D26" s="63">
        <v>0</v>
      </c>
      <c r="E26" s="63">
        <f t="shared" si="1"/>
        <v>4.07</v>
      </c>
      <c r="F26" s="63">
        <f t="shared" si="0"/>
        <v>8.14</v>
      </c>
      <c r="G26" s="9"/>
    </row>
    <row r="27" spans="1:7" ht="15.75">
      <c r="A27" s="60">
        <v>2263</v>
      </c>
      <c r="B27" s="61" t="s">
        <v>42</v>
      </c>
      <c r="C27" s="63">
        <v>10.26</v>
      </c>
      <c r="D27" s="63">
        <v>0</v>
      </c>
      <c r="E27" s="63">
        <f t="shared" si="1"/>
        <v>5.13</v>
      </c>
      <c r="F27" s="63">
        <f t="shared" si="0"/>
        <v>10.26</v>
      </c>
      <c r="G27" s="9"/>
    </row>
    <row r="28" spans="1:7" ht="15.75">
      <c r="A28" s="60">
        <v>2264</v>
      </c>
      <c r="B28" s="61" t="s">
        <v>45</v>
      </c>
      <c r="C28" s="63">
        <v>0.03</v>
      </c>
      <c r="D28" s="63">
        <v>0</v>
      </c>
      <c r="E28" s="63">
        <f t="shared" si="1"/>
        <v>0.02</v>
      </c>
      <c r="F28" s="63">
        <f t="shared" si="0"/>
        <v>0.04</v>
      </c>
      <c r="G28" s="9"/>
    </row>
    <row r="29" spans="1:7" ht="15.75">
      <c r="A29" s="60">
        <v>2279</v>
      </c>
      <c r="B29" s="61" t="s">
        <v>17</v>
      </c>
      <c r="C29" s="63">
        <v>14.34</v>
      </c>
      <c r="D29" s="63">
        <v>0</v>
      </c>
      <c r="E29" s="63">
        <f t="shared" si="1"/>
        <v>7.17</v>
      </c>
      <c r="F29" s="63">
        <f t="shared" si="0"/>
        <v>14.34</v>
      </c>
      <c r="G29" s="9"/>
    </row>
    <row r="30" spans="1:7" ht="15.75">
      <c r="A30" s="60">
        <v>2321</v>
      </c>
      <c r="B30" s="61" t="s">
        <v>20</v>
      </c>
      <c r="C30" s="63">
        <v>59.92</v>
      </c>
      <c r="D30" s="63">
        <v>0</v>
      </c>
      <c r="E30" s="63">
        <f t="shared" si="1"/>
        <v>29.96</v>
      </c>
      <c r="F30" s="63">
        <f t="shared" si="0"/>
        <v>59.92</v>
      </c>
      <c r="G30" s="9"/>
    </row>
    <row r="31" spans="1:7" ht="15.75">
      <c r="A31" s="60">
        <v>2363</v>
      </c>
      <c r="B31" s="61" t="s">
        <v>40</v>
      </c>
      <c r="C31" s="63">
        <v>234.16</v>
      </c>
      <c r="D31" s="63">
        <v>0</v>
      </c>
      <c r="E31" s="63">
        <f t="shared" si="1"/>
        <v>117.08</v>
      </c>
      <c r="F31" s="63">
        <f t="shared" si="0"/>
        <v>234.16</v>
      </c>
      <c r="G31" s="9"/>
    </row>
    <row r="32" spans="1:7" ht="15.75">
      <c r="A32" s="60">
        <v>2513</v>
      </c>
      <c r="B32" s="61" t="s">
        <v>24</v>
      </c>
      <c r="C32" s="63">
        <v>1.44</v>
      </c>
      <c r="D32" s="63">
        <v>0</v>
      </c>
      <c r="E32" s="63">
        <f t="shared" si="1"/>
        <v>0.72</v>
      </c>
      <c r="F32" s="63">
        <f t="shared" si="0"/>
        <v>1.44</v>
      </c>
      <c r="G32" s="9"/>
    </row>
    <row r="33" spans="1:7" ht="15.75">
      <c r="A33" s="60">
        <v>2519</v>
      </c>
      <c r="B33" s="61" t="s">
        <v>27</v>
      </c>
      <c r="C33" s="63">
        <v>0.75</v>
      </c>
      <c r="D33" s="63">
        <v>0</v>
      </c>
      <c r="E33" s="63">
        <f t="shared" si="1"/>
        <v>0.38</v>
      </c>
      <c r="F33" s="63">
        <f t="shared" si="0"/>
        <v>0.76</v>
      </c>
      <c r="G33" s="9"/>
    </row>
    <row r="34" spans="1:7" ht="15.75">
      <c r="A34" s="60"/>
      <c r="B34" s="66" t="s">
        <v>6</v>
      </c>
      <c r="C34" s="67">
        <f>SUM(C19:C33)</f>
        <v>500.99999999999994</v>
      </c>
      <c r="D34" s="67">
        <f>SUM(D19:D33)</f>
        <v>0</v>
      </c>
      <c r="E34" s="67">
        <f>SUM(E19:E33)</f>
        <v>254.48999999999998</v>
      </c>
      <c r="F34" s="67">
        <f>SUM(F19:F33)</f>
        <v>508.97999999999996</v>
      </c>
      <c r="G34" s="9"/>
    </row>
    <row r="35" spans="1:7" ht="16.5" customHeight="1">
      <c r="A35" s="68"/>
      <c r="B35" s="60" t="s">
        <v>7</v>
      </c>
      <c r="C35" s="63"/>
      <c r="D35" s="63"/>
      <c r="E35" s="63"/>
      <c r="F35" s="63"/>
      <c r="G35" s="9"/>
    </row>
    <row r="36" spans="1:7" ht="15.75">
      <c r="A36" s="60">
        <v>1100</v>
      </c>
      <c r="B36" s="60" t="s">
        <v>47</v>
      </c>
      <c r="C36" s="63">
        <v>63.82</v>
      </c>
      <c r="D36" s="63">
        <v>0</v>
      </c>
      <c r="E36" s="63">
        <f aca="true" t="shared" si="2" ref="E36:E62">ROUND(C36/40*20,2)</f>
        <v>31.91</v>
      </c>
      <c r="F36" s="63">
        <f aca="true" t="shared" si="3" ref="F36:F62">E36*2</f>
        <v>63.82</v>
      </c>
      <c r="G36" s="9"/>
    </row>
    <row r="37" spans="1:7" ht="15.75">
      <c r="A37" s="60">
        <v>1200</v>
      </c>
      <c r="B37" s="61" t="s">
        <v>48</v>
      </c>
      <c r="C37" s="63">
        <v>15.06</v>
      </c>
      <c r="D37" s="63">
        <v>0</v>
      </c>
      <c r="E37" s="63">
        <f t="shared" si="2"/>
        <v>7.53</v>
      </c>
      <c r="F37" s="63">
        <f t="shared" si="3"/>
        <v>15.06</v>
      </c>
      <c r="G37" s="9"/>
    </row>
    <row r="38" spans="1:7" ht="15.75">
      <c r="A38" s="60">
        <v>2219</v>
      </c>
      <c r="B38" s="60" t="s">
        <v>32</v>
      </c>
      <c r="C38" s="63">
        <v>1.9</v>
      </c>
      <c r="D38" s="63">
        <v>0</v>
      </c>
      <c r="E38" s="63">
        <f t="shared" si="2"/>
        <v>0.95</v>
      </c>
      <c r="F38" s="63">
        <f t="shared" si="3"/>
        <v>1.9</v>
      </c>
      <c r="G38" s="9"/>
    </row>
    <row r="39" spans="1:7" ht="15.75">
      <c r="A39" s="60">
        <v>2234</v>
      </c>
      <c r="B39" s="61" t="s">
        <v>34</v>
      </c>
      <c r="C39" s="63">
        <v>0.14</v>
      </c>
      <c r="D39" s="86"/>
      <c r="E39" s="63">
        <f t="shared" si="2"/>
        <v>0.07</v>
      </c>
      <c r="F39" s="63">
        <f t="shared" si="3"/>
        <v>0.14</v>
      </c>
      <c r="G39" s="9"/>
    </row>
    <row r="40" spans="1:7" ht="15.75" customHeight="1">
      <c r="A40" s="60">
        <v>2239</v>
      </c>
      <c r="B40" s="61" t="s">
        <v>35</v>
      </c>
      <c r="C40" s="63">
        <v>0.76</v>
      </c>
      <c r="D40" s="63">
        <v>0</v>
      </c>
      <c r="E40" s="63">
        <f t="shared" si="2"/>
        <v>0.38</v>
      </c>
      <c r="F40" s="63">
        <f t="shared" si="3"/>
        <v>0.76</v>
      </c>
      <c r="G40" s="9"/>
    </row>
    <row r="41" spans="1:7" ht="15.75">
      <c r="A41" s="60">
        <v>2241</v>
      </c>
      <c r="B41" s="61" t="s">
        <v>36</v>
      </c>
      <c r="C41" s="63">
        <v>2.87</v>
      </c>
      <c r="D41" s="63">
        <v>0</v>
      </c>
      <c r="E41" s="63">
        <f t="shared" si="2"/>
        <v>1.44</v>
      </c>
      <c r="F41" s="63">
        <f t="shared" si="3"/>
        <v>2.88</v>
      </c>
      <c r="G41" s="9"/>
    </row>
    <row r="42" spans="1:7" ht="15.75">
      <c r="A42" s="60">
        <v>2242</v>
      </c>
      <c r="B42" s="61" t="s">
        <v>12</v>
      </c>
      <c r="C42" s="63">
        <v>0.62</v>
      </c>
      <c r="D42" s="63">
        <v>0</v>
      </c>
      <c r="E42" s="63">
        <f t="shared" si="2"/>
        <v>0.31</v>
      </c>
      <c r="F42" s="63">
        <f t="shared" si="3"/>
        <v>0.62</v>
      </c>
      <c r="G42" s="9"/>
    </row>
    <row r="43" spans="1:7" ht="15.75">
      <c r="A43" s="60">
        <v>2243</v>
      </c>
      <c r="B43" s="61" t="s">
        <v>13</v>
      </c>
      <c r="C43" s="63">
        <v>0.61</v>
      </c>
      <c r="D43" s="63">
        <v>0</v>
      </c>
      <c r="E43" s="63">
        <f t="shared" si="2"/>
        <v>0.31</v>
      </c>
      <c r="F43" s="63">
        <f t="shared" si="3"/>
        <v>0.62</v>
      </c>
      <c r="G43" s="9"/>
    </row>
    <row r="44" spans="1:7" ht="15.75">
      <c r="A44" s="60">
        <v>2244</v>
      </c>
      <c r="B44" s="61" t="s">
        <v>14</v>
      </c>
      <c r="C44" s="63">
        <v>0.18</v>
      </c>
      <c r="D44" s="63">
        <v>0</v>
      </c>
      <c r="E44" s="63">
        <f t="shared" si="2"/>
        <v>0.09</v>
      </c>
      <c r="F44" s="63">
        <f t="shared" si="3"/>
        <v>0.18</v>
      </c>
      <c r="G44" s="9"/>
    </row>
    <row r="45" spans="1:7" ht="15.75">
      <c r="A45" s="60">
        <v>2247</v>
      </c>
      <c r="B45" s="69" t="s">
        <v>15</v>
      </c>
      <c r="C45" s="63">
        <v>0.18</v>
      </c>
      <c r="D45" s="63">
        <v>0</v>
      </c>
      <c r="E45" s="63">
        <f t="shared" si="2"/>
        <v>0.09</v>
      </c>
      <c r="F45" s="63">
        <f t="shared" si="3"/>
        <v>0.18</v>
      </c>
      <c r="G45" s="9"/>
    </row>
    <row r="46" spans="1:7" ht="15.75">
      <c r="A46" s="60">
        <v>2251</v>
      </c>
      <c r="B46" s="61" t="s">
        <v>11</v>
      </c>
      <c r="C46" s="63">
        <v>1.41</v>
      </c>
      <c r="D46" s="63">
        <v>0</v>
      </c>
      <c r="E46" s="63">
        <f t="shared" si="2"/>
        <v>0.71</v>
      </c>
      <c r="F46" s="63">
        <f t="shared" si="3"/>
        <v>1.42</v>
      </c>
      <c r="G46" s="9"/>
    </row>
    <row r="47" spans="1:7" ht="15.75">
      <c r="A47" s="60">
        <v>2259</v>
      </c>
      <c r="B47" s="61" t="s">
        <v>37</v>
      </c>
      <c r="C47" s="63">
        <v>0.02</v>
      </c>
      <c r="D47" s="63">
        <v>0</v>
      </c>
      <c r="E47" s="63">
        <f t="shared" si="2"/>
        <v>0.01</v>
      </c>
      <c r="F47" s="63">
        <f t="shared" si="3"/>
        <v>0.02</v>
      </c>
      <c r="G47" s="9"/>
    </row>
    <row r="48" spans="1:7" ht="15.75">
      <c r="A48" s="60">
        <v>2262</v>
      </c>
      <c r="B48" s="61" t="s">
        <v>16</v>
      </c>
      <c r="C48" s="63">
        <v>1.49</v>
      </c>
      <c r="D48" s="63">
        <v>0</v>
      </c>
      <c r="E48" s="63">
        <f t="shared" si="2"/>
        <v>0.75</v>
      </c>
      <c r="F48" s="63">
        <f t="shared" si="3"/>
        <v>1.5</v>
      </c>
      <c r="G48" s="9"/>
    </row>
    <row r="49" spans="1:7" ht="15.75">
      <c r="A49" s="60">
        <v>2264</v>
      </c>
      <c r="B49" s="61" t="s">
        <v>45</v>
      </c>
      <c r="C49" s="63">
        <v>0.01</v>
      </c>
      <c r="D49" s="63">
        <v>0</v>
      </c>
      <c r="E49" s="63">
        <f t="shared" si="2"/>
        <v>0.01</v>
      </c>
      <c r="F49" s="63">
        <f t="shared" si="3"/>
        <v>0.02</v>
      </c>
      <c r="G49" s="9"/>
    </row>
    <row r="50" spans="1:7" ht="15.75">
      <c r="A50" s="60">
        <v>2279</v>
      </c>
      <c r="B50" s="61" t="s">
        <v>17</v>
      </c>
      <c r="C50" s="63">
        <v>0.2</v>
      </c>
      <c r="D50" s="63">
        <v>0</v>
      </c>
      <c r="E50" s="63">
        <f t="shared" si="2"/>
        <v>0.1</v>
      </c>
      <c r="F50" s="63">
        <f t="shared" si="3"/>
        <v>0.2</v>
      </c>
      <c r="G50" s="9"/>
    </row>
    <row r="51" spans="1:7" ht="15.75">
      <c r="A51" s="60">
        <v>2311</v>
      </c>
      <c r="B51" s="61" t="s">
        <v>18</v>
      </c>
      <c r="C51" s="63">
        <v>0.83</v>
      </c>
      <c r="D51" s="63">
        <v>0</v>
      </c>
      <c r="E51" s="63">
        <f t="shared" si="2"/>
        <v>0.42</v>
      </c>
      <c r="F51" s="63">
        <f t="shared" si="3"/>
        <v>0.84</v>
      </c>
      <c r="G51" s="9"/>
    </row>
    <row r="52" spans="1:7" ht="15.75">
      <c r="A52" s="60">
        <v>2312</v>
      </c>
      <c r="B52" s="61" t="s">
        <v>19</v>
      </c>
      <c r="C52" s="63">
        <v>2.89</v>
      </c>
      <c r="D52" s="63">
        <v>0</v>
      </c>
      <c r="E52" s="63">
        <f t="shared" si="2"/>
        <v>1.45</v>
      </c>
      <c r="F52" s="63">
        <f t="shared" si="3"/>
        <v>2.9</v>
      </c>
      <c r="G52" s="9"/>
    </row>
    <row r="53" spans="1:7" ht="15.75">
      <c r="A53" s="60">
        <v>2322</v>
      </c>
      <c r="B53" s="61" t="s">
        <v>21</v>
      </c>
      <c r="C53" s="63">
        <v>3.26</v>
      </c>
      <c r="D53" s="63">
        <v>0</v>
      </c>
      <c r="E53" s="63">
        <v>1.61</v>
      </c>
      <c r="F53" s="63">
        <f t="shared" si="3"/>
        <v>3.22</v>
      </c>
      <c r="G53" s="9"/>
    </row>
    <row r="54" spans="1:7" ht="15.75">
      <c r="A54" s="60">
        <v>2350</v>
      </c>
      <c r="B54" s="61" t="s">
        <v>22</v>
      </c>
      <c r="C54" s="63">
        <v>5.15</v>
      </c>
      <c r="D54" s="63">
        <v>0</v>
      </c>
      <c r="E54" s="63">
        <f t="shared" si="2"/>
        <v>2.58</v>
      </c>
      <c r="F54" s="63">
        <f t="shared" si="3"/>
        <v>5.16</v>
      </c>
      <c r="G54" s="9"/>
    </row>
    <row r="55" spans="1:7" ht="15.75">
      <c r="A55" s="60">
        <v>2361</v>
      </c>
      <c r="B55" s="61" t="s">
        <v>23</v>
      </c>
      <c r="C55" s="63">
        <v>1.17</v>
      </c>
      <c r="D55" s="63">
        <v>0</v>
      </c>
      <c r="E55" s="63">
        <f t="shared" si="2"/>
        <v>0.59</v>
      </c>
      <c r="F55" s="63">
        <f t="shared" si="3"/>
        <v>1.18</v>
      </c>
      <c r="G55" s="9"/>
    </row>
    <row r="56" spans="1:7" ht="15.75">
      <c r="A56" s="60">
        <v>2400</v>
      </c>
      <c r="B56" s="61" t="s">
        <v>30</v>
      </c>
      <c r="C56" s="63">
        <v>0.21</v>
      </c>
      <c r="D56" s="63">
        <v>0</v>
      </c>
      <c r="E56" s="63">
        <f t="shared" si="2"/>
        <v>0.11</v>
      </c>
      <c r="F56" s="63">
        <f t="shared" si="3"/>
        <v>0.22</v>
      </c>
      <c r="G56" s="9"/>
    </row>
    <row r="57" spans="1:7" ht="15.75">
      <c r="A57" s="60">
        <v>2512</v>
      </c>
      <c r="B57" s="61" t="s">
        <v>41</v>
      </c>
      <c r="C57" s="63">
        <v>75.39</v>
      </c>
      <c r="D57" s="63">
        <v>0</v>
      </c>
      <c r="E57" s="63">
        <v>38.16</v>
      </c>
      <c r="F57" s="63">
        <f t="shared" si="3"/>
        <v>76.32</v>
      </c>
      <c r="G57" s="9"/>
    </row>
    <row r="58" spans="1:7" ht="15.75">
      <c r="A58" s="60">
        <v>2515</v>
      </c>
      <c r="B58" s="61" t="s">
        <v>25</v>
      </c>
      <c r="C58" s="63">
        <v>0.26</v>
      </c>
      <c r="D58" s="63">
        <v>0</v>
      </c>
      <c r="E58" s="63">
        <f t="shared" si="2"/>
        <v>0.13</v>
      </c>
      <c r="F58" s="63">
        <f t="shared" si="3"/>
        <v>0.26</v>
      </c>
      <c r="G58" s="9"/>
    </row>
    <row r="59" spans="1:7" ht="15.75">
      <c r="A59" s="60">
        <v>2519</v>
      </c>
      <c r="B59" s="61" t="s">
        <v>27</v>
      </c>
      <c r="C59" s="63">
        <v>0.01</v>
      </c>
      <c r="D59" s="63">
        <v>0</v>
      </c>
      <c r="E59" s="63">
        <f t="shared" si="2"/>
        <v>0.01</v>
      </c>
      <c r="F59" s="63">
        <f t="shared" si="3"/>
        <v>0.02</v>
      </c>
      <c r="G59" s="9"/>
    </row>
    <row r="60" spans="1:7" ht="15.75">
      <c r="A60" s="60">
        <v>5232</v>
      </c>
      <c r="B60" s="61" t="s">
        <v>26</v>
      </c>
      <c r="C60" s="63">
        <v>9.19</v>
      </c>
      <c r="D60" s="63">
        <v>0</v>
      </c>
      <c r="E60" s="63">
        <f t="shared" si="2"/>
        <v>4.6</v>
      </c>
      <c r="F60" s="63">
        <f t="shared" si="3"/>
        <v>9.2</v>
      </c>
      <c r="G60" s="9"/>
    </row>
    <row r="61" spans="1:7" ht="15.75">
      <c r="A61" s="60">
        <v>5240</v>
      </c>
      <c r="B61" s="61" t="s">
        <v>38</v>
      </c>
      <c r="C61" s="63">
        <v>7.29</v>
      </c>
      <c r="D61" s="63">
        <v>0</v>
      </c>
      <c r="E61" s="63">
        <f t="shared" si="2"/>
        <v>3.65</v>
      </c>
      <c r="F61" s="63">
        <f t="shared" si="3"/>
        <v>7.3</v>
      </c>
      <c r="G61" s="9"/>
    </row>
    <row r="62" spans="1:7" ht="15.75">
      <c r="A62" s="60">
        <v>5250</v>
      </c>
      <c r="B62" s="61" t="s">
        <v>39</v>
      </c>
      <c r="C62" s="63">
        <v>7.47</v>
      </c>
      <c r="D62" s="63">
        <v>0</v>
      </c>
      <c r="E62" s="63">
        <f t="shared" si="2"/>
        <v>3.74</v>
      </c>
      <c r="F62" s="63">
        <f t="shared" si="3"/>
        <v>7.48</v>
      </c>
      <c r="G62" s="9"/>
    </row>
    <row r="63" spans="1:7" ht="15.75">
      <c r="A63" s="68"/>
      <c r="B63" s="70" t="s">
        <v>8</v>
      </c>
      <c r="C63" s="67">
        <f>SUM(C36:C62)</f>
        <v>202.39</v>
      </c>
      <c r="D63" s="67">
        <f>SUM(D36:D62)</f>
        <v>0</v>
      </c>
      <c r="E63" s="67">
        <f>SUM(E36:E62)</f>
        <v>101.71000000000001</v>
      </c>
      <c r="F63" s="67">
        <f>SUM(F36:F62)</f>
        <v>203.42000000000002</v>
      </c>
      <c r="G63" s="9"/>
    </row>
    <row r="64" spans="1:7" ht="15.75">
      <c r="A64" s="68"/>
      <c r="B64" s="70" t="s">
        <v>31</v>
      </c>
      <c r="C64" s="67">
        <f>C63+C34</f>
        <v>703.3899999999999</v>
      </c>
      <c r="D64" s="67">
        <f>D63+D34</f>
        <v>0</v>
      </c>
      <c r="E64" s="67">
        <f>E63+E34</f>
        <v>356.2</v>
      </c>
      <c r="F64" s="67">
        <f>F63+F34</f>
        <v>712.4</v>
      </c>
      <c r="G64" s="9"/>
    </row>
    <row r="65" spans="1:7" ht="15.75">
      <c r="A65" s="73"/>
      <c r="B65" s="74"/>
      <c r="C65" s="86"/>
      <c r="D65" s="86"/>
      <c r="E65" s="86"/>
      <c r="F65" s="86"/>
      <c r="G65" s="9"/>
    </row>
    <row r="66" spans="1:7" ht="15.75">
      <c r="A66" s="133" t="s">
        <v>77</v>
      </c>
      <c r="B66" s="133"/>
      <c r="C66" s="80">
        <v>40</v>
      </c>
      <c r="D66" s="46">
        <v>40</v>
      </c>
      <c r="E66" s="46">
        <v>20</v>
      </c>
      <c r="F66" s="46">
        <v>40</v>
      </c>
      <c r="G66" s="9"/>
    </row>
    <row r="67" spans="1:7" ht="15.75">
      <c r="A67" s="133" t="s">
        <v>81</v>
      </c>
      <c r="B67" s="133"/>
      <c r="C67" s="78">
        <f>C64/C66</f>
        <v>17.584749999999996</v>
      </c>
      <c r="D67" s="67">
        <f>D64/D66</f>
        <v>0</v>
      </c>
      <c r="E67" s="67">
        <f>E64/E66</f>
        <v>17.81</v>
      </c>
      <c r="F67" s="67">
        <f>F64/F66</f>
        <v>17.81</v>
      </c>
      <c r="G67" s="9"/>
    </row>
    <row r="68" spans="1:7" ht="15.75">
      <c r="A68" s="20"/>
      <c r="B68" s="20"/>
      <c r="C68" s="78"/>
      <c r="D68" s="78"/>
      <c r="E68" s="78"/>
      <c r="F68" s="78"/>
      <c r="G68" s="9"/>
    </row>
    <row r="69" spans="1:6" s="2" customFormat="1" ht="15.75">
      <c r="A69" s="144" t="s">
        <v>50</v>
      </c>
      <c r="B69" s="145"/>
      <c r="C69" s="81"/>
      <c r="D69" s="93"/>
      <c r="E69" s="94"/>
      <c r="F69" s="94"/>
    </row>
    <row r="70" spans="1:6" s="2" customFormat="1" ht="15.75">
      <c r="A70" s="144" t="s">
        <v>108</v>
      </c>
      <c r="B70" s="145"/>
      <c r="C70" s="81"/>
      <c r="D70" s="93"/>
      <c r="E70" s="94"/>
      <c r="F70" s="94"/>
    </row>
    <row r="71" spans="1:6" s="2" customFormat="1" ht="15.75">
      <c r="A71" s="57"/>
      <c r="B71" s="57"/>
      <c r="C71" s="57"/>
      <c r="D71" s="57"/>
      <c r="E71" s="57"/>
      <c r="F71" s="57"/>
    </row>
    <row r="72" spans="1:6" s="2" customFormat="1" ht="15.75">
      <c r="A72" s="57" t="s">
        <v>51</v>
      </c>
      <c r="B72" s="57"/>
      <c r="C72" s="57"/>
      <c r="D72" s="57"/>
      <c r="E72" s="57"/>
      <c r="F72" s="57"/>
    </row>
    <row r="73" spans="1:6" s="2" customFormat="1" ht="15.75">
      <c r="A73" s="57"/>
      <c r="B73" s="57"/>
      <c r="C73" s="57"/>
      <c r="D73" s="57"/>
      <c r="E73" s="57"/>
      <c r="F73" s="57"/>
    </row>
    <row r="74" spans="1:6" s="2" customFormat="1" ht="15.75">
      <c r="A74" s="57" t="s">
        <v>86</v>
      </c>
      <c r="B74" s="58"/>
      <c r="C74" s="58"/>
      <c r="D74" s="58"/>
      <c r="E74" s="57"/>
      <c r="F74" s="57"/>
    </row>
    <row r="75" spans="1:6" s="2" customFormat="1" ht="13.5" customHeight="1">
      <c r="A75" s="57"/>
      <c r="B75" s="59" t="s">
        <v>52</v>
      </c>
      <c r="C75" s="59"/>
      <c r="D75" s="59"/>
      <c r="E75" s="57"/>
      <c r="F75" s="57"/>
    </row>
    <row r="76" s="4" customFormat="1" ht="15"/>
  </sheetData>
  <sheetProtection/>
  <mergeCells count="13">
    <mergeCell ref="B11:C11"/>
    <mergeCell ref="A66:B66"/>
    <mergeCell ref="A69:B69"/>
    <mergeCell ref="A70:B70"/>
    <mergeCell ref="B1:C1"/>
    <mergeCell ref="B2:C2"/>
    <mergeCell ref="B3:C3"/>
    <mergeCell ref="A7:F7"/>
    <mergeCell ref="B8:C8"/>
    <mergeCell ref="A9:C9"/>
    <mergeCell ref="B13:F13"/>
    <mergeCell ref="A67:B67"/>
    <mergeCell ref="A10:C10"/>
  </mergeCells>
  <printOptions/>
  <pageMargins left="0.9453125" right="0.5511811023622047" top="0.5901041666666667" bottom="0.7480314960629921" header="0.31496062992125984" footer="0.31496062992125984"/>
  <pageSetup firstPageNumber="8" useFirstPageNumber="1" fitToHeight="0" horizontalDpi="600" verticalDpi="600" orientation="portrait" paperSize="9" scale="55" r:id="rId1"/>
  <headerFooter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9"/>
  <sheetViews>
    <sheetView view="pageLayout" workbookViewId="0" topLeftCell="A1">
      <selection activeCell="B12" sqref="B12:F12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24.421875" style="4" hidden="1" customWidth="1"/>
    <col min="4" max="5" width="21.57421875" style="4" hidden="1" customWidth="1"/>
    <col min="6" max="6" width="40.421875" style="4" customWidth="1"/>
  </cols>
  <sheetData>
    <row r="1" spans="2:6" ht="15.75">
      <c r="B1" s="142"/>
      <c r="C1" s="142"/>
      <c r="D1" s="1"/>
      <c r="E1" s="49"/>
      <c r="F1" s="24" t="s">
        <v>10</v>
      </c>
    </row>
    <row r="2" spans="2:6" ht="15.75">
      <c r="B2" s="142"/>
      <c r="C2" s="142"/>
      <c r="D2" s="1"/>
      <c r="E2" s="49"/>
      <c r="F2" s="24" t="s">
        <v>46</v>
      </c>
    </row>
    <row r="3" spans="2:6" ht="15.75">
      <c r="B3" s="142"/>
      <c r="C3" s="142"/>
      <c r="D3" s="1"/>
      <c r="E3" s="23"/>
      <c r="F3" s="28" t="s">
        <v>83</v>
      </c>
    </row>
    <row r="4" spans="2:6" ht="15.75">
      <c r="B4" s="1"/>
      <c r="C4" s="1"/>
      <c r="D4" s="1"/>
      <c r="E4" s="23"/>
      <c r="F4" s="24" t="s">
        <v>49</v>
      </c>
    </row>
    <row r="5" spans="2:6" ht="15.75">
      <c r="B5" s="6"/>
      <c r="C5" s="15"/>
      <c r="D5" s="15"/>
      <c r="E5" s="27"/>
      <c r="F5" s="24" t="s">
        <v>82</v>
      </c>
    </row>
    <row r="6" spans="5:6" ht="15">
      <c r="E6" s="7"/>
      <c r="F6" s="7"/>
    </row>
    <row r="7" spans="1:6" ht="18.75">
      <c r="A7" s="140" t="s">
        <v>9</v>
      </c>
      <c r="B7" s="140"/>
      <c r="C7" s="140"/>
      <c r="D7" s="140"/>
      <c r="E7" s="140"/>
      <c r="F7" s="140"/>
    </row>
    <row r="8" spans="2:6" ht="15">
      <c r="B8" s="143"/>
      <c r="C8" s="143"/>
      <c r="D8" s="3"/>
      <c r="E8" s="7"/>
      <c r="F8" s="7"/>
    </row>
    <row r="9" spans="1:6" ht="15.75">
      <c r="A9" s="138" t="s">
        <v>1</v>
      </c>
      <c r="B9" s="138"/>
      <c r="C9" s="138"/>
      <c r="D9" s="19"/>
      <c r="E9" s="49"/>
      <c r="F9" s="49"/>
    </row>
    <row r="10" spans="1:6" ht="15.75">
      <c r="A10" s="138" t="s">
        <v>0</v>
      </c>
      <c r="B10" s="138"/>
      <c r="C10" s="138"/>
      <c r="D10" s="19"/>
      <c r="E10" s="49"/>
      <c r="F10" s="49"/>
    </row>
    <row r="11" spans="1:6" ht="15.75">
      <c r="A11" s="19"/>
      <c r="B11" s="138" t="s">
        <v>43</v>
      </c>
      <c r="C11" s="138"/>
      <c r="D11" s="19"/>
      <c r="E11" s="49"/>
      <c r="F11" s="49"/>
    </row>
    <row r="12" spans="1:6" ht="15.75">
      <c r="A12" s="19"/>
      <c r="B12" s="138" t="s">
        <v>113</v>
      </c>
      <c r="C12" s="138"/>
      <c r="D12" s="138"/>
      <c r="E12" s="138"/>
      <c r="F12" s="146"/>
    </row>
    <row r="13" spans="1:6" ht="15.75" customHeight="1">
      <c r="A13" s="19"/>
      <c r="B13" s="138" t="s">
        <v>111</v>
      </c>
      <c r="C13" s="138"/>
      <c r="D13" s="138"/>
      <c r="E13" s="138"/>
      <c r="F13" s="146"/>
    </row>
    <row r="14" spans="1:6" ht="15.75">
      <c r="A14" s="19" t="s">
        <v>2</v>
      </c>
      <c r="B14" s="19" t="s">
        <v>106</v>
      </c>
      <c r="C14" s="19"/>
      <c r="D14" s="19"/>
      <c r="E14" s="19"/>
      <c r="F14" s="25"/>
    </row>
    <row r="15" spans="1:6" s="11" customFormat="1" ht="67.5" customHeight="1">
      <c r="A15" s="130" t="s">
        <v>3</v>
      </c>
      <c r="B15" s="130" t="s">
        <v>4</v>
      </c>
      <c r="C15" s="130" t="s">
        <v>79</v>
      </c>
      <c r="D15" s="130" t="s">
        <v>55</v>
      </c>
      <c r="E15" s="130" t="s">
        <v>56</v>
      </c>
      <c r="F15" s="130" t="s">
        <v>107</v>
      </c>
    </row>
    <row r="16" spans="1:6" ht="15.75">
      <c r="A16" s="31">
        <v>1</v>
      </c>
      <c r="B16" s="32">
        <v>2</v>
      </c>
      <c r="C16" s="32"/>
      <c r="D16" s="32">
        <v>3</v>
      </c>
      <c r="E16" s="32">
        <v>4</v>
      </c>
      <c r="F16" s="32">
        <v>3</v>
      </c>
    </row>
    <row r="17" spans="1:6" ht="15.75">
      <c r="A17" s="71"/>
      <c r="B17" s="69" t="s">
        <v>5</v>
      </c>
      <c r="C17" s="69"/>
      <c r="D17" s="69"/>
      <c r="E17" s="69"/>
      <c r="F17" s="65"/>
    </row>
    <row r="18" spans="1:6" ht="15.75">
      <c r="A18" s="60">
        <v>1100</v>
      </c>
      <c r="B18" s="60" t="s">
        <v>47</v>
      </c>
      <c r="C18" s="63">
        <v>226.93</v>
      </c>
      <c r="D18" s="63">
        <v>0</v>
      </c>
      <c r="E18" s="63">
        <v>133.07</v>
      </c>
      <c r="F18" s="63">
        <f>E18*2</f>
        <v>266.14</v>
      </c>
    </row>
    <row r="19" spans="1:6" ht="15.75">
      <c r="A19" s="60">
        <v>1200</v>
      </c>
      <c r="B19" s="61" t="s">
        <v>48</v>
      </c>
      <c r="C19" s="63">
        <v>53.53</v>
      </c>
      <c r="D19" s="63">
        <v>0</v>
      </c>
      <c r="E19" s="63">
        <v>31.39</v>
      </c>
      <c r="F19" s="63">
        <f aca="true" t="shared" si="0" ref="F19:F38">E19*2</f>
        <v>62.78</v>
      </c>
    </row>
    <row r="20" spans="1:6" ht="15.75" customHeight="1">
      <c r="A20" s="64">
        <v>2210</v>
      </c>
      <c r="B20" s="61" t="s">
        <v>57</v>
      </c>
      <c r="C20" s="63">
        <v>2.38</v>
      </c>
      <c r="D20" s="63">
        <v>0</v>
      </c>
      <c r="E20" s="63">
        <f aca="true" t="shared" si="1" ref="E20:E38">ROUND(C20/80*40,2)</f>
        <v>1.19</v>
      </c>
      <c r="F20" s="63">
        <f t="shared" si="0"/>
        <v>2.38</v>
      </c>
    </row>
    <row r="21" spans="1:6" ht="15.75">
      <c r="A21" s="60">
        <v>2222</v>
      </c>
      <c r="B21" s="61" t="s">
        <v>28</v>
      </c>
      <c r="C21" s="63">
        <v>59.9</v>
      </c>
      <c r="D21" s="63">
        <v>0</v>
      </c>
      <c r="E21" s="63">
        <f t="shared" si="1"/>
        <v>29.95</v>
      </c>
      <c r="F21" s="63">
        <f t="shared" si="0"/>
        <v>59.9</v>
      </c>
    </row>
    <row r="22" spans="1:6" ht="15.75">
      <c r="A22" s="60">
        <v>2223</v>
      </c>
      <c r="B22" s="61" t="s">
        <v>29</v>
      </c>
      <c r="C22" s="63">
        <v>49.2</v>
      </c>
      <c r="D22" s="63">
        <v>0</v>
      </c>
      <c r="E22" s="63">
        <f t="shared" si="1"/>
        <v>24.6</v>
      </c>
      <c r="F22" s="63">
        <f t="shared" si="0"/>
        <v>49.2</v>
      </c>
    </row>
    <row r="23" spans="1:6" ht="15.75">
      <c r="A23" s="60">
        <v>2230</v>
      </c>
      <c r="B23" s="61" t="s">
        <v>58</v>
      </c>
      <c r="C23" s="63">
        <v>2.26</v>
      </c>
      <c r="D23" s="63">
        <v>0</v>
      </c>
      <c r="E23" s="63">
        <f t="shared" si="1"/>
        <v>1.13</v>
      </c>
      <c r="F23" s="63">
        <f t="shared" si="0"/>
        <v>2.26</v>
      </c>
    </row>
    <row r="24" spans="1:6" ht="15.75">
      <c r="A24" s="60">
        <v>2243</v>
      </c>
      <c r="B24" s="61" t="s">
        <v>13</v>
      </c>
      <c r="C24" s="63">
        <v>19.22</v>
      </c>
      <c r="D24" s="63">
        <v>0</v>
      </c>
      <c r="E24" s="63">
        <f t="shared" si="1"/>
        <v>9.61</v>
      </c>
      <c r="F24" s="63">
        <f t="shared" si="0"/>
        <v>19.22</v>
      </c>
    </row>
    <row r="25" spans="1:6" ht="15.75">
      <c r="A25" s="60">
        <v>2244</v>
      </c>
      <c r="B25" s="61" t="s">
        <v>14</v>
      </c>
      <c r="C25" s="63">
        <v>66.35</v>
      </c>
      <c r="D25" s="63">
        <v>0</v>
      </c>
      <c r="E25" s="63">
        <f t="shared" si="1"/>
        <v>33.18</v>
      </c>
      <c r="F25" s="63">
        <f t="shared" si="0"/>
        <v>66.36</v>
      </c>
    </row>
    <row r="26" spans="1:6" ht="15.75" customHeight="1">
      <c r="A26" s="60">
        <v>2249</v>
      </c>
      <c r="B26" s="61" t="s">
        <v>59</v>
      </c>
      <c r="C26" s="63">
        <v>16.26</v>
      </c>
      <c r="D26" s="63">
        <v>0</v>
      </c>
      <c r="E26" s="63">
        <f t="shared" si="1"/>
        <v>8.13</v>
      </c>
      <c r="F26" s="63">
        <f t="shared" si="0"/>
        <v>16.26</v>
      </c>
    </row>
    <row r="27" spans="1:6" ht="15.75">
      <c r="A27" s="60">
        <v>2251</v>
      </c>
      <c r="B27" s="61" t="s">
        <v>11</v>
      </c>
      <c r="C27" s="63">
        <v>6.2</v>
      </c>
      <c r="D27" s="63">
        <v>0</v>
      </c>
      <c r="E27" s="63">
        <f t="shared" si="1"/>
        <v>3.1</v>
      </c>
      <c r="F27" s="63">
        <f t="shared" si="0"/>
        <v>6.2</v>
      </c>
    </row>
    <row r="28" spans="1:6" ht="15.75">
      <c r="A28" s="60">
        <v>2263</v>
      </c>
      <c r="B28" s="61" t="s">
        <v>60</v>
      </c>
      <c r="C28" s="63">
        <v>20.52</v>
      </c>
      <c r="D28" s="63">
        <v>0</v>
      </c>
      <c r="E28" s="63">
        <f t="shared" si="1"/>
        <v>10.26</v>
      </c>
      <c r="F28" s="63">
        <f t="shared" si="0"/>
        <v>20.52</v>
      </c>
    </row>
    <row r="29" spans="1:6" ht="15.75">
      <c r="A29" s="60">
        <v>2264</v>
      </c>
      <c r="B29" s="61" t="s">
        <v>61</v>
      </c>
      <c r="C29" s="63">
        <v>0.06</v>
      </c>
      <c r="D29" s="63">
        <v>0</v>
      </c>
      <c r="E29" s="63">
        <f t="shared" si="1"/>
        <v>0.03</v>
      </c>
      <c r="F29" s="63">
        <f t="shared" si="0"/>
        <v>0.06</v>
      </c>
    </row>
    <row r="30" spans="1:6" ht="15.75">
      <c r="A30" s="60">
        <v>2279</v>
      </c>
      <c r="B30" s="61" t="s">
        <v>17</v>
      </c>
      <c r="C30" s="63">
        <v>29.2</v>
      </c>
      <c r="D30" s="63">
        <v>0</v>
      </c>
      <c r="E30" s="63">
        <f t="shared" si="1"/>
        <v>14.6</v>
      </c>
      <c r="F30" s="63">
        <f t="shared" si="0"/>
        <v>29.2</v>
      </c>
    </row>
    <row r="31" spans="1:6" ht="15.75">
      <c r="A31" s="60">
        <v>2321</v>
      </c>
      <c r="B31" s="61" t="s">
        <v>20</v>
      </c>
      <c r="C31" s="63">
        <v>133.34</v>
      </c>
      <c r="D31" s="63">
        <v>0</v>
      </c>
      <c r="E31" s="63">
        <f t="shared" si="1"/>
        <v>66.67</v>
      </c>
      <c r="F31" s="63">
        <f t="shared" si="0"/>
        <v>133.34</v>
      </c>
    </row>
    <row r="32" spans="1:6" ht="15.75" hidden="1">
      <c r="A32" s="60">
        <v>2341</v>
      </c>
      <c r="B32" s="61" t="s">
        <v>62</v>
      </c>
      <c r="C32" s="63"/>
      <c r="D32" s="63">
        <v>0</v>
      </c>
      <c r="E32" s="63">
        <f t="shared" si="1"/>
        <v>0</v>
      </c>
      <c r="F32" s="63">
        <f t="shared" si="0"/>
        <v>0</v>
      </c>
    </row>
    <row r="33" spans="1:6" ht="17.25" customHeight="1" hidden="1">
      <c r="A33" s="60">
        <v>2350</v>
      </c>
      <c r="B33" s="61" t="s">
        <v>22</v>
      </c>
      <c r="C33" s="63"/>
      <c r="D33" s="67">
        <f>SUM(D18:D32)</f>
        <v>0</v>
      </c>
      <c r="E33" s="63">
        <f t="shared" si="1"/>
        <v>0</v>
      </c>
      <c r="F33" s="63">
        <f t="shared" si="0"/>
        <v>0</v>
      </c>
    </row>
    <row r="34" spans="1:6" ht="15.75">
      <c r="A34" s="60">
        <v>2362</v>
      </c>
      <c r="B34" s="61" t="s">
        <v>63</v>
      </c>
      <c r="C34" s="63">
        <v>0.77</v>
      </c>
      <c r="D34" s="63"/>
      <c r="E34" s="63">
        <f t="shared" si="1"/>
        <v>0.39</v>
      </c>
      <c r="F34" s="63">
        <f t="shared" si="0"/>
        <v>0.78</v>
      </c>
    </row>
    <row r="35" spans="1:6" ht="15.75">
      <c r="A35" s="60">
        <v>2363</v>
      </c>
      <c r="B35" s="61" t="s">
        <v>64</v>
      </c>
      <c r="C35" s="63">
        <v>741.5</v>
      </c>
      <c r="D35" s="63">
        <v>0</v>
      </c>
      <c r="E35" s="63">
        <f t="shared" si="1"/>
        <v>370.75</v>
      </c>
      <c r="F35" s="63">
        <f t="shared" si="0"/>
        <v>741.5</v>
      </c>
    </row>
    <row r="36" spans="1:6" ht="15.75">
      <c r="A36" s="60">
        <v>2513</v>
      </c>
      <c r="B36" s="61" t="s">
        <v>24</v>
      </c>
      <c r="C36" s="63">
        <v>2.89</v>
      </c>
      <c r="D36" s="63">
        <v>0</v>
      </c>
      <c r="E36" s="63">
        <f t="shared" si="1"/>
        <v>1.45</v>
      </c>
      <c r="F36" s="63">
        <f t="shared" si="0"/>
        <v>2.9</v>
      </c>
    </row>
    <row r="37" spans="1:6" ht="16.5" customHeight="1">
      <c r="A37" s="60">
        <v>2519</v>
      </c>
      <c r="B37" s="61" t="s">
        <v>27</v>
      </c>
      <c r="C37" s="63">
        <v>1.49</v>
      </c>
      <c r="D37" s="63">
        <v>0</v>
      </c>
      <c r="E37" s="63">
        <f t="shared" si="1"/>
        <v>0.75</v>
      </c>
      <c r="F37" s="63">
        <f t="shared" si="0"/>
        <v>1.5</v>
      </c>
    </row>
    <row r="38" spans="1:6" ht="15.75">
      <c r="A38" s="60">
        <v>5232</v>
      </c>
      <c r="B38" s="61" t="s">
        <v>26</v>
      </c>
      <c r="C38" s="63">
        <v>1.11</v>
      </c>
      <c r="D38" s="63">
        <v>0</v>
      </c>
      <c r="E38" s="63">
        <f t="shared" si="1"/>
        <v>0.56</v>
      </c>
      <c r="F38" s="63">
        <f t="shared" si="0"/>
        <v>1.12</v>
      </c>
    </row>
    <row r="39" spans="1:6" ht="15.75">
      <c r="A39" s="60"/>
      <c r="B39" s="66" t="s">
        <v>6</v>
      </c>
      <c r="C39" s="67">
        <f>SUM(C18:C38)</f>
        <v>1433.11</v>
      </c>
      <c r="D39" s="67">
        <f>SUM(D18:D38)</f>
        <v>0</v>
      </c>
      <c r="E39" s="67">
        <f>SUM(E18:E38)</f>
        <v>740.81</v>
      </c>
      <c r="F39" s="67">
        <f>SUM(F18:F38)</f>
        <v>1481.62</v>
      </c>
    </row>
    <row r="40" spans="1:6" ht="15.75">
      <c r="A40" s="68"/>
      <c r="B40" s="60" t="s">
        <v>7</v>
      </c>
      <c r="C40" s="65"/>
      <c r="D40" s="65"/>
      <c r="E40" s="65"/>
      <c r="F40" s="65"/>
    </row>
    <row r="41" spans="1:6" ht="15.75">
      <c r="A41" s="60">
        <v>1100</v>
      </c>
      <c r="B41" s="60" t="s">
        <v>47</v>
      </c>
      <c r="C41" s="63">
        <v>190.91</v>
      </c>
      <c r="D41" s="63">
        <v>0</v>
      </c>
      <c r="E41" s="63">
        <f aca="true" t="shared" si="2" ref="E41:E86">ROUND(C41/80*40,2)</f>
        <v>95.46</v>
      </c>
      <c r="F41" s="63">
        <f aca="true" t="shared" si="3" ref="F41:F86">E41*2</f>
        <v>190.92</v>
      </c>
    </row>
    <row r="42" spans="1:6" ht="15.75">
      <c r="A42" s="60">
        <v>1200</v>
      </c>
      <c r="B42" s="61" t="s">
        <v>48</v>
      </c>
      <c r="C42" s="63">
        <v>45.03</v>
      </c>
      <c r="D42" s="63">
        <v>0</v>
      </c>
      <c r="E42" s="63">
        <f t="shared" si="2"/>
        <v>22.52</v>
      </c>
      <c r="F42" s="63">
        <f t="shared" si="3"/>
        <v>45.04</v>
      </c>
    </row>
    <row r="43" spans="1:6" ht="15.75" hidden="1">
      <c r="A43" s="60">
        <v>2100</v>
      </c>
      <c r="B43" s="45" t="s">
        <v>65</v>
      </c>
      <c r="C43" s="63"/>
      <c r="D43" s="63">
        <v>0</v>
      </c>
      <c r="E43" s="63">
        <f t="shared" si="2"/>
        <v>0</v>
      </c>
      <c r="F43" s="63">
        <f t="shared" si="3"/>
        <v>0</v>
      </c>
    </row>
    <row r="44" spans="1:6" ht="15.75">
      <c r="A44" s="64">
        <v>2210</v>
      </c>
      <c r="B44" s="61" t="s">
        <v>57</v>
      </c>
      <c r="C44" s="63">
        <v>5.72</v>
      </c>
      <c r="D44" s="63">
        <v>0</v>
      </c>
      <c r="E44" s="63">
        <f t="shared" si="2"/>
        <v>2.86</v>
      </c>
      <c r="F44" s="63">
        <f t="shared" si="3"/>
        <v>5.72</v>
      </c>
    </row>
    <row r="45" spans="1:6" ht="15.75" hidden="1">
      <c r="A45" s="60">
        <v>2222</v>
      </c>
      <c r="B45" s="61" t="s">
        <v>28</v>
      </c>
      <c r="C45" s="63"/>
      <c r="D45" s="63">
        <v>0</v>
      </c>
      <c r="E45" s="63">
        <f t="shared" si="2"/>
        <v>0</v>
      </c>
      <c r="F45" s="63">
        <f t="shared" si="3"/>
        <v>0</v>
      </c>
    </row>
    <row r="46" spans="1:6" ht="15.75" hidden="1">
      <c r="A46" s="60">
        <v>2223</v>
      </c>
      <c r="B46" s="61" t="s">
        <v>29</v>
      </c>
      <c r="C46" s="63"/>
      <c r="D46" s="63">
        <v>0</v>
      </c>
      <c r="E46" s="63">
        <f t="shared" si="2"/>
        <v>0</v>
      </c>
      <c r="F46" s="63">
        <f t="shared" si="3"/>
        <v>0</v>
      </c>
    </row>
    <row r="47" spans="1:6" ht="15.75" hidden="1">
      <c r="A47" s="60">
        <v>2230</v>
      </c>
      <c r="B47" s="61" t="s">
        <v>58</v>
      </c>
      <c r="C47" s="63"/>
      <c r="D47" s="63">
        <v>0</v>
      </c>
      <c r="E47" s="63">
        <f t="shared" si="2"/>
        <v>0</v>
      </c>
      <c r="F47" s="63">
        <f t="shared" si="3"/>
        <v>0</v>
      </c>
    </row>
    <row r="48" spans="1:6" ht="15.75">
      <c r="A48" s="60">
        <v>2234</v>
      </c>
      <c r="B48" s="61" t="s">
        <v>34</v>
      </c>
      <c r="C48" s="63">
        <v>0.43</v>
      </c>
      <c r="D48" s="63">
        <v>0</v>
      </c>
      <c r="E48" s="63">
        <f t="shared" si="2"/>
        <v>0.22</v>
      </c>
      <c r="F48" s="63">
        <f t="shared" si="3"/>
        <v>0.44</v>
      </c>
    </row>
    <row r="49" spans="1:6" ht="16.5" customHeight="1">
      <c r="A49" s="60">
        <v>2239</v>
      </c>
      <c r="B49" s="61" t="s">
        <v>35</v>
      </c>
      <c r="C49" s="63">
        <v>2.29</v>
      </c>
      <c r="D49" s="63">
        <v>0</v>
      </c>
      <c r="E49" s="63">
        <f t="shared" si="2"/>
        <v>1.15</v>
      </c>
      <c r="F49" s="63">
        <f t="shared" si="3"/>
        <v>2.3</v>
      </c>
    </row>
    <row r="50" spans="1:6" ht="15.75">
      <c r="A50" s="60">
        <v>2241</v>
      </c>
      <c r="B50" s="61" t="s">
        <v>66</v>
      </c>
      <c r="C50" s="63">
        <v>5.92</v>
      </c>
      <c r="D50" s="63">
        <v>0</v>
      </c>
      <c r="E50" s="63">
        <f t="shared" si="2"/>
        <v>2.96</v>
      </c>
      <c r="F50" s="63">
        <f t="shared" si="3"/>
        <v>5.92</v>
      </c>
    </row>
    <row r="51" spans="1:6" ht="15.75">
      <c r="A51" s="60">
        <v>2242</v>
      </c>
      <c r="B51" s="61" t="s">
        <v>12</v>
      </c>
      <c r="C51" s="63">
        <v>1.89</v>
      </c>
      <c r="D51" s="63">
        <v>0</v>
      </c>
      <c r="E51" s="63">
        <f t="shared" si="2"/>
        <v>0.95</v>
      </c>
      <c r="F51" s="63">
        <f t="shared" si="3"/>
        <v>1.9</v>
      </c>
    </row>
    <row r="52" spans="1:6" ht="16.5" customHeight="1">
      <c r="A52" s="60">
        <v>2243</v>
      </c>
      <c r="B52" s="61" t="s">
        <v>13</v>
      </c>
      <c r="C52" s="63">
        <v>1.85</v>
      </c>
      <c r="D52" s="63">
        <v>0</v>
      </c>
      <c r="E52" s="63">
        <f t="shared" si="2"/>
        <v>0.93</v>
      </c>
      <c r="F52" s="63">
        <f t="shared" si="3"/>
        <v>1.86</v>
      </c>
    </row>
    <row r="53" spans="1:6" ht="15.75">
      <c r="A53" s="60">
        <v>2244</v>
      </c>
      <c r="B53" s="61" t="s">
        <v>14</v>
      </c>
      <c r="C53" s="63">
        <v>0.48</v>
      </c>
      <c r="D53" s="63">
        <v>0</v>
      </c>
      <c r="E53" s="63">
        <f t="shared" si="2"/>
        <v>0.24</v>
      </c>
      <c r="F53" s="63">
        <f t="shared" si="3"/>
        <v>0.48</v>
      </c>
    </row>
    <row r="54" spans="1:6" ht="15.75">
      <c r="A54" s="60">
        <v>2247</v>
      </c>
      <c r="B54" s="69" t="s">
        <v>15</v>
      </c>
      <c r="C54" s="63">
        <v>0.54</v>
      </c>
      <c r="D54" s="63">
        <v>0</v>
      </c>
      <c r="E54" s="63">
        <f t="shared" si="2"/>
        <v>0.27</v>
      </c>
      <c r="F54" s="63">
        <f t="shared" si="3"/>
        <v>0.54</v>
      </c>
    </row>
    <row r="55" spans="1:6" ht="12.75" customHeight="1" hidden="1">
      <c r="A55" s="60">
        <v>2249</v>
      </c>
      <c r="B55" s="61" t="s">
        <v>59</v>
      </c>
      <c r="C55" s="63"/>
      <c r="D55" s="63">
        <v>0</v>
      </c>
      <c r="E55" s="63">
        <f t="shared" si="2"/>
        <v>0</v>
      </c>
      <c r="F55" s="63">
        <f t="shared" si="3"/>
        <v>0</v>
      </c>
    </row>
    <row r="56" spans="1:6" ht="15.75">
      <c r="A56" s="60">
        <v>2251</v>
      </c>
      <c r="B56" s="61" t="s">
        <v>11</v>
      </c>
      <c r="C56" s="63">
        <v>4.27</v>
      </c>
      <c r="D56" s="63">
        <v>0</v>
      </c>
      <c r="E56" s="63">
        <f t="shared" si="2"/>
        <v>2.14</v>
      </c>
      <c r="F56" s="63">
        <f t="shared" si="3"/>
        <v>4.28</v>
      </c>
    </row>
    <row r="57" spans="1:6" ht="12.75" customHeight="1" hidden="1">
      <c r="A57" s="60">
        <v>2252</v>
      </c>
      <c r="B57" s="61" t="s">
        <v>67</v>
      </c>
      <c r="C57" s="63"/>
      <c r="D57" s="63">
        <v>0</v>
      </c>
      <c r="E57" s="63">
        <f t="shared" si="2"/>
        <v>0</v>
      </c>
      <c r="F57" s="63">
        <f t="shared" si="3"/>
        <v>0</v>
      </c>
    </row>
    <row r="58" spans="1:6" ht="15.75">
      <c r="A58" s="60">
        <v>2259</v>
      </c>
      <c r="B58" s="61" t="s">
        <v>37</v>
      </c>
      <c r="C58" s="63">
        <v>0.06</v>
      </c>
      <c r="D58" s="63">
        <v>0</v>
      </c>
      <c r="E58" s="63">
        <f t="shared" si="2"/>
        <v>0.03</v>
      </c>
      <c r="F58" s="63">
        <f t="shared" si="3"/>
        <v>0.06</v>
      </c>
    </row>
    <row r="59" spans="1:6" ht="12.75" customHeight="1" hidden="1">
      <c r="A59" s="60">
        <v>2261</v>
      </c>
      <c r="B59" s="61" t="s">
        <v>68</v>
      </c>
      <c r="C59" s="63"/>
      <c r="D59" s="63">
        <v>0</v>
      </c>
      <c r="E59" s="63">
        <f t="shared" si="2"/>
        <v>0</v>
      </c>
      <c r="F59" s="63">
        <f t="shared" si="3"/>
        <v>0</v>
      </c>
    </row>
    <row r="60" spans="1:6" ht="15.75">
      <c r="A60" s="60">
        <v>2262</v>
      </c>
      <c r="B60" s="61" t="s">
        <v>16</v>
      </c>
      <c r="C60" s="63">
        <v>4.5</v>
      </c>
      <c r="D60" s="63">
        <v>0</v>
      </c>
      <c r="E60" s="63">
        <f t="shared" si="2"/>
        <v>2.25</v>
      </c>
      <c r="F60" s="63">
        <f t="shared" si="3"/>
        <v>4.5</v>
      </c>
    </row>
    <row r="61" spans="1:6" ht="12.75" customHeight="1" hidden="1">
      <c r="A61" s="60">
        <v>2263</v>
      </c>
      <c r="B61" s="61" t="s">
        <v>60</v>
      </c>
      <c r="C61" s="63"/>
      <c r="D61" s="63">
        <v>0</v>
      </c>
      <c r="E61" s="63">
        <f t="shared" si="2"/>
        <v>0</v>
      </c>
      <c r="F61" s="63">
        <f t="shared" si="3"/>
        <v>0</v>
      </c>
    </row>
    <row r="62" spans="1:6" ht="15.75">
      <c r="A62" s="60">
        <v>2264</v>
      </c>
      <c r="B62" s="61" t="s">
        <v>61</v>
      </c>
      <c r="C62" s="63">
        <v>0.04</v>
      </c>
      <c r="D62" s="63">
        <v>0</v>
      </c>
      <c r="E62" s="63">
        <f t="shared" si="2"/>
        <v>0.02</v>
      </c>
      <c r="F62" s="63">
        <f t="shared" si="3"/>
        <v>0.04</v>
      </c>
    </row>
    <row r="63" spans="1:6" ht="15.75">
      <c r="A63" s="60">
        <v>2279</v>
      </c>
      <c r="B63" s="61" t="s">
        <v>17</v>
      </c>
      <c r="C63" s="63">
        <v>0.55</v>
      </c>
      <c r="D63" s="63">
        <v>0</v>
      </c>
      <c r="E63" s="63">
        <f t="shared" si="2"/>
        <v>0.28</v>
      </c>
      <c r="F63" s="63">
        <f t="shared" si="3"/>
        <v>0.56</v>
      </c>
    </row>
    <row r="64" spans="1:6" ht="15.75">
      <c r="A64" s="60">
        <v>2311</v>
      </c>
      <c r="B64" s="61" t="s">
        <v>18</v>
      </c>
      <c r="C64" s="63">
        <v>2.32</v>
      </c>
      <c r="D64" s="63">
        <v>0</v>
      </c>
      <c r="E64" s="63">
        <f t="shared" si="2"/>
        <v>1.16</v>
      </c>
      <c r="F64" s="63">
        <f t="shared" si="3"/>
        <v>2.32</v>
      </c>
    </row>
    <row r="65" spans="1:6" ht="15.75">
      <c r="A65" s="60">
        <v>2312</v>
      </c>
      <c r="B65" s="61" t="s">
        <v>19</v>
      </c>
      <c r="C65" s="63">
        <v>5.98</v>
      </c>
      <c r="D65" s="63">
        <v>0</v>
      </c>
      <c r="E65" s="63">
        <f t="shared" si="2"/>
        <v>2.99</v>
      </c>
      <c r="F65" s="63">
        <f t="shared" si="3"/>
        <v>5.98</v>
      </c>
    </row>
    <row r="66" spans="1:6" ht="12.75" customHeight="1" hidden="1">
      <c r="A66" s="60">
        <v>2321</v>
      </c>
      <c r="B66" s="61" t="s">
        <v>20</v>
      </c>
      <c r="C66" s="63"/>
      <c r="D66" s="63">
        <v>0</v>
      </c>
      <c r="E66" s="63">
        <f t="shared" si="2"/>
        <v>0</v>
      </c>
      <c r="F66" s="63">
        <f t="shared" si="3"/>
        <v>0</v>
      </c>
    </row>
    <row r="67" spans="1:6" ht="15.75">
      <c r="A67" s="60">
        <v>2322</v>
      </c>
      <c r="B67" s="61" t="s">
        <v>21</v>
      </c>
      <c r="C67" s="63">
        <v>9.75</v>
      </c>
      <c r="D67" s="63">
        <v>0</v>
      </c>
      <c r="E67" s="63">
        <f t="shared" si="2"/>
        <v>4.88</v>
      </c>
      <c r="F67" s="63">
        <f t="shared" si="3"/>
        <v>9.76</v>
      </c>
    </row>
    <row r="68" spans="1:6" ht="12.75" customHeight="1" hidden="1">
      <c r="A68" s="60">
        <v>2341</v>
      </c>
      <c r="B68" s="61" t="s">
        <v>62</v>
      </c>
      <c r="C68" s="63"/>
      <c r="D68" s="63">
        <v>0</v>
      </c>
      <c r="E68" s="63">
        <f t="shared" si="2"/>
        <v>0</v>
      </c>
      <c r="F68" s="63">
        <f t="shared" si="3"/>
        <v>0</v>
      </c>
    </row>
    <row r="69" spans="1:6" ht="12.75" customHeight="1" hidden="1">
      <c r="A69" s="60">
        <v>2344</v>
      </c>
      <c r="B69" s="61" t="s">
        <v>69</v>
      </c>
      <c r="C69" s="63"/>
      <c r="D69" s="63">
        <v>0</v>
      </c>
      <c r="E69" s="63">
        <f t="shared" si="2"/>
        <v>0</v>
      </c>
      <c r="F69" s="63">
        <f t="shared" si="3"/>
        <v>0</v>
      </c>
    </row>
    <row r="70" spans="1:6" ht="15.75">
      <c r="A70" s="60">
        <v>2350</v>
      </c>
      <c r="B70" s="61" t="s">
        <v>22</v>
      </c>
      <c r="C70" s="63">
        <v>14.16</v>
      </c>
      <c r="D70" s="63">
        <v>0</v>
      </c>
      <c r="E70" s="63">
        <f t="shared" si="2"/>
        <v>7.08</v>
      </c>
      <c r="F70" s="63">
        <f t="shared" si="3"/>
        <v>14.16</v>
      </c>
    </row>
    <row r="71" spans="1:6" ht="15.75">
      <c r="A71" s="60">
        <v>2361</v>
      </c>
      <c r="B71" s="61" t="s">
        <v>23</v>
      </c>
      <c r="C71" s="63">
        <v>3.51</v>
      </c>
      <c r="D71" s="63">
        <v>0</v>
      </c>
      <c r="E71" s="63">
        <f t="shared" si="2"/>
        <v>1.76</v>
      </c>
      <c r="F71" s="63">
        <f t="shared" si="3"/>
        <v>3.52</v>
      </c>
    </row>
    <row r="72" spans="1:6" ht="12.75" customHeight="1" hidden="1">
      <c r="A72" s="60">
        <v>2362</v>
      </c>
      <c r="B72" s="61" t="s">
        <v>63</v>
      </c>
      <c r="C72" s="63"/>
      <c r="D72" s="63">
        <v>0</v>
      </c>
      <c r="E72" s="63">
        <f t="shared" si="2"/>
        <v>0</v>
      </c>
      <c r="F72" s="63">
        <f t="shared" si="3"/>
        <v>0</v>
      </c>
    </row>
    <row r="73" spans="1:6" ht="12.75" customHeight="1" hidden="1">
      <c r="A73" s="60">
        <v>2363</v>
      </c>
      <c r="B73" s="61" t="s">
        <v>64</v>
      </c>
      <c r="C73" s="63"/>
      <c r="D73" s="63">
        <v>0</v>
      </c>
      <c r="E73" s="63">
        <f t="shared" si="2"/>
        <v>0</v>
      </c>
      <c r="F73" s="63">
        <f t="shared" si="3"/>
        <v>0</v>
      </c>
    </row>
    <row r="74" spans="1:6" ht="12.75" customHeight="1" hidden="1">
      <c r="A74" s="60">
        <v>2370</v>
      </c>
      <c r="B74" s="61" t="s">
        <v>70</v>
      </c>
      <c r="C74" s="63"/>
      <c r="D74" s="63">
        <v>0</v>
      </c>
      <c r="E74" s="63">
        <f t="shared" si="2"/>
        <v>0</v>
      </c>
      <c r="F74" s="63">
        <f t="shared" si="3"/>
        <v>0</v>
      </c>
    </row>
    <row r="75" spans="1:6" ht="15.75">
      <c r="A75" s="60">
        <v>2400</v>
      </c>
      <c r="B75" s="61" t="s">
        <v>30</v>
      </c>
      <c r="C75" s="63">
        <v>0.63</v>
      </c>
      <c r="D75" s="63">
        <v>0</v>
      </c>
      <c r="E75" s="63">
        <f t="shared" si="2"/>
        <v>0.32</v>
      </c>
      <c r="F75" s="63">
        <f t="shared" si="3"/>
        <v>0.64</v>
      </c>
    </row>
    <row r="76" spans="1:6" ht="15.75">
      <c r="A76" s="60">
        <v>2512</v>
      </c>
      <c r="B76" s="61" t="s">
        <v>41</v>
      </c>
      <c r="C76" s="63">
        <v>216.26</v>
      </c>
      <c r="D76" s="63">
        <v>0</v>
      </c>
      <c r="E76" s="63">
        <v>111.04</v>
      </c>
      <c r="F76" s="63">
        <f t="shared" si="3"/>
        <v>222.08</v>
      </c>
    </row>
    <row r="77" spans="1:6" ht="33.75" customHeight="1" hidden="1">
      <c r="A77" s="60">
        <v>2513</v>
      </c>
      <c r="B77" s="61" t="s">
        <v>24</v>
      </c>
      <c r="C77" s="63"/>
      <c r="D77" s="63">
        <v>0</v>
      </c>
      <c r="E77" s="63">
        <f t="shared" si="2"/>
        <v>0</v>
      </c>
      <c r="F77" s="63">
        <f t="shared" si="3"/>
        <v>0</v>
      </c>
    </row>
    <row r="78" spans="1:6" ht="15.75">
      <c r="A78" s="60">
        <v>2515</v>
      </c>
      <c r="B78" s="61" t="s">
        <v>25</v>
      </c>
      <c r="C78" s="63">
        <v>0.8</v>
      </c>
      <c r="D78" s="63">
        <v>0</v>
      </c>
      <c r="E78" s="63">
        <f t="shared" si="2"/>
        <v>0.4</v>
      </c>
      <c r="F78" s="63">
        <f t="shared" si="3"/>
        <v>0.8</v>
      </c>
    </row>
    <row r="79" spans="1:6" ht="15.75">
      <c r="A79" s="60">
        <v>2519</v>
      </c>
      <c r="B79" s="61" t="s">
        <v>27</v>
      </c>
      <c r="C79" s="63">
        <v>0.04</v>
      </c>
      <c r="D79" s="63">
        <v>0</v>
      </c>
      <c r="E79" s="63">
        <f t="shared" si="2"/>
        <v>0.02</v>
      </c>
      <c r="F79" s="63">
        <f t="shared" si="3"/>
        <v>0.04</v>
      </c>
    </row>
    <row r="80" spans="1:6" ht="15.75" customHeight="1" hidden="1">
      <c r="A80" s="60">
        <v>6240</v>
      </c>
      <c r="B80" s="61" t="s">
        <v>71</v>
      </c>
      <c r="C80" s="63"/>
      <c r="D80" s="63">
        <v>0</v>
      </c>
      <c r="E80" s="63">
        <f t="shared" si="2"/>
        <v>0</v>
      </c>
      <c r="F80" s="63">
        <f t="shared" si="3"/>
        <v>0</v>
      </c>
    </row>
    <row r="81" spans="1:6" ht="15.75" customHeight="1" hidden="1">
      <c r="A81" s="60">
        <v>6290</v>
      </c>
      <c r="B81" s="61" t="s">
        <v>72</v>
      </c>
      <c r="C81" s="63"/>
      <c r="D81" s="63">
        <v>0</v>
      </c>
      <c r="E81" s="63">
        <f t="shared" si="2"/>
        <v>0</v>
      </c>
      <c r="F81" s="63">
        <f t="shared" si="3"/>
        <v>0</v>
      </c>
    </row>
    <row r="82" spans="1:6" ht="15.75" customHeight="1" hidden="1">
      <c r="A82" s="60">
        <v>5121</v>
      </c>
      <c r="B82" s="61" t="s">
        <v>73</v>
      </c>
      <c r="C82" s="63"/>
      <c r="D82" s="63">
        <v>0</v>
      </c>
      <c r="E82" s="63">
        <f t="shared" si="2"/>
        <v>0</v>
      </c>
      <c r="F82" s="63">
        <f t="shared" si="3"/>
        <v>0</v>
      </c>
    </row>
    <row r="83" spans="1:6" ht="15.75">
      <c r="A83" s="60">
        <v>5232</v>
      </c>
      <c r="B83" s="61" t="s">
        <v>26</v>
      </c>
      <c r="C83" s="63">
        <v>28.76</v>
      </c>
      <c r="D83" s="63">
        <v>0</v>
      </c>
      <c r="E83" s="63">
        <v>14.45</v>
      </c>
      <c r="F83" s="63">
        <f t="shared" si="3"/>
        <v>28.9</v>
      </c>
    </row>
    <row r="84" spans="1:6" ht="15.75" customHeight="1" hidden="1">
      <c r="A84" s="60">
        <v>5238</v>
      </c>
      <c r="B84" s="61" t="s">
        <v>74</v>
      </c>
      <c r="C84" s="63"/>
      <c r="D84" s="63">
        <v>0</v>
      </c>
      <c r="E84" s="63">
        <f t="shared" si="2"/>
        <v>0</v>
      </c>
      <c r="F84" s="63">
        <f t="shared" si="3"/>
        <v>0</v>
      </c>
    </row>
    <row r="85" spans="1:6" ht="15.75">
      <c r="A85" s="60">
        <v>5240</v>
      </c>
      <c r="B85" s="61" t="s">
        <v>75</v>
      </c>
      <c r="C85" s="63">
        <v>16.38</v>
      </c>
      <c r="D85" s="63">
        <v>0</v>
      </c>
      <c r="E85" s="63">
        <f t="shared" si="2"/>
        <v>8.19</v>
      </c>
      <c r="F85" s="63">
        <f t="shared" si="3"/>
        <v>16.38</v>
      </c>
    </row>
    <row r="86" spans="1:6" ht="15.75">
      <c r="A86" s="60">
        <v>5250</v>
      </c>
      <c r="B86" s="61" t="s">
        <v>76</v>
      </c>
      <c r="C86" s="62">
        <v>22.03</v>
      </c>
      <c r="D86" s="63">
        <v>0</v>
      </c>
      <c r="E86" s="63">
        <f t="shared" si="2"/>
        <v>11.02</v>
      </c>
      <c r="F86" s="63">
        <f t="shared" si="3"/>
        <v>22.04</v>
      </c>
    </row>
    <row r="87" spans="1:6" ht="15.75">
      <c r="A87" s="68"/>
      <c r="B87" s="70" t="s">
        <v>8</v>
      </c>
      <c r="C87" s="67">
        <f>SUM(C41:C86)</f>
        <v>585.0999999999998</v>
      </c>
      <c r="D87" s="67">
        <f>SUM(D41:D86)</f>
        <v>0</v>
      </c>
      <c r="E87" s="67">
        <f>SUM(E41:E86)</f>
        <v>295.5899999999999</v>
      </c>
      <c r="F87" s="67">
        <f>SUM(F41:F86)</f>
        <v>591.1799999999998</v>
      </c>
    </row>
    <row r="88" spans="1:6" ht="15.75">
      <c r="A88" s="68"/>
      <c r="B88" s="70" t="s">
        <v>31</v>
      </c>
      <c r="C88" s="67">
        <f>C87+C39</f>
        <v>2018.2099999999996</v>
      </c>
      <c r="D88" s="67">
        <f>D87+D39</f>
        <v>0</v>
      </c>
      <c r="E88" s="67">
        <f>E87+E39</f>
        <v>1036.3999999999999</v>
      </c>
      <c r="F88" s="67">
        <f>F87+F39</f>
        <v>2072.7999999999997</v>
      </c>
    </row>
    <row r="89" spans="1:6" ht="15.75">
      <c r="A89" s="73"/>
      <c r="B89" s="74"/>
      <c r="C89" s="91"/>
      <c r="D89" s="91"/>
      <c r="E89" s="91"/>
      <c r="F89" s="91"/>
    </row>
    <row r="90" spans="1:6" ht="15.75">
      <c r="A90" s="133" t="s">
        <v>77</v>
      </c>
      <c r="B90" s="133"/>
      <c r="C90" s="80">
        <v>80</v>
      </c>
      <c r="D90" s="46">
        <v>0</v>
      </c>
      <c r="E90" s="46">
        <v>40</v>
      </c>
      <c r="F90" s="46">
        <v>80</v>
      </c>
    </row>
    <row r="91" spans="1:6" ht="15.75">
      <c r="A91" s="133" t="s">
        <v>78</v>
      </c>
      <c r="B91" s="133"/>
      <c r="C91" s="78">
        <f>C88/C90</f>
        <v>25.227624999999996</v>
      </c>
      <c r="D91" s="67">
        <v>0</v>
      </c>
      <c r="E91" s="67">
        <f>E88/E90</f>
        <v>25.909999999999997</v>
      </c>
      <c r="F91" s="67">
        <f>F88/F90</f>
        <v>25.909999999999997</v>
      </c>
    </row>
    <row r="92" spans="1:6" ht="15.75">
      <c r="A92" s="22"/>
      <c r="B92" s="22"/>
      <c r="C92" s="22"/>
      <c r="D92" s="22"/>
      <c r="E92" s="22"/>
      <c r="F92" s="22"/>
    </row>
    <row r="93" spans="1:6" s="2" customFormat="1" ht="15.75">
      <c r="A93" s="136" t="s">
        <v>50</v>
      </c>
      <c r="B93" s="137"/>
      <c r="C93" s="54"/>
      <c r="D93" s="55"/>
      <c r="E93" s="56"/>
      <c r="F93" s="56"/>
    </row>
    <row r="94" spans="1:6" s="2" customFormat="1" ht="15.75">
      <c r="A94" s="136" t="s">
        <v>109</v>
      </c>
      <c r="B94" s="137"/>
      <c r="C94" s="54"/>
      <c r="D94" s="55"/>
      <c r="E94" s="56"/>
      <c r="F94" s="56"/>
    </row>
    <row r="95" spans="1:6" s="2" customFormat="1" ht="15.75">
      <c r="A95" s="57"/>
      <c r="B95" s="57"/>
      <c r="C95" s="57"/>
      <c r="D95" s="57"/>
      <c r="E95" s="57"/>
      <c r="F95" s="57"/>
    </row>
    <row r="96" spans="1:6" s="2" customFormat="1" ht="15.75">
      <c r="A96" s="57" t="s">
        <v>51</v>
      </c>
      <c r="B96" s="57"/>
      <c r="C96" s="57"/>
      <c r="D96" s="57"/>
      <c r="E96" s="57"/>
      <c r="F96" s="57"/>
    </row>
    <row r="97" spans="1:6" s="2" customFormat="1" ht="15.75">
      <c r="A97" s="57"/>
      <c r="B97" s="57"/>
      <c r="C97" s="57"/>
      <c r="D97" s="57"/>
      <c r="E97" s="57"/>
      <c r="F97" s="57"/>
    </row>
    <row r="98" spans="1:6" s="2" customFormat="1" ht="15.75">
      <c r="A98" s="57" t="s">
        <v>86</v>
      </c>
      <c r="B98" s="58"/>
      <c r="C98" s="58"/>
      <c r="D98" s="58"/>
      <c r="E98" s="57"/>
      <c r="F98" s="57"/>
    </row>
    <row r="99" spans="1:6" s="2" customFormat="1" ht="13.5" customHeight="1">
      <c r="A99" s="57"/>
      <c r="B99" s="59" t="s">
        <v>52</v>
      </c>
      <c r="C99" s="59"/>
      <c r="D99" s="59"/>
      <c r="E99" s="57"/>
      <c r="F99" s="57"/>
    </row>
    <row r="100" s="4" customFormat="1" ht="15"/>
  </sheetData>
  <sheetProtection/>
  <mergeCells count="14">
    <mergeCell ref="A91:B91"/>
    <mergeCell ref="A10:C10"/>
    <mergeCell ref="B11:C11"/>
    <mergeCell ref="B12:F12"/>
    <mergeCell ref="A94:B94"/>
    <mergeCell ref="B1:C1"/>
    <mergeCell ref="B2:C2"/>
    <mergeCell ref="B3:C3"/>
    <mergeCell ref="A7:F7"/>
    <mergeCell ref="B8:C8"/>
    <mergeCell ref="A9:C9"/>
    <mergeCell ref="A93:B93"/>
    <mergeCell ref="B13:F13"/>
    <mergeCell ref="A90:B90"/>
  </mergeCells>
  <printOptions/>
  <pageMargins left="0.9453125" right="0.5511811023622047" top="0.5901041666666667" bottom="0.7480314960629921" header="0.31496062992125984" footer="0.31496062992125984"/>
  <pageSetup firstPageNumber="9" useFirstPageNumber="1" fitToHeight="0" horizontalDpi="600" verticalDpi="600" orientation="portrait" paperSize="9" scale="55" r:id="rId1"/>
  <headerFooter>
    <oddHeader>&amp;C&amp;"Times New Roman,Regular"&amp;P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</dc:creator>
  <cp:keywords/>
  <dc:description>Inese Ķīse, 67021651, Inese.Kise@lm.gov.lv, fakss 67021678</dc:description>
  <cp:lastModifiedBy>Liga Juste</cp:lastModifiedBy>
  <cp:lastPrinted>2014-08-04T12:01:11Z</cp:lastPrinted>
  <dcterms:created xsi:type="dcterms:W3CDTF">2008-09-26T08:09:16Z</dcterms:created>
  <dcterms:modified xsi:type="dcterms:W3CDTF">2014-08-08T11:40:25Z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