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13275" windowHeight="7140" activeTab="0"/>
  </bookViews>
  <sheets>
    <sheet name="skaidrojums" sheetId="1" r:id="rId1"/>
  </sheets>
  <definedNames>
    <definedName name="_xlnm.Print_Titles" localSheetId="0">'skaidrojums'!$11:$14</definedName>
  </definedNames>
  <calcPr fullCalcOnLoad="1"/>
</workbook>
</file>

<file path=xl/sharedStrings.xml><?xml version="1.0" encoding="utf-8"?>
<sst xmlns="http://schemas.openxmlformats.org/spreadsheetml/2006/main" count="415" uniqueCount="295">
  <si>
    <t>Maksas pakalpojumu nosaukums</t>
  </si>
  <si>
    <t>2014.gada spēkā esošais cenrādis</t>
  </si>
  <si>
    <t>4.1.</t>
  </si>
  <si>
    <t>4.1.1.</t>
  </si>
  <si>
    <t xml:space="preserve">rehabilitācijas kurss (viena vieta) </t>
  </si>
  <si>
    <t>4.1.2.</t>
  </si>
  <si>
    <t>rehabilitācijas kurss bērnam no 2 līdz 14 gadu vecumam (papildu gultasvieta)</t>
  </si>
  <si>
    <t>4.1.3.</t>
  </si>
  <si>
    <t xml:space="preserve">rehabilitācijas programma "Harmonija" (viena vieta) </t>
  </si>
  <si>
    <t>4.</t>
  </si>
  <si>
    <t xml:space="preserve">Rehabilitācijas kurss (viena vieta vienvietīgā istabā) </t>
  </si>
  <si>
    <t xml:space="preserve">rehabilitācijas kurss (viena vieta vienvietīgā pielāgotā istabā)  </t>
  </si>
  <si>
    <t>rehabilitācijas kurss (viena vieta divvietīgā istabā)</t>
  </si>
  <si>
    <t>rehabilitācijas kurss (viena vieta divvietīgā divistabu numurā)</t>
  </si>
  <si>
    <t>rehabilitācijas programma "Harmonija" (viena vieta divvietīgā istabā)</t>
  </si>
  <si>
    <t>rehabilitācijas kurss (viena vieta vienvietīgā istabā)</t>
  </si>
  <si>
    <t>N.p.k. maksas pakalpojumu cenrādī</t>
  </si>
  <si>
    <t>7.</t>
  </si>
  <si>
    <t>7.1.1.</t>
  </si>
  <si>
    <t>Dubultu prospektā 71, 2.korpusā, Jūrmalā   (viena vieta vienvietīgā numurā, ar brokastīm)</t>
  </si>
  <si>
    <t>7.1.2.</t>
  </si>
  <si>
    <t>Dubultu prospektā 71, 2.korpusā, Jūrmalā  (viena vieta vienvietīgā numurā, ar trīsreizēju ēdināšanu)</t>
  </si>
  <si>
    <t>7.2.1.</t>
  </si>
  <si>
    <t>7.2.2.</t>
  </si>
  <si>
    <t>Dubultu prospektā 71, 2.korpusā, Jūrmalā   (viena vieta divvietīgā numurā, ar brokastīm)</t>
  </si>
  <si>
    <t>Dubultu prospektā 71, 2.korpusā, Jūrmalā  (viena vieta divvietīgā numurā, ar trīsreizēju ēdināšanu)</t>
  </si>
  <si>
    <t>7.3.1.</t>
  </si>
  <si>
    <t>7.1.</t>
  </si>
  <si>
    <t>7.2.</t>
  </si>
  <si>
    <t>7.3.</t>
  </si>
  <si>
    <t>Dubultu prospektā 71, 1.korpusā, Jūrmalā   (viena vieta vienvietīgā numurā, ar brokastīm)</t>
  </si>
  <si>
    <t>7.3.2.</t>
  </si>
  <si>
    <t>7.4.</t>
  </si>
  <si>
    <t>7.5.</t>
  </si>
  <si>
    <t>7.4.1.</t>
  </si>
  <si>
    <t>7.4.2.</t>
  </si>
  <si>
    <t>7.5.1.</t>
  </si>
  <si>
    <t>7.5.2.</t>
  </si>
  <si>
    <t>Dubultu prospektā 71, 1.korpusā , Jūrmalā   (viena vieta divvietīgā numurā, ar brokastīm)</t>
  </si>
  <si>
    <t>Dubultu prospektā 71, 1.korpusā, Jūrmalā   (viena vieta divvietīgā numurā, ar trīsreizēju ēdināšanu)</t>
  </si>
  <si>
    <t>papildu vieta bērnam līdz 14 gadu vecumam Jūrmalā, Dubultu pr.71, Jūrmalā (ar brokastīm)</t>
  </si>
  <si>
    <t>papildu vieta bērnam līdz 14 gadu vecumam Dubultu pr.71, Jūrmalā (ar trīsreizēju ēdināšanu)</t>
  </si>
  <si>
    <t>Rehabilitācijas pakalpojumi*</t>
  </si>
  <si>
    <t>Viesu izmitināšana**</t>
  </si>
  <si>
    <t>Dubultu prospektā 71, 1.korpusā ,Jūrmalā   (viena vieta vienvietīgā numurā, ar trīsreizēju ēdināšanu)</t>
  </si>
  <si>
    <t>Plānotais vienību  skaits</t>
  </si>
  <si>
    <t>Rehabilitācijas kurss Dubultu prospektā 71,Jūrmalā</t>
  </si>
  <si>
    <t>Rehabilitācijas kurss Dubultu prospektā 71,2.korpus, Jūrmalā</t>
  </si>
  <si>
    <t>Rehabilitācijas kurss Dubultu prospektā 71,1.korpus, Jūrmalā</t>
  </si>
  <si>
    <t>4.1.1.1</t>
  </si>
  <si>
    <t>4.1.1.2.</t>
  </si>
  <si>
    <t>4.1.1.3.</t>
  </si>
  <si>
    <t>4.1.1.4.</t>
  </si>
  <si>
    <t>4.1.1.5.</t>
  </si>
  <si>
    <t>4.1.1.6.</t>
  </si>
  <si>
    <t>4.1.2.1.</t>
  </si>
  <si>
    <t>4.1.2.2.</t>
  </si>
  <si>
    <t>4.1.2.3.</t>
  </si>
  <si>
    <t>4.1.2.4.</t>
  </si>
  <si>
    <t>4.1.2.5.</t>
  </si>
  <si>
    <t>* Pievienotās vērtības nodokli nepiemēro saskaņā ar Pievienotās vērtības nodokļa likuma 52.panta pirmās daļas 9.punktu.</t>
  </si>
  <si>
    <t>Plānotie ieņēmumi 2014.gadā atbilstoši spēkā esošajam cenrādim</t>
  </si>
  <si>
    <t>Plānotie grozījumi maksas pakalpojumu cenrādī</t>
  </si>
  <si>
    <t>Ieņemumi kopā 2014.gadā</t>
  </si>
  <si>
    <t>Plānotie ieņēmumi 2014.gadā kopā, t.sk. atbilstoši spēkā esošajam cenrādim un plānotajiem grozījumiem cenrādī</t>
  </si>
  <si>
    <t>**Pakalpojumam piemēro pievienotās vērtības nodokļa samazināto likmi (12%) saskaņā ar Pievienotās vērtības nodokļa likuma 42.panta desmito daļu.</t>
  </si>
  <si>
    <t>6=4*5</t>
  </si>
  <si>
    <t>8=4*7</t>
  </si>
  <si>
    <t>14=12*13</t>
  </si>
  <si>
    <t>17=8+14</t>
  </si>
  <si>
    <t xml:space="preserve">Vienas vienības cenas izmaiņu skaidrojums </t>
  </si>
  <si>
    <t>Ieņēmumi  noteiktā laikposmā maksas pakalpojuma nodrošināšanai (2014.gada I.pusgads)</t>
  </si>
  <si>
    <t>Ieņēmumi  noteiktā laikposmā maksas pakalpojuma nodrošināšanai (2014.gada II.pusgads)</t>
  </si>
  <si>
    <t>Ieņēmumi  noteiktā laikposmā maksas pakalpojuma nodrošināšanai (2015.gads un turpmāk)</t>
  </si>
  <si>
    <t>2014.gads</t>
  </si>
  <si>
    <t>2015.gads un turpmāk</t>
  </si>
  <si>
    <t>Viesu izmitināšana kopā:</t>
  </si>
  <si>
    <t>Rehabilitācijas pakalpojumi kopā:</t>
  </si>
  <si>
    <t>KOPĀ:</t>
  </si>
  <si>
    <t>EURO</t>
  </si>
  <si>
    <t xml:space="preserve">Vienas vienības cena bez PVN </t>
  </si>
  <si>
    <t xml:space="preserve">Vienas vienības cena ar  PVN </t>
  </si>
  <si>
    <t>8.1.2.</t>
  </si>
  <si>
    <t>pirmais ēdiens</t>
  </si>
  <si>
    <t>8.1.3.</t>
  </si>
  <si>
    <t>otrais ēdiens</t>
  </si>
  <si>
    <t>8.1.4.</t>
  </si>
  <si>
    <t>dzēriens</t>
  </si>
  <si>
    <t>8.1.5.</t>
  </si>
  <si>
    <t>deserts</t>
  </si>
  <si>
    <t>8.1.</t>
  </si>
  <si>
    <t>Ārstniecības pakalpojumi</t>
  </si>
  <si>
    <t xml:space="preserve">5.2. </t>
  </si>
  <si>
    <t>Hidroterapija</t>
  </si>
  <si>
    <t>5.2.1.</t>
  </si>
  <si>
    <t>ķermeņa zemūdens masāža</t>
  </si>
  <si>
    <t>5.2.2.</t>
  </si>
  <si>
    <t>ārstnieciskā vanna</t>
  </si>
  <si>
    <t>5.2.3.</t>
  </si>
  <si>
    <t>cirkulārā duša</t>
  </si>
  <si>
    <t xml:space="preserve">5.2.4. </t>
  </si>
  <si>
    <t>šarko duša</t>
  </si>
  <si>
    <t>5.2.5.</t>
  </si>
  <si>
    <t>ascendējošā (augšupejošā) duša</t>
  </si>
  <si>
    <t>5.2.6.</t>
  </si>
  <si>
    <t>ārstniciskā baseina un termoterapijas izmantošana vienai personai</t>
  </si>
  <si>
    <t>5.2.7.</t>
  </si>
  <si>
    <t>ārstniciskā baseina un termoterapijas izmantošana bērnam no 7 līdz 14 gadu vecumam (vienai personai)</t>
  </si>
  <si>
    <t xml:space="preserve">5.3. </t>
  </si>
  <si>
    <t>Fizikālā terapija</t>
  </si>
  <si>
    <t>5.3.1.</t>
  </si>
  <si>
    <t>Ārstnieciskās aplikācijas</t>
  </si>
  <si>
    <t>5.3.2.</t>
  </si>
  <si>
    <t>Fizikālā terapija (magnetoterapija, lāzerterapija, elektroprocedūras, ultraskaņa, darsonvalizācija)</t>
  </si>
  <si>
    <t>5.3.3.</t>
  </si>
  <si>
    <t>Inhalācijas (bez medikamentiem)</t>
  </si>
  <si>
    <t>5.3.4.</t>
  </si>
  <si>
    <t>Sāls istaba</t>
  </si>
  <si>
    <t xml:space="preserve">Pakalpojuma izcenojums bez pvn 7.75 euro ar minimālās mēneša darba algas pieaugumu no 2014.gada 1.janvāra 0.19 euro bez PVN. Kopā  7.94 euro. </t>
  </si>
  <si>
    <t xml:space="preserve">Pakalpojuma izcenojums bez pvn 3.96 euro ar minimālās mēneša darba algas pieaugumu no 2014.gada 1.janvāra 0.10 euro bez PVN. Kopā  4.06 euro. </t>
  </si>
  <si>
    <t xml:space="preserve">Pakalpojuma izcenojums bez pvn 2.45 euro ar minimālās mēneša darba algas pieaugumu no 2014.gada 1.janvāra 0.05 euro bez PVN. Kopā  2.50 euro. </t>
  </si>
  <si>
    <t xml:space="preserve">Pakalpojuma izcenojums bez pvn 6.05 euro ar minimālās mēneša darba algas pieaugumu no 2014.gada 1.janvāra 0.14 euro bez PVN. Kopā  6.19 euro. </t>
  </si>
  <si>
    <t xml:space="preserve">Pakalpojuma izcenojums bez pvn 2.79 euro ar minimālās mēneša darba algas pieaugumu no 2014.gada 1.janvāra 0.05 euro bez PVN. Kopā  2.84 euro. </t>
  </si>
  <si>
    <t xml:space="preserve">Pakalpojuma izcenojums bez pvn 6.25 euro ar minimālās mēneša darba algas pieaugumu no 2014.gada 1.janvāra 0.09 euro bez PVN. Kopā  6.34 euro. </t>
  </si>
  <si>
    <t xml:space="preserve">Pakalpojuma izcenojums bez pvn 3.26 euro ar minimālās mēneša darba algas pieaugumu no 2014.gada 1.janvāra 0.05 euro bez PVN. Kopā  3.31 euro. </t>
  </si>
  <si>
    <t xml:space="preserve">Pakalpojuma izcenojums bez pvn 8.28 euro ar minimālās mēneša darba algas pieaugumu no 2014.gada 1.janvāra 0.17 euro bez PVN. Kopā  8.45 euro. </t>
  </si>
  <si>
    <t>Fizikālā terapija (magnetoterapija, lāzerterapija, diadinamika, ampliplusterapija, ultraskaņa, darsonvalizācija)</t>
  </si>
  <si>
    <t xml:space="preserve">Pakalpojuma izcenojums bez pvn 3.49 euro ar minimālās mēneša darba algas pieaugumu no 2014.gada 1.janvāra 0.09 euro bez PVN. Kopā  3.58 euro. </t>
  </si>
  <si>
    <t xml:space="preserve">Pakalpojuma izcenojums bez pvn 1.75 euro ar minimālās mēneša darba algas pieaugumu no 2014.gada 1.janvāra 0.05 euro bez PVN. Kopā  1.80 euro. </t>
  </si>
  <si>
    <t xml:space="preserve">Pakalpojuma izcenojums bez pvn 5.21 euro ar minimālās mēneša darba algas pieaugumu no 2014.gada 1.janvāra 0.14 euro bez PVN. Kopā  5.35 euro. </t>
  </si>
  <si>
    <t>5.4.</t>
  </si>
  <si>
    <t>Klasiskā masāža</t>
  </si>
  <si>
    <t>5.4.1.</t>
  </si>
  <si>
    <t>5.4.2.</t>
  </si>
  <si>
    <t>5.4.3.</t>
  </si>
  <si>
    <t>5.4.4.</t>
  </si>
  <si>
    <t>5.4.5.</t>
  </si>
  <si>
    <t>5.4.6.</t>
  </si>
  <si>
    <t>5.4.7.</t>
  </si>
  <si>
    <t>5.4.8.</t>
  </si>
  <si>
    <t>5.4.9.</t>
  </si>
  <si>
    <t>kakla un apkakles zonas masāža (2 vienības)</t>
  </si>
  <si>
    <t>muguras (C2-S5) masāža (3,5 vienības)</t>
  </si>
  <si>
    <t>rokas un pleca zonas masāža (2 vienības)</t>
  </si>
  <si>
    <t>kājas un gūžas zonas masāža (2,5 vienības)</t>
  </si>
  <si>
    <t>muguras jostas-krustu daļas masāža (2 vienības)</t>
  </si>
  <si>
    <t>galvas masāža (1 vienība)</t>
  </si>
  <si>
    <t>visa ķermeņa masāža (6 vienības)</t>
  </si>
  <si>
    <t>segmentārā masāža (1 segments)</t>
  </si>
  <si>
    <t>grūtnieču masāža</t>
  </si>
  <si>
    <t>5.4.10.1.</t>
  </si>
  <si>
    <t>vispārējā masāža bērniem no 1 līdz 5 gadiem</t>
  </si>
  <si>
    <t>5.4.10.2.</t>
  </si>
  <si>
    <t>5.4.10.3.</t>
  </si>
  <si>
    <t>vispārējā masāža bērniem no 6 līdz 10 gadiem</t>
  </si>
  <si>
    <t>vispārējā masāža bērniem no 11 līdz 14 gadiem</t>
  </si>
  <si>
    <t xml:space="preserve">5.5. </t>
  </si>
  <si>
    <t>nodarbības funkcionālā speciālista vadībā</t>
  </si>
  <si>
    <t>5.5.2.</t>
  </si>
  <si>
    <t>5.5.7.</t>
  </si>
  <si>
    <t>5.5.9.</t>
  </si>
  <si>
    <t>5.5.1.</t>
  </si>
  <si>
    <t>ārstnieciskā vingrošana grupā (zālē) (vienai personai)</t>
  </si>
  <si>
    <t>nūjošana (vienai personai) grupā līdz 8 cilvēkiem</t>
  </si>
  <si>
    <t>ārstnieciskā vingrošana grupā (baseinā) (vienai personai)</t>
  </si>
  <si>
    <t>fiziskās nodarbības trenažieru zālē ar dozētu slodzi ( ar ārsta norīkojumu)</t>
  </si>
  <si>
    <t xml:space="preserve">Pakalpojuma izcenojums bez pvn 6.66 euro ar minimālās mēneša darba algas pieaugumu no 2014.gada 1.janvāra 0.19 euro bez PVN. Kopā  6.85 euro. </t>
  </si>
  <si>
    <t xml:space="preserve">Pakalpojuma izcenojums bez pvn 11.34 euro ar minimālās mēneša darba algas pieaugumu no 2014.gada 1.janvāra 0.24 euro bez PVN. Kopā  11.58 euro. </t>
  </si>
  <si>
    <t xml:space="preserve">Pakalpojuma izcenojums bez pvn 5.07 euro ar minimālās mēneša darba algas pieaugumu no 2014.gada 1.janvāra 0.14 euro bez PVN. Kopā  5.21 euro. </t>
  </si>
  <si>
    <t xml:space="preserve">Pakalpojuma izcenojums bez pvn 6.64 euro ar minimālās mēneša darba algas pieaugumu no 2014.gada 1.janvāra 0.19 euro bez PVN. Kopā  6.83euro. </t>
  </si>
  <si>
    <t xml:space="preserve">Pakalpojuma izcenojums bez pvn 5.05 euro ar minimālās mēneša darba algas pieaugumu no 2014.gada 1.janvāra 0.13 euro bez PVN. Kopā  5.18 euro. </t>
  </si>
  <si>
    <t xml:space="preserve">Pakalpojuma izcenojums bez pvn 28.69 euro ar minimālās mēneša darba algas pieaugumu no 2014.gada 1.janvāra 0.29 euro bez PVN. Kopā  28.98 euro. </t>
  </si>
  <si>
    <t xml:space="preserve">Pakalpojuma izcenojums bez pvn 6.67 euro ar minimālās mēneša darba algas pieaugumu no 2014.gada 1.janvāra 0.21 euro bez PVN. Kopā  6.88 euro. </t>
  </si>
  <si>
    <t xml:space="preserve">Pakalpojuma izcenojums bez pvn 14.61euro ar minimālās mēneša darba algas pieaugumu no 2014.gada 1.janvāra 0.24 euro bez PVN. Kopā  14.85 euro. </t>
  </si>
  <si>
    <t xml:space="preserve">Pakalpojuma izcenojums bez pvn 12.99 euro ar minimālās mēneša darba algas pieaugumu no 2014.gada 1.janvāra 0.27 euro bez PVN. Kopā  13.26 euro. </t>
  </si>
  <si>
    <t xml:space="preserve">Pakalpojuma izcenojums bez pvn 16.18 euro ar minimālās mēneša darba algas pieaugumu no 2014.gada 1.janvāra 0.32 euro bez PVN. Kopā  16.50 euro. </t>
  </si>
  <si>
    <t xml:space="preserve">Pakalpojuma izcenojums bez pvn 19.37 euro ar minimālās mēneša darba algas pieaugumu no 2014.gada 1.janvāra 0.37 euro bez PVN. Kopā  19.74 euro. </t>
  </si>
  <si>
    <t xml:space="preserve">Pakalpojuma izcenojums bez pvn 5.22 euro ar minimālās mēneša darba algas pieaugumu no 2014.gada 1.janvāra 0.15 euro bez PVN. Kopā  5.37 euro. </t>
  </si>
  <si>
    <t xml:space="preserve">Pakalpojuma izcenojums bez pvn 4.98 euro ar minimālās mēneša darba algas pieaugumu no 2014.gada 1.janvāra 0.15 euro bez PVN. Kopā  5.13 euro. </t>
  </si>
  <si>
    <t xml:space="preserve">Pakalpojuma izcenojums bez pvn 8.20 euro ar minimālās mēneša darba algas pieaugumu no 2014.gada 1.janvāra 0.21 euro bez PVN. Kopā  8.41 euro. </t>
  </si>
  <si>
    <t xml:space="preserve">Pakalpojuma izcenojums bez pvn 5.17 euro ar minimālās mēneša darba algas pieaugumu no 2014.gada 1.janvāra 0.15 euro bez PVN. Kopā  5.32 euro. </t>
  </si>
  <si>
    <t>Ēdināšanas pakalpojumi</t>
  </si>
  <si>
    <t>8.1.1.</t>
  </si>
  <si>
    <t>diētiskā ēdināšana (izglītojamiem un darbiniekiem)</t>
  </si>
  <si>
    <t>brokastis</t>
  </si>
  <si>
    <t>8.1.6.</t>
  </si>
  <si>
    <t>vakariņas</t>
  </si>
  <si>
    <t>8.2.</t>
  </si>
  <si>
    <t>ēdināšana trīs reizes dienā bērniem no 2 līdz 14 gadu vecumam (vienai personai)</t>
  </si>
  <si>
    <t>8.2.1.</t>
  </si>
  <si>
    <t>8.2.2.</t>
  </si>
  <si>
    <t>pusdienas</t>
  </si>
  <si>
    <t>8.2.3.</t>
  </si>
  <si>
    <t>8.3.</t>
  </si>
  <si>
    <t>Ēdināšana trīs reizes dienā (vienai personai)</t>
  </si>
  <si>
    <t>8.3.1.</t>
  </si>
  <si>
    <t>8.3.2.</t>
  </si>
  <si>
    <t>8.3.3.</t>
  </si>
  <si>
    <t>Ēdināšanas pakalpojumi kopā:</t>
  </si>
  <si>
    <t>Pārējie maksas pakalpojumi</t>
  </si>
  <si>
    <t>11.1.</t>
  </si>
  <si>
    <t>Fitnesa pakalpojumi</t>
  </si>
  <si>
    <t>11.1.1.</t>
  </si>
  <si>
    <t>aerobika ūdenī grupā (vienai personai)</t>
  </si>
  <si>
    <t>11.1.2.</t>
  </si>
  <si>
    <t>trenažieru zāles apmeklējums (vienai personai)</t>
  </si>
  <si>
    <t>11.1.3.</t>
  </si>
  <si>
    <t>aerobika zālē grupā (vienai personai)</t>
  </si>
  <si>
    <t>Ārstniecības pakalpojumi kopā:</t>
  </si>
  <si>
    <t xml:space="preserve">Fitnesa pakalpojumi kopā: </t>
  </si>
  <si>
    <t>6.9.</t>
  </si>
  <si>
    <t>Rokas sajūgs ar sviru stūres labajā pusē (RS-1)</t>
  </si>
  <si>
    <t>Labota tehniska kļūda</t>
  </si>
  <si>
    <t>7.11.</t>
  </si>
  <si>
    <t>Aģentūras, citu izglītības iestāžu izglītojamo, bērnu nometnes izmitināšana dienesta viesnīcā Dubultu prospektā 59 un Slokas ielā 68, Jūrmalā</t>
  </si>
  <si>
    <t>Aģentūras, citu izglītības iestāžu izglītojamo izmitināšana dienesta viesnīcā Dubultu prospektā 59 un Slokas ielā 68, Jūrmalā</t>
  </si>
  <si>
    <t xml:space="preserve">Samazināts pakalpojumu daudzums, lai nodrošinātu Valsts kontroles finanšu revīzijas Nr.5.1-2-26/2012 ziņojumā minēto ieteikumu izpildi. </t>
  </si>
  <si>
    <t>Pārējie pašu ieņēmumi</t>
  </si>
  <si>
    <t>NVA bezdarbnieku apmācības (saskaņā ar noslēgtajiem līgumiem par bezdarbnieku/darba meklētāju neformālās izglītības programmu īstenošanu), t.sk. bezdarbnieku stipendijas</t>
  </si>
  <si>
    <t xml:space="preserve">4.2. </t>
  </si>
  <si>
    <t>Citi pakalpojumi</t>
  </si>
  <si>
    <t xml:space="preserve">4.2.2. </t>
  </si>
  <si>
    <t>Pavadošās personas rehabilitācija (pavada personu, kura saņem rehabilitāciju par valsts budžeta līdzekļiem)</t>
  </si>
  <si>
    <t>Vienas vienības cena ar PVN</t>
  </si>
  <si>
    <t>Plānotais vienībuskaits</t>
  </si>
  <si>
    <t>Kopējo ieņēmumu izmaiņas</t>
  </si>
  <si>
    <t>Vienas vienības cenas ar PVN izmaiņas</t>
  </si>
  <si>
    <t>Plānotā vienību skaita izmaiņas</t>
  </si>
  <si>
    <t>18=11-4</t>
  </si>
  <si>
    <t>19=7+13-5</t>
  </si>
  <si>
    <t>20=17-6</t>
  </si>
  <si>
    <t>Ieņēmumu samazinājums 79680.78 euro apmērā NVA bezdarbnieku apmācības (saskaņā ar noslēgtajiem līgumiem par bezdarbnieku/darba meklētāju neformālās izglītības programmu īstenošanu), t.sk. bezdarbnieku stipendijas, lai nodrošinātu Valsts kontroles revīzijas ziņojuma Nr.5.1-2-21/2013 ieteikuma ieviešanu un ievērojot 9. Starptautiskā grāmatvedības standarta 12.punktā minēto, ka iestādes ieņēmumos neiekļauj trešās personas vārdā iekasētās summas. Turpmāk stipendijas tiks plānotas kā transferts nozares ietvaros.</t>
  </si>
  <si>
    <t>Komunālie maksājumi (par komunālajiem pakalpojumiemiznomātajām telpām)</t>
  </si>
  <si>
    <t>Citi pašu ieņēmumi</t>
  </si>
  <si>
    <t>Ieņēmumi par komunālajiem pakalpojumiem iznomātajām telpām pēc Valsts kontroles ieteikuma vairs netiek atspoguļoti kā pārējie pašu ieņēmumi, bet gan kā izdevumu par komunālajiem pakalpojumiem samazinājums.</t>
  </si>
  <si>
    <t>Ieņemumi kopā 2014.gadā un turpmāk</t>
  </si>
  <si>
    <t>Rehabilitācijas kursa izcenojums (Kursa bāze 49,8 euro ar izmaksu samazinājumu par vienas dienas uzturēšanās izmaksas 10,46 euro un ar izmaksu palielinājumu Rehabilitācijas kursos vienas dienas uzturēšanās izmaksas pēc diferencēšanas pa istabu veidiem 11,03 euro, izmaksu palielinājums par kapitālieguldījumiem 13,52 euro un minimālās mēneša darba algas pieaugums no 2014.gada 1.janvāra 1.01 euro(49,8-10,46+11,03+ 13,52+1.01=64.90 euro)).</t>
  </si>
  <si>
    <t>Rehabilitācijas kursa izcenojums (Kursa bāze 49,8 euro ar izmaksu samazinājumu par vienas dienas uzturēšanās izmaksas 10,46 euro un ar izmaksu palielinājumu Rehabilitācijas kursos vienas dienas uzturēšanās izmaksas pēc diferencēšanas pa istabu veidiem 10,93 euro, izmaksu palielinājums par kapitālieguldījumiem 13,52 euro un minimālās mēneša darba algas pieaugums no 2014.gada 1.janvāra 1.01 euro (49,8-10,46+10,93+ 13,52+1.01=64.80 euro)).</t>
  </si>
  <si>
    <t>Rehabilitācijas kursa izcenojums (Kursa bāze 31,30 euro ar izmaksu samazinājumu par vienas dienas uzturēšanās izmaksas 10,46 euro un ar izmaksu palielinājumu Rehabilitācijas kursos vienas dienas uzturēšanās izmaksas pēc diferencēšanas pa istabu veidiem 11,08 euro un un minimālās mēneša darba algas pieaugums no 2014.gada 1.janvāra 0.59 euro (31,30-10,46+11,08+0.59=32.51 euro)). Izmaksu palielinājums par kapitālieguldījumiem nav.</t>
  </si>
  <si>
    <t xml:space="preserve">Ministru kabineta noteikumu projekta "Grozījumi Ministru kabineta   </t>
  </si>
  <si>
    <t xml:space="preserve">2013.gada 24.septembra noteikumos Nr.1002 "Sociālās </t>
  </si>
  <si>
    <t xml:space="preserve">integrācijas valstas aģentūras sniegto maksas  pakalpojumu cenrādis"" </t>
  </si>
  <si>
    <t>sākotnējās ietekmes novērtējuma ziņojumam (anotācijai)</t>
  </si>
  <si>
    <t>13.pielikums</t>
  </si>
  <si>
    <t>Skaidrojums  par plānotajām izmaiņām maksas pakalpojumu cenrādī (maksas pakalpojumu veidos un cenā)</t>
  </si>
  <si>
    <t>Izmaksu palielinājums par kapitālieguldījumiem.  Viesu izmitināšanas izcenojums bez pvn 26,41 euro ar palielinājumu par kapitālieguldījumiem 13,52 euro bez pvn un minimālās mēneša darba algas pieaugumu no 2014.gada 1.janvāra 0.19 euro bez PVN. Kopā bez pvn ir 40.12 euro. Ar PVN 12% =44.93 euro).</t>
  </si>
  <si>
    <t>Izmaksu palielinājums par viesu izmantošanas pakalpojumā pēc klientu velmēm iekļauta trīsreizēja ēdināšana.  Viesu izmitināšanas izcenojums bez pvn 26,41 euro ar palielinājumu par pusdienu un vakariņu izmaksām pēc spēkā esošā cenrāža 6,82 euro un ar palielinājumu Izmaksu palielinājums par kapitālieguldījumiem 13,52 euro bez pvn un minimālās mēneša darba algas pieaugumu no 2014.gada 1.janvāra 0.61 euro bez PVN . Kopā bez pvn ir 47.36 euro. Ar PVN 12% =53.04 euro).</t>
  </si>
  <si>
    <t>Izmaksu palielinājums par kapitālieguldījumiem.  Viesu izmitināšanas izcenojums bez pvn 17,84 euro ar palielinājumu par kapitālieguldījumiem 2,34 euro bez pvn minimālās mēneša darba algas pieaugumu no 2014.gada 1.janvāra 0.20 euro bez PVN. Kopā bez pvn ir 20,38 euro. Ar PVN 12% =22,83 euro).</t>
  </si>
  <si>
    <t>Izmaksu palielinājums par viesu izmantošanas pakalpojumā pēc klientu velmēm iekļauta trīsreizēja ēdināšana.  Viesu izmitināšanas izcenojums bez pvn 21,89 euro ar palielinājumu par pusdienu un vakariņu izmaksām pēc spēkā esošā cenrāža 6,82 euro =28,71 euro bez PVN, minimālās mēneša darba algas pieaugums 0.61 euro bez pvn. Kopā bez PVN 29.32 euro, ar PVN 12% =32.84 euro.</t>
  </si>
  <si>
    <t>Ēdināšanas izcenojums bez pvn 2.87 euro ar  minimālās mēneša darba algas pieaugumu no 2014.gada 1.janvāra 0.16 euro bez PVN. Kopā bez pvn 3.03 euro. Ar PVN 21% 3.67 euro.</t>
  </si>
  <si>
    <t>Ēdināšanas izcenojums bez pvn 1.64 euro ar  minimālās mēneša darba algas pieaugumu no 2014.gada 1.janvāra 0.06 euro bez PVN. Kopā bez pvn 1.70 euro. Ar PVN 21% 2.06 euro.</t>
  </si>
  <si>
    <t>Ēdināšanas izcenojums bez pvn 0.56 euro ar  minimālās mēneša darba algas pieaugumu no 2014.gada 1.janvāra 0.03 euro bez PVN. Kopā bez pvn 0.59 euro. Ar PVN 21% 0.71 euro.</t>
  </si>
  <si>
    <t>Ēdināšanas izcenojums bez pvn 2.03 euro ar  minimālās mēneša darba algas pieaugumu no 2014.gada 1.janvāra 0.08 euro bez PVN. Kopā bez pvn 2.11 euro. Ar PVN 21% 2.55 euro.</t>
  </si>
  <si>
    <t>Ēdināšanas izcenojums bez pvn 0.64 euro ar  minimālās mēneša darba algas pieaugumu no 2014.gada 1.janvāra 0.04 euro bez PVN. Kopā bez pvn 0.68 euro. Ar PVN 21% 0.82 euro.</t>
  </si>
  <si>
    <t>Ēdināšanas izcenojums bez pvn 1.70 euro ar  minimālās mēneša darba algas pieaugumu no 2014.gada 1.janvāra 0.06 euro bez PVN. Kopā bez pvn 1.76 euro. Ar PVN 21% 2.13 euro.</t>
  </si>
  <si>
    <t>Ēdināšanas izcenojums bez pvn 1.65 euro ar  minimālās mēneša darba algas pieaugumu no 2014.gada 1.janvāra 0.16 euro bez PVN. Kopā bez pvn 1.81 euro. Ar PVN 21% 2.19 euro.</t>
  </si>
  <si>
    <t>Ēdināšanas izcenojums bez pvn 1.69 euro ar  minimālās mēneša darba algas pieaugumu no 2014.gada 1.janvāra 0.16 euro bez PVN. Kopā bez pvn 1.85 euro. Ar PVN 21% 2.24 euro.</t>
  </si>
  <si>
    <t>Ēdināšanas izcenojums bez pvn 5.96 euro ar  minimālās mēneša darba algas pieaugumu no 2014.gada 1.janvāra 0.20 euro bez PVN. Kopā bez pvn 6.16 euro. Ar PVN 21% 7.45 euro.</t>
  </si>
  <si>
    <t>Citi pašu ieņēmumi ir samazināti, jo netiek plānots slēgt līgumus ar juridiskām personām par dažādiem projektiem (Dienas centrs, Klusuma pasaule).</t>
  </si>
  <si>
    <t>Labklājības ministrs</t>
  </si>
  <si>
    <t>U.Augulis</t>
  </si>
  <si>
    <t xml:space="preserve"> I.Ķīse, 67021651</t>
  </si>
  <si>
    <t>Inese.Kise@lm.gov.lv,</t>
  </si>
  <si>
    <t>fakss 67021678</t>
  </si>
  <si>
    <t>Rehabilitācijas kursa izcenojums (Kursa bāze 49,8 euro ar izmaksu samazinājumu par vienas dienas uzturēšanās izmaksas 10,46 euro un ar izmaksu palielinājumu Rehabilitācijas kursos vienas dienas uzturēšanās izmaksas pēc diferencēšanas pa istabu veidiem 10,80 euro un izmaksu palielinājums par kapitālieguldījumiem 2,34 euro un minimālās mēneša darba algas pieaugums no 2014.gada 1.janvāra 1.01 euro(49,8-10,46+10,80+ 2,34+1.01= 53.49 euro)).</t>
  </si>
  <si>
    <t>Rehabilitācijas kursa izcenojums (Kursa bāze 31,30 euro ar izmaksu samazinājumu par vienas dienas uzturēšanās izmaksas 10,46 euro un ar izmaksu palielinājumu Rehabilitācijas kursos vienas dienas uzturēšanās izmaksas pēc diferencēšanas pa istabu veidiem 10,83 euro un minimālās mēneša darba algas pieaugums no 2014.gada 1.janvāra 0.59 euro(31,30-10,46+10,83+ 0.59=32.26 euro)). Izmaksu palielinājums par kapitāl-ieguldījumiem nav.</t>
  </si>
  <si>
    <t>Viesu izmitināšanas izcenojums bez pvn 21.89 euro ar palielinājumu par minimālās mēneša darba algas pieaugumu no 2014.gada 1.janvāra 0.20 euro bez PVN. Kopā bez pvn ir 22.09 euro. Ar PVN 12% =24.74 euro.</t>
  </si>
  <si>
    <t>Izmaksu palielinājums par viesu izmantošanas pakalpojumā pēc klientu velmēm iekļauta trīsreizēja ēdināšana.  Viesu izmitināšanas izcenojums bez pvn 17,84 euro ar palielinājumu par pusdienu un vakariņu izmaksām pēc spēkā esošā cenrāža 6,82 euro un ar palielinājumu Izmaksu palielinājums par kapitālieguldījumiem 2,34 euro bez pvn minimālās mēneša darba algas pieaugumu no 2014.gada 1.janvāra 0.61 euro bez PVN. Kopā bez PVN ir 27,61 euro. Ar PVN 12% =30,92 euro)</t>
  </si>
  <si>
    <t>Viesu izmitināšanas izcenojums bez pvn 15.71 euro ar palielinājumu par minimālās mēneša darba algas pieaugumu no 2014.gada 1.janvāra 0.19 euro bez PVN. Kopā bez pvn ir 15.90 euro. Ar PVN 12% =17.81 euro.</t>
  </si>
  <si>
    <t>Izmaksu palielinājums par viesu izmantošanas pakalpojumā pēc klientu velmēm iekļauta trīsreizēja ēdināšana. Viesu izmitināšanas izcenojums bez pvn 15,71 euro ar palielinājumu par pusdienu un vakariņu izmaksām pēc spēkā esošā cenrāža 6,82 euro un minimālās mēneša darba algas pieaugumu no 2014.gada 1.janvāra 0.60 euro bez PVN =23.13 euro bez PVN. Ar PVN 12% =25,91euro).</t>
  </si>
  <si>
    <t>Viesu izmitināšanas izcenojums bez pvn 13.63 euro ar palielinājumu par minimālās mēneša darba algas pieaugumu no 2014.gada 1.janvāra 0.20 euro bez PVN. Kopā bez PVN ir 13.83 euro. Ar PVN 12% =15.49 euro.</t>
  </si>
  <si>
    <t>Ēdināšanas izcenojums bez pvn 3.41 euro ar  minimālās mēneša darba algas pieaugumu no 2014.gada 1.janvāra 0.21 euro bez PVN. Kopā bez PVN 3.62 euro. Ar PVN 21% 4.38 euro.</t>
  </si>
  <si>
    <t>Ēdināšanas izcenojums bez pvn 3.41 euro ar  minimālās mēneša darba algas pieaugumu no 2014.gada 1.janvāra 0.21 euro bez PVN. Kopā bez pvn 3.62 euro. Ar PVN 21% 4.38 euro.</t>
  </si>
  <si>
    <t>Fitnesa pakalpojuma izcenojums bez pvn 4.08 euro ar  minimālās mēneša darba algas pieaugumu no 2014.gada 1.janvāra 0.17 euro bez PVN. Kopā bez pvn 4.25 euro. Ar PVN 21% 5.14 euro.</t>
  </si>
  <si>
    <t>Fitnesa pakalpojuma izcenojums bez pvn 5.17 euro ar  minimālās mēneša darba algas pieaugumu no 2014.gada 1.janvāra 0.15 euro bez PVN. Kopā bez pvn 5.32 euro. Ar PVN 21% 6.44 euro.</t>
  </si>
  <si>
    <t>Fitnesa pakalpojuma izcenojums bez pvn 5.78 euro ar  minimālās mēneša darba algas pieaugumu no 2014.gada 1.janvāra 0.20 euro bez PVN. Kopā bez pvn 5.98 euro. Ar PVN 21% 7.24 euro.</t>
  </si>
  <si>
    <t>Rehabilitācijas kursa izcenojums 27,67 euro ar minimālās mēneša darba algas pieaugumu no 2014.gada 1.janvāra 0.63 euro. Kopā  28,30 euro.</t>
  </si>
  <si>
    <t>Rehabilitācijas kursa izcenojums (Kursa bāze 49,8 euro ar izmaksu samazinājumu par vienas dienas uzturēšanās izmaksas 10,46 euro un ar izmaksu palielinājumu Rehabilitācijas kursos vienas dienas uzturēšanās izmaksas pēc diferencēšanas pa istabu veidiem 10,44 euro un izmaksu palielinājums par kapitālieguldījumiem 2,34 euro un minimālās mēneša darba algas pieaugums no 2014.gada 1.janvāra 1.01 euro(49,8-10,46+10,44+2,34 +1.01=53.13 euro)).</t>
  </si>
  <si>
    <t>Rehabilitācijas kursa izcenojums (Kursa bāze 49,8 euro ar izmaksu samazinājumu par vienas dienas uzturēšanās izmaksas 10,46 euro un ar izmaksu palielinājumu Rehabilitācijas kursos vienas dienas uzturēšanās izmaksas pēc diferencēšanas pa istabu veidiem 10,34 euro un minimālās mēneša darba algas pieaugums no 2014.gada 1.janvāra 1.01 euro (49,8-10,46+10,34 +1.01=50.69 euro)). Izmaksu palielinājums par kapitālieguldījumiem nav.</t>
  </si>
  <si>
    <t>Rehabilitācijas kursa izcenojums (Kursa bāze 49,8 euro ar izmaksu samazinājumu par vienas dienas uzturēšanās izmaksas 10,46 euro un ar izmaksu palielinājumu Rehabilitācijas kursos vienas dienas uzturēšanās izmaksas pēc diferencēšanas pa istabu veidiem 10,67 euro un minimālās mēneša darba algas pieaugums no 2014.gada 1.janvāra 1.01 euro (49,8-10,46+ 10,67+1.01=51.02 euro)). Izmaksu palielinājums par kapitālieguldījumiem nav.</t>
  </si>
  <si>
    <t>Rehabilitācijas kursa izcenojums (Kursa bāze 37,42 euro ar izmaksu samazinājumu par vienas dienas uzturēšanās izmaksas 10,46 euro un ar izmaksu palielinājumu Rehabilitācijas kursos vienas dienas uzturēšanās izmaksas pēc diferencēšanas pa istabu veidiem 10,34 euro un minimālās mēneša darba algas pieaugums no 2014.gada 1.janvāra 0.82 euro(37,42-10,46+10,34 +0.82=38.12 euro)). Izmaksu palielinājums par kapitālieguldījumiem nav.</t>
  </si>
  <si>
    <t xml:space="preserve">Viesu izmitināšana vienas dienas uzturēšanās izmaksās ir jau iestrādāta  diferencēšana pa istabu veidiem. </t>
  </si>
  <si>
    <t>Ēdināšanas izcenojums bez pvn 0.28 euro ar  minimālās mēneša darba algas pieaugumu no 2014.gada 1.janvāra 0.02 euro bez PVN. Kopā bez pvn 0.30 euro. Ar PVN 21% 0.36 euro.</t>
  </si>
  <si>
    <t>Rehabilitācijas kursa izcenojums (Kursa bāze 37,42 euro ar izmaksu samazinājumu par vienas dienas uzturēšanās izmaksas 10,46 euro un ar izmaksu palielinājumu Rehabilitācijas kursos vienas dienas uzturēšanās izmaksas pēc diferencēšanas pa istabu veidiem 10,43 euro un izmaksu palielinājums par kapitālieguldījumiem 2,34 euro un minimālās mēneša darba algas pieaugums no 2014.gada 1.janvāra 0.82 euro (37,42-10,46+10,43+2,34+0.82=40.55  euro)).</t>
  </si>
  <si>
    <t>Transportlīdzekļu pielāgošana</t>
  </si>
  <si>
    <t xml:space="preserve">Transportlīdzekļu pielāgošana kopā: </t>
  </si>
  <si>
    <t>Plānotie ieņēmumi 2015.gadā un turpmākajos gados atbilstoši plānotajiem grozījumiem cenrādī</t>
  </si>
  <si>
    <t>13=10-4</t>
  </si>
  <si>
    <t>14=11-5</t>
  </si>
  <si>
    <t>15=12-6</t>
  </si>
  <si>
    <t>Izmaksu palielinājums par viesu izmantošanas pakalpojumā pēc klientu velmēm iekļauta trīsreizēja ēdināšana. Viesu izmitināšanas izcenojums bez pvn 13,63 euro ar palielinājumu par pusdienu un vakariņu izmaksām pēc spēkā esošā cenrāža 3,34 euro un minimālās mēneša darba algas pieaugums no 2014.gada 1.janvāra 0.50 euro bez PVN =17.47 euro bez PVN. Ar PVN 12% =19.57 euro.</t>
  </si>
  <si>
    <t>Plāntās izmaiņas ņemot vērā grozījumus maksas pakalpojumu cenrādī (kopējo ieņēmumu, vienas vienības cenas ar PVN un vienību skaita izmaiņas) 2015.gadā un turpmāk</t>
  </si>
  <si>
    <t>Novirze maksas pakalpojumiem un citiem pašu ieņēmumiem konvertēšanas rezultātā no LVL uz EUR no kopējās maksas pakalpojumu summas spēkā esošajam cenrādim, kas radusies konvertējot katra maksas pakalpojuma veida izmaksas un summējot kopā.</t>
  </si>
  <si>
    <t>12=10*11</t>
  </si>
  <si>
    <t>08.09.2014. 16:32</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</si>
</sst>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_-;\-* #,##0_-;_-* &quot;-&quot;??_-;_-@_-"/>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_-* #,##0.0_-;\-* #,##0.0_-;_-* &quot;-&quot;??_-;_-@_-"/>
    <numFmt numFmtId="177" formatCode="0.000"/>
    <numFmt numFmtId="178" formatCode="_-* #,##0.000_-;\-* #,##0.000_-;_-* &quot;-&quot;??_-;_-@_-"/>
    <numFmt numFmtId="179" formatCode="_-* #,##0.0000_-;\-* #,##0.0000_-;_-* &quot;-&quot;??_-;_-@_-"/>
    <numFmt numFmtId="180" formatCode="#,##0.0"/>
    <numFmt numFmtId="181" formatCode="#,##0.000"/>
    <numFmt numFmtId="182" formatCode="0.0000"/>
    <numFmt numFmtId="183" formatCode="#,##0.0000"/>
  </numFmts>
  <fonts count="62">
    <font>
      <sz val="10"/>
      <name val="Arial"/>
      <family val="0"/>
    </font>
    <font>
      <u val="single"/>
      <sz val="10"/>
      <color indexed="36"/>
      <name val="Arial"/>
      <family val="2"/>
    </font>
    <font>
      <u val="single"/>
      <sz val="10"/>
      <color indexed="12"/>
      <name val="Arial"/>
      <family val="2"/>
    </font>
    <font>
      <sz val="8"/>
      <name val="Arial"/>
      <family val="2"/>
    </font>
    <font>
      <i/>
      <sz val="10"/>
      <name val="Times New Roman"/>
      <family val="1"/>
    </font>
    <font>
      <i/>
      <sz val="10"/>
      <name val="Arial"/>
      <family val="2"/>
    </font>
    <font>
      <i/>
      <sz val="11"/>
      <name val="Times New Roman"/>
      <family val="1"/>
    </font>
    <font>
      <i/>
      <sz val="9"/>
      <name val="Times New Roman"/>
      <family val="1"/>
    </font>
    <font>
      <b/>
      <i/>
      <sz val="10"/>
      <name val="Times New Roman"/>
      <family val="1"/>
    </font>
    <font>
      <i/>
      <sz val="8"/>
      <name val="Times New Roman"/>
      <family val="1"/>
    </font>
    <font>
      <b/>
      <i/>
      <sz val="8"/>
      <name val="Times New Roman"/>
      <family val="1"/>
    </font>
    <font>
      <b/>
      <sz val="10"/>
      <name val="Arial"/>
      <family val="2"/>
    </font>
    <font>
      <b/>
      <i/>
      <sz val="9"/>
      <name val="Times New Roman"/>
      <family val="1"/>
    </font>
    <font>
      <b/>
      <sz val="14"/>
      <name val="Times New Roman"/>
      <family val="1"/>
    </font>
    <font>
      <sz val="10"/>
      <name val="Times New Roman"/>
      <family val="1"/>
    </font>
    <font>
      <sz val="11"/>
      <name val="Arial"/>
      <family val="2"/>
    </font>
    <font>
      <sz val="12"/>
      <name val="Arial"/>
      <family val="2"/>
    </font>
    <font>
      <sz val="12"/>
      <name val="Times New Roman"/>
      <family val="1"/>
    </font>
    <font>
      <sz val="16"/>
      <name val="Times New Roman"/>
      <family val="1"/>
    </font>
    <font>
      <sz val="16"/>
      <name val="Arial"/>
      <family val="2"/>
    </font>
    <font>
      <sz val="10"/>
      <color indexed="8"/>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10"/>
      <name val="Arial"/>
      <family val="2"/>
    </font>
    <font>
      <b/>
      <i/>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b/>
      <i/>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right style="dotted"/>
      <top style="dotted"/>
      <bottom style="dotted"/>
    </border>
    <border>
      <left style="medium"/>
      <right style="dotted"/>
      <top style="dotted"/>
      <bottom style="dotted"/>
    </border>
    <border>
      <left style="dotted"/>
      <right style="medium"/>
      <top style="dotted"/>
      <bottom style="dotted"/>
    </border>
    <border>
      <left style="dotted"/>
      <right>
        <color indexed="63"/>
      </right>
      <top style="dotted"/>
      <bottom style="dotted"/>
    </border>
    <border>
      <left style="medium"/>
      <right style="dashed"/>
      <top style="medium"/>
      <bottom style="medium"/>
    </border>
    <border>
      <left style="dashed"/>
      <right style="dashed"/>
      <top style="medium"/>
      <bottom style="medium"/>
    </border>
    <border>
      <left>
        <color indexed="63"/>
      </left>
      <right style="dotted"/>
      <top style="dotted"/>
      <bottom style="dotted"/>
    </border>
    <border>
      <left style="medium"/>
      <right style="medium"/>
      <top style="dotted"/>
      <bottom style="dotted"/>
    </border>
    <border>
      <left>
        <color indexed="63"/>
      </left>
      <right style="dotted"/>
      <top style="dotted"/>
      <bottom>
        <color indexed="63"/>
      </bottom>
    </border>
    <border>
      <left style="medium"/>
      <right style="dotted"/>
      <top>
        <color indexed="63"/>
      </top>
      <bottom style="dotted"/>
    </border>
    <border>
      <left style="medium"/>
      <right style="dotted"/>
      <top style="dotted"/>
      <bottom>
        <color indexed="63"/>
      </bottom>
    </border>
    <border>
      <left style="medium"/>
      <right style="dotted"/>
      <top style="dotted"/>
      <bottom style="medium"/>
    </border>
    <border>
      <left>
        <color indexed="63"/>
      </left>
      <right>
        <color indexed="63"/>
      </right>
      <top style="dotted"/>
      <bottom style="dotted"/>
    </border>
    <border>
      <left style="medium"/>
      <right style="dashed"/>
      <top style="dashed"/>
      <bottom style="dashed"/>
    </border>
    <border>
      <left style="dashed"/>
      <right style="dashed"/>
      <top style="dashed"/>
      <bottom style="dashed"/>
    </border>
    <border>
      <left style="dashed"/>
      <right style="medium"/>
      <top style="dashed"/>
      <bottom style="dashed"/>
    </border>
    <border>
      <left style="dotted"/>
      <right style="dotted"/>
      <top style="dotted"/>
      <bottom>
        <color indexed="63"/>
      </bottom>
    </border>
    <border>
      <left style="dotted"/>
      <right>
        <color indexed="63"/>
      </right>
      <top style="dotted"/>
      <bottom>
        <color indexed="63"/>
      </bottom>
    </border>
    <border>
      <left style="dotted"/>
      <right style="medium"/>
      <top style="dotted"/>
      <bottom>
        <color indexed="63"/>
      </bottom>
    </border>
    <border>
      <left>
        <color indexed="63"/>
      </left>
      <right>
        <color indexed="63"/>
      </right>
      <top style="dotted"/>
      <bottom>
        <color indexed="63"/>
      </bottom>
    </border>
    <border>
      <left style="dashed"/>
      <right style="dotted"/>
      <top style="dotted"/>
      <bottom style="dotted"/>
    </border>
    <border>
      <left style="dotted"/>
      <right style="dashed"/>
      <top style="dotted"/>
      <bottom style="dotted"/>
    </border>
    <border>
      <left style="medium"/>
      <right>
        <color indexed="63"/>
      </right>
      <top style="dotted"/>
      <bottom style="dotted"/>
    </border>
    <border>
      <left style="dashed"/>
      <right style="dotted"/>
      <top style="dotted"/>
      <bottom style="dashed"/>
    </border>
    <border>
      <left style="dotted"/>
      <right style="dashed"/>
      <top style="dotted"/>
      <bottom style="dashed"/>
    </border>
    <border>
      <left style="dotted"/>
      <right style="dotted"/>
      <top>
        <color indexed="63"/>
      </top>
      <bottom style="dotted"/>
    </border>
    <border>
      <left style="dotted"/>
      <right style="dotted"/>
      <top style="dotted"/>
      <bottom style="medium"/>
    </border>
    <border>
      <left style="dashed"/>
      <right style="dashed"/>
      <top style="dashed"/>
      <bottom style="medium"/>
    </border>
    <border>
      <left style="dashed"/>
      <right style="medium"/>
      <top style="dashed"/>
      <bottom style="medium"/>
    </border>
    <border>
      <left>
        <color indexed="63"/>
      </left>
      <right>
        <color indexed="63"/>
      </right>
      <top style="medium"/>
      <bottom style="medium"/>
    </border>
    <border>
      <left style="dashed"/>
      <right style="medium"/>
      <top style="medium"/>
      <bottom style="medium"/>
    </border>
    <border>
      <left style="dashed"/>
      <right style="dashed"/>
      <top>
        <color indexed="63"/>
      </top>
      <bottom style="medium"/>
    </border>
    <border>
      <left style="dashed"/>
      <right style="medium"/>
      <top>
        <color indexed="63"/>
      </top>
      <bottom style="medium"/>
    </border>
    <border>
      <left style="medium"/>
      <right style="medium"/>
      <top style="medium"/>
      <bottom style="dotted"/>
    </border>
    <border>
      <left style="medium"/>
      <right style="medium"/>
      <top>
        <color indexed="63"/>
      </top>
      <bottom style="dotted"/>
    </border>
    <border>
      <left style="medium"/>
      <right style="medium"/>
      <top style="dotted"/>
      <bottom>
        <color indexed="63"/>
      </bottom>
    </border>
    <border>
      <left style="dotted"/>
      <right>
        <color indexed="63"/>
      </right>
      <top>
        <color indexed="63"/>
      </top>
      <bottom style="dotted"/>
    </border>
    <border>
      <left style="dotted"/>
      <right style="medium"/>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medium"/>
      <top style="dotted"/>
      <bottom style="medium"/>
    </border>
    <border>
      <left style="medium"/>
      <right style="medium"/>
      <top>
        <color indexed="63"/>
      </top>
      <bottom style="dashed"/>
    </border>
    <border>
      <left style="medium"/>
      <right style="medium"/>
      <top style="dashed"/>
      <bottom style="dashed"/>
    </border>
    <border>
      <left style="medium"/>
      <right style="medium"/>
      <top style="dashed"/>
      <bottom>
        <color indexed="63"/>
      </bottom>
    </border>
    <border>
      <left style="medium"/>
      <right style="dotted"/>
      <top style="medium"/>
      <bottom style="dotted"/>
    </border>
    <border>
      <left style="medium"/>
      <right style="medium"/>
      <top>
        <color indexed="63"/>
      </top>
      <bottom>
        <color indexed="63"/>
      </bottom>
    </border>
    <border>
      <left style="medium"/>
      <right style="medium"/>
      <top style="dashed"/>
      <bottom style="dotted"/>
    </border>
    <border>
      <left style="medium"/>
      <right style="dotted"/>
      <top style="medium"/>
      <bottom style="medium"/>
    </border>
    <border>
      <left style="dotted"/>
      <right style="dotted"/>
      <top style="medium"/>
      <bottom style="medium"/>
    </border>
    <border>
      <left style="dotted"/>
      <right style="medium"/>
      <top style="medium"/>
      <bottom style="medium"/>
    </border>
    <border>
      <left style="medium"/>
      <right>
        <color indexed="63"/>
      </right>
      <top style="medium"/>
      <bottom style="medium"/>
    </border>
    <border>
      <left style="medium"/>
      <right style="medium"/>
      <top style="medium"/>
      <bottom style="medium"/>
    </border>
    <border>
      <left style="medium"/>
      <right>
        <color indexed="63"/>
      </right>
      <top style="dotted"/>
      <bottom style="medium"/>
    </border>
    <border>
      <left style="medium"/>
      <right style="dashed"/>
      <top style="dashed"/>
      <bottom style="medium"/>
    </border>
    <border>
      <left style="medium"/>
      <right style="dashed"/>
      <top>
        <color indexed="63"/>
      </top>
      <bottom style="medium"/>
    </border>
    <border>
      <left style="medium"/>
      <right>
        <color indexed="63"/>
      </right>
      <top>
        <color indexed="63"/>
      </top>
      <bottom>
        <color indexed="63"/>
      </bottom>
    </border>
    <border>
      <left style="dotted"/>
      <right style="dotted"/>
      <top>
        <color indexed="63"/>
      </top>
      <bottom>
        <color indexed="63"/>
      </bottom>
    </border>
    <border>
      <left style="medium"/>
      <right style="dashed"/>
      <top style="dashed"/>
      <bottom>
        <color indexed="63"/>
      </bottom>
    </border>
    <border>
      <left style="dashed"/>
      <right style="dashed"/>
      <top style="dashed"/>
      <bottom>
        <color indexed="63"/>
      </bottom>
    </border>
    <border>
      <left style="dashed"/>
      <right style="medium"/>
      <top style="dashed"/>
      <bottom>
        <color indexed="63"/>
      </bottom>
    </border>
    <border>
      <left style="dotted"/>
      <right style="medium"/>
      <top style="medium"/>
      <bottom style="dotted"/>
    </border>
    <border>
      <left style="medium"/>
      <right style="dashed"/>
      <top style="medium"/>
      <bottom style="dashed"/>
    </border>
    <border>
      <left style="dashed"/>
      <right style="dashed"/>
      <top style="medium"/>
      <bottom style="dashed"/>
    </border>
    <border>
      <left style="dashed"/>
      <right style="medium"/>
      <top style="medium"/>
      <bottom style="dashed"/>
    </border>
    <border>
      <left style="dotted"/>
      <right>
        <color indexed="63"/>
      </right>
      <top style="medium"/>
      <bottom style="medium"/>
    </border>
    <border>
      <left style="dotted"/>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dotted"/>
      <top style="medium"/>
      <bottom>
        <color indexed="63"/>
      </bottom>
    </border>
    <border>
      <left>
        <color indexed="63"/>
      </left>
      <right style="dotted"/>
      <top>
        <color indexed="63"/>
      </top>
      <bottom style="medium"/>
    </border>
    <border>
      <left style="dotted"/>
      <right style="dotted"/>
      <top style="medium"/>
      <bottom style="dotted"/>
    </border>
    <border>
      <left style="dotted"/>
      <right style="dotted"/>
      <top style="medium"/>
      <bottom>
        <color indexed="63"/>
      </bottom>
    </border>
    <border>
      <left style="dotted"/>
      <right style="dotted"/>
      <top>
        <color indexed="63"/>
      </top>
      <bottom style="medium"/>
    </border>
    <border>
      <left style="dotted"/>
      <right>
        <color indexed="63"/>
      </right>
      <top style="medium"/>
      <bottom>
        <color indexed="63"/>
      </bottom>
    </border>
    <border>
      <left style="medium"/>
      <right style="dotted"/>
      <top style="medium"/>
      <bottom>
        <color indexed="63"/>
      </bottom>
    </border>
    <border>
      <left style="medium"/>
      <right style="dotted"/>
      <top>
        <color indexed="63"/>
      </top>
      <bottom style="medium"/>
    </border>
    <border>
      <left>
        <color indexed="63"/>
      </left>
      <right style="medium"/>
      <top style="medium"/>
      <bottom style="medium"/>
    </border>
    <border>
      <left>
        <color indexed="63"/>
      </left>
      <right style="medium"/>
      <top style="dotted"/>
      <bottom style="dotted"/>
    </border>
    <border>
      <left style="dotted"/>
      <right style="medium"/>
      <top style="dotted"/>
      <bottom style="medium"/>
    </border>
    <border>
      <left style="medium"/>
      <right>
        <color indexed="63"/>
      </right>
      <top style="medium"/>
      <bottom style="dotted"/>
    </border>
    <border>
      <left style="dotted"/>
      <right style="medium"/>
      <top style="medium"/>
      <bottom>
        <color indexed="63"/>
      </bottom>
    </border>
    <border>
      <left style="dotted"/>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dotted"/>
      <bottom style="medium"/>
    </border>
    <border>
      <left>
        <color indexed="63"/>
      </left>
      <right style="dotted"/>
      <top style="dotted"/>
      <bottom style="medium"/>
    </border>
    <border>
      <left style="medium"/>
      <right>
        <color indexed="63"/>
      </right>
      <top style="medium"/>
      <bottom>
        <color indexed="63"/>
      </bottom>
    </border>
    <border>
      <left>
        <color indexed="63"/>
      </left>
      <right style="dotted"/>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48">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right"/>
    </xf>
    <xf numFmtId="0" fontId="5" fillId="0" borderId="0" xfId="0" applyFont="1" applyBorder="1" applyAlignment="1">
      <alignment horizontal="center"/>
    </xf>
    <xf numFmtId="0" fontId="6" fillId="0" borderId="0" xfId="0" applyFont="1" applyBorder="1" applyAlignment="1">
      <alignment horizontal="right"/>
    </xf>
    <xf numFmtId="0" fontId="7" fillId="0" borderId="0" xfId="0" applyFont="1" applyBorder="1" applyAlignment="1">
      <alignment horizontal="center"/>
    </xf>
    <xf numFmtId="0" fontId="4" fillId="0" borderId="0" xfId="0" applyFont="1" applyBorder="1" applyAlignment="1">
      <alignment horizontal="right" wrapText="1"/>
    </xf>
    <xf numFmtId="0" fontId="4" fillId="0" borderId="0" xfId="0" applyFont="1" applyBorder="1" applyAlignment="1">
      <alignment wrapText="1"/>
    </xf>
    <xf numFmtId="2" fontId="9" fillId="0" borderId="0" xfId="0" applyNumberFormat="1" applyFont="1" applyBorder="1" applyAlignment="1">
      <alignment horizontal="right" wrapText="1"/>
    </xf>
    <xf numFmtId="43" fontId="9" fillId="0" borderId="0" xfId="42" applyFont="1" applyBorder="1" applyAlignment="1">
      <alignment horizontal="center" wrapText="1"/>
    </xf>
    <xf numFmtId="0" fontId="5" fillId="0" borderId="0" xfId="0" applyFont="1" applyBorder="1" applyAlignment="1">
      <alignment/>
    </xf>
    <xf numFmtId="0" fontId="8" fillId="0" borderId="0" xfId="0" applyFont="1" applyBorder="1" applyAlignment="1">
      <alignment horizontal="center"/>
    </xf>
    <xf numFmtId="0" fontId="0" fillId="0" borderId="0" xfId="0" applyFont="1" applyAlignment="1">
      <alignment/>
    </xf>
    <xf numFmtId="0" fontId="11" fillId="0" borderId="0" xfId="0" applyFont="1" applyAlignment="1">
      <alignment/>
    </xf>
    <xf numFmtId="0" fontId="8" fillId="0" borderId="10" xfId="0" applyFont="1" applyBorder="1" applyAlignment="1">
      <alignment horizontal="right" wrapText="1"/>
    </xf>
    <xf numFmtId="0" fontId="8" fillId="0" borderId="10" xfId="0" applyFont="1" applyBorder="1" applyAlignment="1">
      <alignment horizontal="left" wrapText="1"/>
    </xf>
    <xf numFmtId="0" fontId="4" fillId="0" borderId="10" xfId="0" applyFont="1" applyBorder="1" applyAlignment="1">
      <alignment horizontal="left" wrapText="1"/>
    </xf>
    <xf numFmtId="0" fontId="4" fillId="0" borderId="10" xfId="0" applyFont="1" applyBorder="1" applyAlignment="1">
      <alignment horizontal="left" vertical="center" wrapText="1"/>
    </xf>
    <xf numFmtId="0" fontId="8" fillId="0" borderId="11" xfId="0" applyFont="1" applyBorder="1" applyAlignment="1">
      <alignment horizontal="right" wrapText="1"/>
    </xf>
    <xf numFmtId="0" fontId="8" fillId="2" borderId="11" xfId="0" applyFont="1" applyFill="1" applyBorder="1" applyAlignment="1">
      <alignment horizontal="right" vertical="center" wrapText="1"/>
    </xf>
    <xf numFmtId="0" fontId="8" fillId="8" borderId="10" xfId="0" applyFont="1" applyFill="1" applyBorder="1" applyAlignment="1">
      <alignment horizontal="left" vertical="center" wrapText="1"/>
    </xf>
    <xf numFmtId="0" fontId="8" fillId="9" borderId="10" xfId="0" applyFont="1" applyFill="1" applyBorder="1" applyAlignment="1">
      <alignment horizontal="left" vertical="center" wrapText="1"/>
    </xf>
    <xf numFmtId="0" fontId="8" fillId="9" borderId="11" xfId="0" applyFont="1" applyFill="1" applyBorder="1" applyAlignment="1">
      <alignment horizontal="right" vertical="center" wrapText="1"/>
    </xf>
    <xf numFmtId="0" fontId="0" fillId="0" borderId="0" xfId="0" applyFont="1" applyAlignment="1">
      <alignment wrapText="1"/>
    </xf>
    <xf numFmtId="0" fontId="8" fillId="0" borderId="11" xfId="0" applyFont="1" applyBorder="1" applyAlignment="1">
      <alignment horizontal="right" vertical="center" wrapText="1"/>
    </xf>
    <xf numFmtId="43" fontId="0" fillId="0" borderId="0" xfId="0" applyNumberFormat="1" applyFont="1" applyAlignment="1">
      <alignment wrapText="1"/>
    </xf>
    <xf numFmtId="43" fontId="4" fillId="0" borderId="0" xfId="42" applyFont="1" applyFill="1" applyBorder="1" applyAlignment="1">
      <alignment horizontal="center"/>
    </xf>
    <xf numFmtId="0" fontId="4" fillId="0" borderId="0" xfId="0" applyFont="1" applyBorder="1" applyAlignment="1">
      <alignment horizontal="left" wrapText="1"/>
    </xf>
    <xf numFmtId="4" fontId="4" fillId="0" borderId="10" xfId="0" applyNumberFormat="1" applyFont="1" applyBorder="1" applyAlignment="1">
      <alignment horizontal="right" wrapText="1"/>
    </xf>
    <xf numFmtId="4" fontId="4" fillId="0" borderId="12" xfId="0" applyNumberFormat="1" applyFont="1" applyBorder="1" applyAlignment="1">
      <alignment horizontal="right" wrapText="1"/>
    </xf>
    <xf numFmtId="3" fontId="4" fillId="0" borderId="10" xfId="0" applyNumberFormat="1" applyFont="1" applyBorder="1" applyAlignment="1">
      <alignment horizontal="right" wrapText="1"/>
    </xf>
    <xf numFmtId="3" fontId="4" fillId="0" borderId="11" xfId="0" applyNumberFormat="1" applyFont="1" applyBorder="1" applyAlignment="1">
      <alignment horizontal="right" wrapText="1"/>
    </xf>
    <xf numFmtId="4" fontId="4" fillId="0" borderId="10" xfId="0" applyNumberFormat="1" applyFont="1" applyBorder="1" applyAlignment="1">
      <alignment horizontal="right" vertical="center" wrapText="1"/>
    </xf>
    <xf numFmtId="4" fontId="8" fillId="8" borderId="10" xfId="0" applyNumberFormat="1" applyFont="1" applyFill="1" applyBorder="1" applyAlignment="1">
      <alignment horizontal="right" vertical="center" wrapText="1"/>
    </xf>
    <xf numFmtId="4" fontId="8" fillId="9" borderId="10" xfId="0" applyNumberFormat="1" applyFont="1" applyFill="1" applyBorder="1" applyAlignment="1">
      <alignment horizontal="right" vertical="center" wrapText="1"/>
    </xf>
    <xf numFmtId="4" fontId="8" fillId="0" borderId="0" xfId="0" applyNumberFormat="1" applyFont="1" applyFill="1" applyBorder="1" applyAlignment="1">
      <alignment horizontal="right"/>
    </xf>
    <xf numFmtId="4" fontId="8" fillId="0" borderId="0" xfId="42" applyNumberFormat="1" applyFont="1" applyFill="1" applyBorder="1" applyAlignment="1">
      <alignment horizontal="right" wrapText="1"/>
    </xf>
    <xf numFmtId="3" fontId="8" fillId="0" borderId="0" xfId="42" applyNumberFormat="1" applyFont="1" applyFill="1" applyBorder="1" applyAlignment="1">
      <alignment horizontal="right" wrapText="1"/>
    </xf>
    <xf numFmtId="43" fontId="8" fillId="0" borderId="0" xfId="42" applyFont="1" applyFill="1" applyBorder="1" applyAlignment="1">
      <alignment horizontal="center" wrapText="1"/>
    </xf>
    <xf numFmtId="43" fontId="8" fillId="0" borderId="0" xfId="42" applyFont="1" applyFill="1" applyBorder="1" applyAlignment="1">
      <alignment horizontal="right" wrapText="1"/>
    </xf>
    <xf numFmtId="0" fontId="0" fillId="0" borderId="0" xfId="0" applyFont="1" applyFill="1" applyAlignment="1">
      <alignment/>
    </xf>
    <xf numFmtId="0" fontId="8" fillId="0" borderId="11" xfId="0" applyFont="1" applyFill="1" applyBorder="1" applyAlignment="1">
      <alignment horizontal="right" vertical="center" wrapText="1"/>
    </xf>
    <xf numFmtId="4" fontId="4" fillId="0" borderId="13" xfId="0" applyNumberFormat="1" applyFont="1" applyBorder="1" applyAlignment="1">
      <alignment horizontal="right" wrapText="1"/>
    </xf>
    <xf numFmtId="4" fontId="0" fillId="0" borderId="0" xfId="0" applyNumberFormat="1" applyFont="1" applyAlignment="1">
      <alignment/>
    </xf>
    <xf numFmtId="43" fontId="0" fillId="0" borderId="0" xfId="0" applyNumberFormat="1" applyFont="1" applyAlignment="1">
      <alignment/>
    </xf>
    <xf numFmtId="0" fontId="59" fillId="0" borderId="0" xfId="0" applyFont="1" applyAlignment="1">
      <alignment/>
    </xf>
    <xf numFmtId="0" fontId="60" fillId="0" borderId="0" xfId="0" applyFont="1" applyFill="1" applyAlignment="1">
      <alignment/>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0" borderId="11" xfId="0" applyFont="1" applyBorder="1" applyAlignment="1">
      <alignment horizontal="right" vertical="top" wrapText="1"/>
    </xf>
    <xf numFmtId="0" fontId="4" fillId="0" borderId="10" xfId="0" applyFont="1" applyBorder="1" applyAlignment="1">
      <alignment horizontal="left" vertical="top" wrapText="1"/>
    </xf>
    <xf numFmtId="4" fontId="4" fillId="0" borderId="10" xfId="0" applyNumberFormat="1" applyFont="1" applyBorder="1" applyAlignment="1">
      <alignment horizontal="right" vertical="top" wrapText="1"/>
    </xf>
    <xf numFmtId="3" fontId="4" fillId="0" borderId="10" xfId="0" applyNumberFormat="1" applyFont="1" applyBorder="1" applyAlignment="1">
      <alignment horizontal="right" vertical="top" wrapText="1"/>
    </xf>
    <xf numFmtId="4" fontId="4" fillId="0" borderId="12" xfId="0" applyNumberFormat="1" applyFont="1" applyBorder="1" applyAlignment="1">
      <alignment horizontal="right" vertical="top" wrapText="1"/>
    </xf>
    <xf numFmtId="3" fontId="4" fillId="0" borderId="11" xfId="0" applyNumberFormat="1" applyFont="1" applyBorder="1" applyAlignment="1">
      <alignment horizontal="right" vertical="top" wrapText="1"/>
    </xf>
    <xf numFmtId="0" fontId="4" fillId="0" borderId="10" xfId="0" applyFont="1" applyBorder="1" applyAlignment="1">
      <alignment horizontal="right" vertical="top" wrapText="1"/>
    </xf>
    <xf numFmtId="0" fontId="4" fillId="0" borderId="13" xfId="0" applyFont="1" applyBorder="1" applyAlignment="1">
      <alignment horizontal="right" vertical="top" wrapText="1"/>
    </xf>
    <xf numFmtId="4" fontId="4" fillId="0" borderId="11" xfId="0" applyNumberFormat="1" applyFont="1" applyBorder="1" applyAlignment="1">
      <alignment horizontal="right" vertical="top" wrapText="1"/>
    </xf>
    <xf numFmtId="0" fontId="8" fillId="0" borderId="11" xfId="0" applyFont="1" applyBorder="1" applyAlignment="1">
      <alignment horizontal="right" vertical="top" wrapText="1"/>
    </xf>
    <xf numFmtId="2" fontId="4" fillId="0" borderId="13" xfId="0" applyNumberFormat="1" applyFont="1" applyBorder="1" applyAlignment="1">
      <alignment horizontal="right" vertical="top" wrapText="1"/>
    </xf>
    <xf numFmtId="0" fontId="4" fillId="0" borderId="16" xfId="0" applyFont="1" applyBorder="1" applyAlignment="1">
      <alignment horizontal="right" vertical="top" wrapText="1"/>
    </xf>
    <xf numFmtId="4" fontId="4" fillId="0" borderId="13" xfId="0" applyNumberFormat="1" applyFont="1" applyBorder="1" applyAlignment="1">
      <alignment horizontal="right" vertical="top" wrapText="1"/>
    </xf>
    <xf numFmtId="0" fontId="9" fillId="0" borderId="17" xfId="0" applyFont="1" applyBorder="1" applyAlignment="1">
      <alignment vertical="top" wrapText="1"/>
    </xf>
    <xf numFmtId="0" fontId="0" fillId="0" borderId="0" xfId="0" applyFont="1" applyAlignment="1">
      <alignment vertical="top"/>
    </xf>
    <xf numFmtId="0" fontId="0" fillId="0" borderId="0" xfId="0" applyFont="1" applyAlignment="1">
      <alignment horizontal="right"/>
    </xf>
    <xf numFmtId="0" fontId="0" fillId="0" borderId="0" xfId="0" applyFont="1" applyAlignment="1">
      <alignment horizontal="right" wrapText="1"/>
    </xf>
    <xf numFmtId="0" fontId="4" fillId="0" borderId="10" xfId="0" applyFont="1" applyBorder="1" applyAlignment="1">
      <alignment vertical="top" wrapText="1"/>
    </xf>
    <xf numFmtId="0" fontId="4" fillId="0" borderId="13" xfId="0" applyFont="1" applyBorder="1" applyAlignment="1">
      <alignment vertical="top" wrapText="1"/>
    </xf>
    <xf numFmtId="0" fontId="8" fillId="0" borderId="11" xfId="0" applyFont="1" applyFill="1" applyBorder="1" applyAlignment="1">
      <alignment horizontal="right" vertical="top" wrapText="1"/>
    </xf>
    <xf numFmtId="0" fontId="4" fillId="0" borderId="18" xfId="0" applyFont="1" applyBorder="1" applyAlignment="1">
      <alignment horizontal="right" vertical="top" wrapText="1"/>
    </xf>
    <xf numFmtId="0" fontId="8" fillId="2" borderId="11" xfId="0" applyFont="1" applyFill="1" applyBorder="1" applyAlignment="1">
      <alignment horizontal="right" vertical="top" wrapText="1"/>
    </xf>
    <xf numFmtId="0" fontId="8" fillId="8" borderId="10" xfId="0" applyFont="1" applyFill="1" applyBorder="1" applyAlignment="1">
      <alignment horizontal="left" vertical="top" wrapText="1"/>
    </xf>
    <xf numFmtId="1" fontId="8" fillId="8" borderId="16" xfId="0" applyNumberFormat="1" applyFont="1" applyFill="1" applyBorder="1" applyAlignment="1">
      <alignment horizontal="right" vertical="top" wrapText="1"/>
    </xf>
    <xf numFmtId="0" fontId="8" fillId="9" borderId="19" xfId="0" applyFont="1" applyFill="1" applyBorder="1" applyAlignment="1">
      <alignment horizontal="right" vertical="top" wrapText="1"/>
    </xf>
    <xf numFmtId="2" fontId="4" fillId="0" borderId="11" xfId="0" applyNumberFormat="1" applyFont="1" applyBorder="1" applyAlignment="1">
      <alignment horizontal="right" vertical="top" wrapText="1"/>
    </xf>
    <xf numFmtId="0" fontId="8" fillId="12" borderId="11" xfId="0" applyFont="1" applyFill="1" applyBorder="1" applyAlignment="1">
      <alignment horizontal="right" vertical="top" wrapText="1"/>
    </xf>
    <xf numFmtId="43" fontId="8" fillId="12" borderId="11" xfId="42" applyFont="1" applyFill="1" applyBorder="1" applyAlignment="1">
      <alignment horizontal="right" vertical="top" wrapText="1"/>
    </xf>
    <xf numFmtId="43" fontId="8" fillId="12" borderId="10" xfId="42" applyFont="1" applyFill="1" applyBorder="1" applyAlignment="1">
      <alignment horizontal="center" vertical="top" wrapText="1"/>
    </xf>
    <xf numFmtId="0" fontId="8" fillId="9" borderId="20" xfId="0" applyFont="1" applyFill="1" applyBorder="1" applyAlignment="1">
      <alignment horizontal="right" vertical="top" wrapText="1"/>
    </xf>
    <xf numFmtId="0" fontId="4" fillId="0" borderId="20" xfId="0" applyFont="1" applyFill="1" applyBorder="1" applyAlignment="1">
      <alignment horizontal="right" vertical="top" wrapText="1"/>
    </xf>
    <xf numFmtId="0" fontId="4" fillId="0" borderId="11" xfId="0" applyFont="1" applyFill="1" applyBorder="1" applyAlignment="1">
      <alignment horizontal="right" vertical="top" wrapText="1"/>
    </xf>
    <xf numFmtId="0" fontId="4" fillId="33" borderId="11" xfId="0" applyFont="1" applyFill="1" applyBorder="1" applyAlignment="1">
      <alignment horizontal="right" vertical="top" wrapText="1"/>
    </xf>
    <xf numFmtId="0" fontId="4" fillId="13" borderId="20" xfId="0" applyFont="1" applyFill="1" applyBorder="1" applyAlignment="1">
      <alignment horizontal="right" vertical="top" wrapText="1"/>
    </xf>
    <xf numFmtId="43" fontId="8" fillId="0" borderId="0" xfId="42" applyFont="1" applyFill="1" applyBorder="1" applyAlignment="1">
      <alignment horizontal="center" vertical="top" wrapText="1"/>
    </xf>
    <xf numFmtId="0" fontId="4" fillId="0" borderId="21" xfId="0" applyFont="1" applyBorder="1" applyAlignment="1">
      <alignment horizontal="right" vertical="top" wrapText="1"/>
    </xf>
    <xf numFmtId="0" fontId="4" fillId="0" borderId="16" xfId="0" applyFont="1" applyBorder="1" applyAlignment="1">
      <alignment horizontal="center" vertical="top" wrapText="1"/>
    </xf>
    <xf numFmtId="0" fontId="4" fillId="0" borderId="10" xfId="0" applyFont="1" applyBorder="1" applyAlignment="1">
      <alignment horizontal="center" vertical="top" wrapText="1"/>
    </xf>
    <xf numFmtId="0" fontId="4" fillId="0" borderId="13"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4" fillId="0" borderId="26" xfId="0" applyFont="1" applyBorder="1" applyAlignment="1">
      <alignment horizontal="center" vertical="top" wrapText="1"/>
    </xf>
    <xf numFmtId="0" fontId="4" fillId="0" borderId="27" xfId="0" applyFont="1" applyBorder="1" applyAlignment="1">
      <alignment horizontal="center" vertical="top" wrapText="1"/>
    </xf>
    <xf numFmtId="0" fontId="4" fillId="0" borderId="20" xfId="0" applyFont="1" applyBorder="1" applyAlignment="1">
      <alignment horizontal="center" vertical="top" wrapText="1"/>
    </xf>
    <xf numFmtId="0" fontId="4" fillId="0" borderId="28" xfId="0" applyFont="1" applyBorder="1" applyAlignment="1">
      <alignment horizontal="center" vertical="top" wrapText="1"/>
    </xf>
    <xf numFmtId="0" fontId="4" fillId="0" borderId="29" xfId="0" applyFont="1" applyBorder="1" applyAlignment="1">
      <alignment horizontal="center" vertical="top" wrapText="1"/>
    </xf>
    <xf numFmtId="0" fontId="8" fillId="8" borderId="10" xfId="0" applyFont="1" applyFill="1" applyBorder="1" applyAlignment="1">
      <alignment horizontal="center" vertical="top" wrapText="1"/>
    </xf>
    <xf numFmtId="4" fontId="8" fillId="8" borderId="10" xfId="0" applyNumberFormat="1" applyFont="1" applyFill="1" applyBorder="1" applyAlignment="1">
      <alignment horizontal="center" vertical="top" wrapText="1"/>
    </xf>
    <xf numFmtId="3" fontId="8" fillId="8" borderId="10" xfId="0" applyNumberFormat="1" applyFont="1" applyFill="1" applyBorder="1" applyAlignment="1">
      <alignment horizontal="center" vertical="top" wrapText="1"/>
    </xf>
    <xf numFmtId="4" fontId="8" fillId="8" borderId="13" xfId="0" applyNumberFormat="1" applyFont="1" applyFill="1" applyBorder="1" applyAlignment="1">
      <alignment horizontal="center" vertical="top" wrapText="1"/>
    </xf>
    <xf numFmtId="3" fontId="8" fillId="8" borderId="11" xfId="0" applyNumberFormat="1" applyFont="1" applyFill="1" applyBorder="1" applyAlignment="1">
      <alignment horizontal="center" vertical="top" wrapText="1"/>
    </xf>
    <xf numFmtId="4" fontId="8" fillId="8" borderId="12" xfId="0" applyNumberFormat="1" applyFont="1" applyFill="1" applyBorder="1" applyAlignment="1">
      <alignment horizontal="center" vertical="top" wrapText="1"/>
    </xf>
    <xf numFmtId="2" fontId="8" fillId="8" borderId="13" xfId="0" applyNumberFormat="1" applyFont="1" applyFill="1" applyBorder="1" applyAlignment="1">
      <alignment horizontal="center" vertical="top" wrapText="1"/>
    </xf>
    <xf numFmtId="4" fontId="8" fillId="8" borderId="22" xfId="0" applyNumberFormat="1" applyFont="1" applyFill="1" applyBorder="1" applyAlignment="1">
      <alignment horizontal="center" vertical="top" wrapText="1"/>
    </xf>
    <xf numFmtId="4" fontId="8" fillId="8" borderId="23" xfId="0" applyNumberFormat="1" applyFont="1" applyFill="1" applyBorder="1" applyAlignment="1">
      <alignment horizontal="center" vertical="top" wrapText="1"/>
    </xf>
    <xf numFmtId="4" fontId="8" fillId="8" borderId="24" xfId="0" applyNumberFormat="1" applyFont="1" applyFill="1" applyBorder="1" applyAlignment="1">
      <alignment horizontal="center" vertical="top" wrapText="1"/>
    </xf>
    <xf numFmtId="4" fontId="8" fillId="8" borderId="25" xfId="0" applyNumberFormat="1" applyFont="1" applyFill="1" applyBorder="1" applyAlignment="1">
      <alignment horizontal="center" vertical="top" wrapText="1"/>
    </xf>
    <xf numFmtId="4" fontId="4" fillId="0" borderId="10" xfId="0" applyNumberFormat="1" applyFont="1" applyBorder="1" applyAlignment="1">
      <alignment horizontal="center" vertical="top" wrapText="1"/>
    </xf>
    <xf numFmtId="3" fontId="4" fillId="0" borderId="10"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3" fontId="4" fillId="0" borderId="11" xfId="0" applyNumberFormat="1" applyFont="1" applyBorder="1" applyAlignment="1">
      <alignment horizontal="center" vertical="top" wrapText="1"/>
    </xf>
    <xf numFmtId="4" fontId="8" fillId="0" borderId="22" xfId="0" applyNumberFormat="1" applyFont="1" applyBorder="1" applyAlignment="1">
      <alignment horizontal="center" vertical="top" wrapText="1"/>
    </xf>
    <xf numFmtId="4" fontId="8" fillId="0" borderId="23" xfId="0" applyNumberFormat="1" applyFont="1" applyBorder="1" applyAlignment="1">
      <alignment horizontal="center" vertical="top" wrapText="1"/>
    </xf>
    <xf numFmtId="4" fontId="8" fillId="0" borderId="24" xfId="0" applyNumberFormat="1" applyFont="1" applyBorder="1" applyAlignment="1">
      <alignment horizontal="center" vertical="top" wrapText="1"/>
    </xf>
    <xf numFmtId="4" fontId="8" fillId="0" borderId="25" xfId="0" applyNumberFormat="1" applyFont="1" applyBorder="1" applyAlignment="1">
      <alignment horizontal="center" vertical="top" wrapText="1"/>
    </xf>
    <xf numFmtId="2" fontId="4" fillId="0" borderId="10" xfId="0" applyNumberFormat="1" applyFont="1" applyBorder="1" applyAlignment="1">
      <alignment horizontal="center" vertical="top" wrapText="1"/>
    </xf>
    <xf numFmtId="2" fontId="4" fillId="0" borderId="13" xfId="0" applyNumberFormat="1" applyFont="1" applyBorder="1" applyAlignment="1">
      <alignment horizontal="center" vertical="top" wrapText="1"/>
    </xf>
    <xf numFmtId="4" fontId="4" fillId="0" borderId="10" xfId="42" applyNumberFormat="1" applyFont="1" applyBorder="1" applyAlignment="1">
      <alignment horizontal="center" vertical="top"/>
    </xf>
    <xf numFmtId="3" fontId="4" fillId="0" borderId="10" xfId="42" applyNumberFormat="1" applyFont="1" applyBorder="1" applyAlignment="1">
      <alignment horizontal="center" vertical="top"/>
    </xf>
    <xf numFmtId="4" fontId="4" fillId="0" borderId="12" xfId="42" applyNumberFormat="1" applyFont="1" applyBorder="1" applyAlignment="1">
      <alignment horizontal="center" vertical="top"/>
    </xf>
    <xf numFmtId="3" fontId="4" fillId="0" borderId="11" xfId="42" applyNumberFormat="1" applyFont="1" applyBorder="1" applyAlignment="1">
      <alignment horizontal="center" vertical="top"/>
    </xf>
    <xf numFmtId="2" fontId="4" fillId="0" borderId="13" xfId="0" applyNumberFormat="1" applyFont="1" applyFill="1" applyBorder="1" applyAlignment="1">
      <alignment horizontal="center" vertical="top" wrapText="1"/>
    </xf>
    <xf numFmtId="0" fontId="4" fillId="0" borderId="10" xfId="0" applyFont="1" applyBorder="1" applyAlignment="1">
      <alignment horizontal="center" vertical="top"/>
    </xf>
    <xf numFmtId="4" fontId="4" fillId="0" borderId="10" xfId="0" applyNumberFormat="1" applyFont="1" applyBorder="1" applyAlignment="1">
      <alignment horizontal="center" vertical="top"/>
    </xf>
    <xf numFmtId="4" fontId="4" fillId="0" borderId="10" xfId="42" applyNumberFormat="1" applyFont="1" applyBorder="1" applyAlignment="1">
      <alignment horizontal="center" vertical="top" wrapText="1"/>
    </xf>
    <xf numFmtId="3" fontId="4" fillId="0" borderId="10" xfId="42" applyNumberFormat="1" applyFont="1" applyBorder="1" applyAlignment="1">
      <alignment horizontal="center" vertical="top" wrapText="1"/>
    </xf>
    <xf numFmtId="4" fontId="4" fillId="0" borderId="12" xfId="42" applyNumberFormat="1" applyFont="1" applyBorder="1" applyAlignment="1">
      <alignment horizontal="center" vertical="top" wrapText="1"/>
    </xf>
    <xf numFmtId="3" fontId="4" fillId="0" borderId="11" xfId="42" applyNumberFormat="1" applyFont="1" applyBorder="1" applyAlignment="1">
      <alignment horizontal="center" vertical="top" wrapText="1"/>
    </xf>
    <xf numFmtId="4" fontId="8" fillId="12" borderId="10" xfId="0" applyNumberFormat="1" applyFont="1" applyFill="1" applyBorder="1" applyAlignment="1">
      <alignment horizontal="center" vertical="top"/>
    </xf>
    <xf numFmtId="4" fontId="8" fillId="12" borderId="10" xfId="42" applyNumberFormat="1" applyFont="1" applyFill="1" applyBorder="1" applyAlignment="1">
      <alignment horizontal="center" vertical="top" wrapText="1"/>
    </xf>
    <xf numFmtId="3" fontId="8" fillId="12" borderId="10" xfId="42" applyNumberFormat="1" applyFont="1" applyFill="1" applyBorder="1" applyAlignment="1">
      <alignment horizontal="center" vertical="top" wrapText="1"/>
    </xf>
    <xf numFmtId="4" fontId="8" fillId="12" borderId="12" xfId="42" applyNumberFormat="1" applyFont="1" applyFill="1" applyBorder="1" applyAlignment="1">
      <alignment horizontal="center" vertical="top" wrapText="1"/>
    </xf>
    <xf numFmtId="3" fontId="8" fillId="12" borderId="11" xfId="42" applyNumberFormat="1" applyFont="1" applyFill="1" applyBorder="1" applyAlignment="1">
      <alignment horizontal="center" vertical="top" wrapText="1"/>
    </xf>
    <xf numFmtId="43" fontId="8" fillId="12" borderId="13" xfId="42" applyFont="1" applyFill="1" applyBorder="1" applyAlignment="1">
      <alignment horizontal="center" vertical="top" wrapText="1"/>
    </xf>
    <xf numFmtId="4" fontId="8" fillId="12" borderId="22" xfId="42" applyNumberFormat="1" applyFont="1" applyFill="1" applyBorder="1" applyAlignment="1">
      <alignment horizontal="center" vertical="top" wrapText="1"/>
    </xf>
    <xf numFmtId="4" fontId="8" fillId="12" borderId="23" xfId="42" applyNumberFormat="1" applyFont="1" applyFill="1" applyBorder="1" applyAlignment="1">
      <alignment horizontal="center" vertical="top" wrapText="1"/>
    </xf>
    <xf numFmtId="4" fontId="8" fillId="12" borderId="24" xfId="42" applyNumberFormat="1" applyFont="1" applyFill="1" applyBorder="1" applyAlignment="1">
      <alignment horizontal="center" vertical="top" wrapText="1"/>
    </xf>
    <xf numFmtId="4" fontId="8" fillId="12" borderId="25" xfId="42" applyNumberFormat="1" applyFont="1" applyFill="1" applyBorder="1" applyAlignment="1">
      <alignment horizontal="center" vertical="top" wrapText="1"/>
    </xf>
    <xf numFmtId="0" fontId="4" fillId="0" borderId="30" xfId="0" applyFont="1" applyBorder="1" applyAlignment="1">
      <alignment horizontal="center" vertical="top" wrapText="1"/>
    </xf>
    <xf numFmtId="0" fontId="4" fillId="0" borderId="31" xfId="0" applyFont="1" applyBorder="1" applyAlignment="1">
      <alignment horizontal="center" vertical="top"/>
    </xf>
    <xf numFmtId="0" fontId="4" fillId="0" borderId="32" xfId="0" applyFont="1" applyBorder="1" applyAlignment="1">
      <alignment horizontal="center" vertical="top" wrapText="1"/>
    </xf>
    <xf numFmtId="0" fontId="4" fillId="0" borderId="11" xfId="0" applyFont="1" applyFill="1" applyBorder="1" applyAlignment="1">
      <alignment horizontal="center" vertical="top" wrapText="1"/>
    </xf>
    <xf numFmtId="0" fontId="4" fillId="0" borderId="32"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33" borderId="13" xfId="0" applyFont="1" applyFill="1" applyBorder="1" applyAlignment="1">
      <alignment horizontal="center" vertical="top"/>
    </xf>
    <xf numFmtId="0" fontId="4" fillId="33" borderId="30" xfId="0" applyFont="1" applyFill="1" applyBorder="1" applyAlignment="1">
      <alignment horizontal="center" vertical="top" wrapText="1"/>
    </xf>
    <xf numFmtId="0" fontId="4" fillId="33" borderId="31" xfId="0" applyFont="1" applyFill="1" applyBorder="1" applyAlignment="1">
      <alignment horizontal="center" vertical="top"/>
    </xf>
    <xf numFmtId="0" fontId="4" fillId="33" borderId="16" xfId="0" applyFont="1" applyFill="1" applyBorder="1" applyAlignment="1">
      <alignment horizontal="center" vertical="top" wrapText="1"/>
    </xf>
    <xf numFmtId="0" fontId="4" fillId="33" borderId="10" xfId="0" applyFont="1" applyFill="1" applyBorder="1" applyAlignment="1">
      <alignment horizontal="center" vertical="top"/>
    </xf>
    <xf numFmtId="0" fontId="4" fillId="0" borderId="10" xfId="0" applyFont="1" applyFill="1" applyBorder="1" applyAlignment="1">
      <alignment horizontal="center" vertical="top"/>
    </xf>
    <xf numFmtId="0" fontId="4" fillId="13" borderId="20" xfId="0" applyFont="1" applyFill="1" applyBorder="1" applyAlignment="1">
      <alignment horizontal="center" vertical="top" wrapText="1"/>
    </xf>
    <xf numFmtId="0" fontId="4" fillId="13" borderId="18" xfId="0" applyFont="1" applyFill="1" applyBorder="1" applyAlignment="1">
      <alignment horizontal="center" vertical="top" wrapText="1"/>
    </xf>
    <xf numFmtId="0" fontId="4" fillId="13" borderId="26" xfId="0" applyFont="1" applyFill="1" applyBorder="1" applyAlignment="1">
      <alignment horizontal="center" vertical="top"/>
    </xf>
    <xf numFmtId="0" fontId="4" fillId="13" borderId="29" xfId="0" applyFont="1" applyFill="1" applyBorder="1" applyAlignment="1">
      <alignment horizontal="center" vertical="top" wrapText="1"/>
    </xf>
    <xf numFmtId="0" fontId="4" fillId="13" borderId="27" xfId="0" applyFont="1" applyFill="1" applyBorder="1" applyAlignment="1">
      <alignment horizontal="center" vertical="top"/>
    </xf>
    <xf numFmtId="0" fontId="4" fillId="13" borderId="23" xfId="0" applyFont="1" applyFill="1" applyBorder="1" applyAlignment="1">
      <alignment horizontal="center" vertical="top" wrapText="1"/>
    </xf>
    <xf numFmtId="0" fontId="4" fillId="13" borderId="24" xfId="0" applyFont="1" applyFill="1" applyBorder="1" applyAlignment="1">
      <alignment horizontal="center" vertical="top" wrapText="1"/>
    </xf>
    <xf numFmtId="0" fontId="4" fillId="13" borderId="25" xfId="0" applyFont="1" applyFill="1" applyBorder="1" applyAlignment="1">
      <alignment horizontal="center" vertical="top" wrapText="1"/>
    </xf>
    <xf numFmtId="0" fontId="4" fillId="0" borderId="33" xfId="0" applyFont="1" applyBorder="1" applyAlignment="1">
      <alignment horizontal="center" vertical="top" wrapText="1"/>
    </xf>
    <xf numFmtId="0" fontId="4" fillId="0" borderId="34" xfId="0" applyFont="1" applyBorder="1" applyAlignment="1">
      <alignment horizontal="center" vertical="top"/>
    </xf>
    <xf numFmtId="4" fontId="8" fillId="12" borderId="35" xfId="0" applyNumberFormat="1" applyFont="1" applyFill="1" applyBorder="1" applyAlignment="1">
      <alignment horizontal="center" vertical="top"/>
    </xf>
    <xf numFmtId="4" fontId="8" fillId="12" borderId="35" xfId="42" applyNumberFormat="1" applyFont="1" applyFill="1" applyBorder="1" applyAlignment="1">
      <alignment horizontal="center" vertical="top" wrapText="1"/>
    </xf>
    <xf numFmtId="0" fontId="4" fillId="0" borderId="21" xfId="0" applyFont="1" applyBorder="1" applyAlignment="1">
      <alignment horizontal="center" vertical="top" wrapText="1"/>
    </xf>
    <xf numFmtId="0" fontId="4" fillId="0" borderId="36" xfId="0" applyFont="1" applyBorder="1" applyAlignment="1">
      <alignment horizontal="center" vertical="top"/>
    </xf>
    <xf numFmtId="0" fontId="4" fillId="0" borderId="37" xfId="0" applyFont="1" applyBorder="1" applyAlignment="1">
      <alignment horizontal="center" vertical="top" wrapText="1"/>
    </xf>
    <xf numFmtId="2" fontId="4" fillId="0" borderId="38" xfId="0" applyNumberFormat="1" applyFont="1" applyBorder="1" applyAlignment="1">
      <alignment horizontal="center" vertical="top" wrapText="1"/>
    </xf>
    <xf numFmtId="0" fontId="60" fillId="0" borderId="39" xfId="0" applyFont="1" applyFill="1" applyBorder="1" applyAlignment="1">
      <alignment horizontal="center" vertical="top"/>
    </xf>
    <xf numFmtId="2" fontId="4" fillId="0" borderId="40" xfId="0" applyNumberFormat="1" applyFont="1" applyBorder="1" applyAlignment="1">
      <alignment horizontal="center" vertical="top" wrapText="1"/>
    </xf>
    <xf numFmtId="0" fontId="4" fillId="0" borderId="41" xfId="0" applyFont="1" applyBorder="1" applyAlignment="1">
      <alignment horizontal="center" vertical="top" wrapText="1"/>
    </xf>
    <xf numFmtId="2" fontId="4" fillId="0" borderId="42" xfId="0" applyNumberFormat="1" applyFont="1" applyBorder="1" applyAlignment="1">
      <alignment horizontal="center" vertical="top" wrapText="1"/>
    </xf>
    <xf numFmtId="0" fontId="8" fillId="0" borderId="0" xfId="0" applyFont="1" applyFill="1" applyBorder="1" applyAlignment="1">
      <alignment horizontal="right" wrapText="1"/>
    </xf>
    <xf numFmtId="0" fontId="4" fillId="34" borderId="0" xfId="0" applyFont="1" applyFill="1" applyBorder="1" applyAlignment="1">
      <alignment horizontal="right"/>
    </xf>
    <xf numFmtId="0" fontId="4" fillId="0" borderId="13" xfId="0" applyFont="1" applyBorder="1" applyAlignment="1">
      <alignment horizontal="left" vertical="top" wrapText="1"/>
    </xf>
    <xf numFmtId="0" fontId="6" fillId="0" borderId="0" xfId="0" applyFont="1" applyBorder="1" applyAlignment="1">
      <alignment horizontal="right" vertical="top"/>
    </xf>
    <xf numFmtId="0" fontId="5" fillId="0" borderId="0" xfId="0" applyFont="1" applyBorder="1" applyAlignment="1">
      <alignment vertical="top"/>
    </xf>
    <xf numFmtId="0" fontId="10" fillId="9" borderId="43" xfId="0" applyFont="1" applyFill="1" applyBorder="1" applyAlignment="1">
      <alignment vertical="top" wrapText="1"/>
    </xf>
    <xf numFmtId="0" fontId="10" fillId="0" borderId="17" xfId="0" applyFont="1" applyBorder="1" applyAlignment="1">
      <alignment vertical="top" wrapText="1"/>
    </xf>
    <xf numFmtId="0" fontId="10" fillId="8" borderId="17" xfId="0" applyFont="1" applyFill="1" applyBorder="1" applyAlignment="1">
      <alignment vertical="top" wrapText="1"/>
    </xf>
    <xf numFmtId="2" fontId="9" fillId="0" borderId="17" xfId="0" applyNumberFormat="1" applyFont="1" applyBorder="1" applyAlignment="1">
      <alignment vertical="top" wrapText="1"/>
    </xf>
    <xf numFmtId="0" fontId="4" fillId="0" borderId="17" xfId="0" applyFont="1" applyBorder="1" applyAlignment="1">
      <alignment vertical="top" wrapText="1"/>
    </xf>
    <xf numFmtId="0" fontId="61" fillId="9" borderId="44" xfId="0" applyFont="1" applyFill="1" applyBorder="1" applyAlignment="1">
      <alignment vertical="top" wrapText="1"/>
    </xf>
    <xf numFmtId="43" fontId="8" fillId="12" borderId="17" xfId="42" applyFont="1" applyFill="1" applyBorder="1" applyAlignment="1">
      <alignment horizontal="center" vertical="top" wrapText="1"/>
    </xf>
    <xf numFmtId="43" fontId="8" fillId="9" borderId="45" xfId="42" applyFont="1" applyFill="1" applyBorder="1" applyAlignment="1">
      <alignment horizontal="center" vertical="top" wrapText="1"/>
    </xf>
    <xf numFmtId="0" fontId="4" fillId="13" borderId="45" xfId="0" applyFont="1" applyFill="1" applyBorder="1" applyAlignment="1">
      <alignment horizontal="justify" vertical="top"/>
    </xf>
    <xf numFmtId="0" fontId="4" fillId="0" borderId="45" xfId="0" applyFont="1" applyFill="1" applyBorder="1" applyAlignment="1">
      <alignment horizontal="justify" vertical="top"/>
    </xf>
    <xf numFmtId="2" fontId="9" fillId="0" borderId="43" xfId="0" applyNumberFormat="1" applyFont="1" applyBorder="1" applyAlignment="1">
      <alignment vertical="top" wrapText="1"/>
    </xf>
    <xf numFmtId="2" fontId="9" fillId="0" borderId="0" xfId="0" applyNumberFormat="1" applyFont="1" applyBorder="1" applyAlignment="1">
      <alignment horizontal="right" vertical="top" wrapText="1"/>
    </xf>
    <xf numFmtId="0" fontId="4" fillId="0" borderId="10" xfId="0" applyFont="1" applyBorder="1" applyAlignment="1">
      <alignment horizontal="left" vertical="top"/>
    </xf>
    <xf numFmtId="0" fontId="4" fillId="0" borderId="19" xfId="0" applyFont="1" applyFill="1" applyBorder="1" applyAlignment="1">
      <alignment horizontal="right" vertical="top" wrapText="1"/>
    </xf>
    <xf numFmtId="0" fontId="4" fillId="0" borderId="35" xfId="0" applyFont="1" applyFill="1" applyBorder="1" applyAlignment="1">
      <alignment horizontal="center" vertical="top" wrapText="1"/>
    </xf>
    <xf numFmtId="4" fontId="4" fillId="0" borderId="35" xfId="0" applyNumberFormat="1" applyFont="1" applyFill="1" applyBorder="1" applyAlignment="1">
      <alignment horizontal="center" vertical="top" wrapText="1"/>
    </xf>
    <xf numFmtId="3" fontId="4" fillId="0" borderId="35" xfId="0" applyNumberFormat="1" applyFont="1" applyFill="1" applyBorder="1" applyAlignment="1">
      <alignment horizontal="center" vertical="top" wrapText="1"/>
    </xf>
    <xf numFmtId="4" fontId="4" fillId="0" borderId="46" xfId="0" applyNumberFormat="1" applyFont="1" applyFill="1" applyBorder="1" applyAlignment="1">
      <alignment horizontal="center" vertical="top" wrapText="1"/>
    </xf>
    <xf numFmtId="3" fontId="4" fillId="0" borderId="19" xfId="0" applyNumberFormat="1" applyFont="1" applyFill="1" applyBorder="1" applyAlignment="1">
      <alignment horizontal="center" vertical="top" wrapText="1"/>
    </xf>
    <xf numFmtId="4" fontId="4" fillId="0" borderId="47" xfId="0" applyNumberFormat="1" applyFont="1" applyFill="1" applyBorder="1" applyAlignment="1">
      <alignment horizontal="center" vertical="top" wrapText="1"/>
    </xf>
    <xf numFmtId="2" fontId="4" fillId="0" borderId="46" xfId="0" applyNumberFormat="1" applyFont="1" applyFill="1" applyBorder="1" applyAlignment="1">
      <alignment horizontal="center" vertical="top" wrapText="1"/>
    </xf>
    <xf numFmtId="4" fontId="4" fillId="0" borderId="48" xfId="0" applyNumberFormat="1" applyFont="1" applyFill="1" applyBorder="1" applyAlignment="1">
      <alignment horizontal="center" vertical="top" wrapText="1"/>
    </xf>
    <xf numFmtId="4" fontId="4" fillId="0" borderId="23" xfId="0" applyNumberFormat="1" applyFont="1" applyFill="1" applyBorder="1" applyAlignment="1">
      <alignment horizontal="center" vertical="top" wrapText="1"/>
    </xf>
    <xf numFmtId="4" fontId="4" fillId="0" borderId="24" xfId="0" applyNumberFormat="1" applyFont="1" applyFill="1" applyBorder="1" applyAlignment="1">
      <alignment horizontal="center" vertical="top" wrapText="1"/>
    </xf>
    <xf numFmtId="4" fontId="4" fillId="0" borderId="25" xfId="0" applyNumberFormat="1" applyFont="1" applyFill="1" applyBorder="1" applyAlignment="1">
      <alignment horizontal="center" vertical="top" wrapText="1"/>
    </xf>
    <xf numFmtId="0" fontId="8" fillId="2" borderId="19" xfId="0" applyFont="1" applyFill="1" applyBorder="1" applyAlignment="1">
      <alignment horizontal="right" vertical="top" wrapText="1"/>
    </xf>
    <xf numFmtId="0" fontId="8" fillId="8" borderId="35" xfId="0" applyFont="1" applyFill="1" applyBorder="1" applyAlignment="1">
      <alignment horizontal="center" vertical="top" wrapText="1"/>
    </xf>
    <xf numFmtId="4" fontId="8" fillId="8" borderId="35" xfId="0" applyNumberFormat="1" applyFont="1" applyFill="1" applyBorder="1" applyAlignment="1">
      <alignment horizontal="center" vertical="top" wrapText="1"/>
    </xf>
    <xf numFmtId="3" fontId="8" fillId="8" borderId="35" xfId="0" applyNumberFormat="1" applyFont="1" applyFill="1" applyBorder="1" applyAlignment="1">
      <alignment horizontal="center" vertical="top" wrapText="1"/>
    </xf>
    <xf numFmtId="3" fontId="8" fillId="8" borderId="19" xfId="0" applyNumberFormat="1" applyFont="1" applyFill="1" applyBorder="1" applyAlignment="1">
      <alignment horizontal="center" vertical="top" wrapText="1"/>
    </xf>
    <xf numFmtId="4" fontId="8" fillId="8" borderId="47" xfId="0" applyNumberFormat="1" applyFont="1" applyFill="1" applyBorder="1" applyAlignment="1">
      <alignment horizontal="center" vertical="top" wrapText="1"/>
    </xf>
    <xf numFmtId="2" fontId="8" fillId="8" borderId="46" xfId="0" applyNumberFormat="1" applyFont="1" applyFill="1" applyBorder="1" applyAlignment="1">
      <alignment horizontal="center" vertical="top" wrapText="1"/>
    </xf>
    <xf numFmtId="4" fontId="8" fillId="8" borderId="48" xfId="0" applyNumberFormat="1" applyFont="1" applyFill="1" applyBorder="1" applyAlignment="1">
      <alignment horizontal="center" vertical="top" wrapText="1"/>
    </xf>
    <xf numFmtId="0" fontId="10" fillId="8" borderId="44" xfId="0" applyFont="1" applyFill="1" applyBorder="1" applyAlignment="1">
      <alignment vertical="top" wrapText="1"/>
    </xf>
    <xf numFmtId="0" fontId="4" fillId="0" borderId="35" xfId="0" applyFont="1" applyFill="1" applyBorder="1" applyAlignment="1">
      <alignment horizontal="left" vertical="top" wrapText="1"/>
    </xf>
    <xf numFmtId="0" fontId="4" fillId="0" borderId="26" xfId="0" applyFont="1" applyBorder="1" applyAlignment="1">
      <alignment horizontal="left" vertical="top" wrapText="1"/>
    </xf>
    <xf numFmtId="1" fontId="8" fillId="8" borderId="49" xfId="0" applyNumberFormat="1" applyFont="1" applyFill="1" applyBorder="1" applyAlignment="1">
      <alignment horizontal="right" vertical="top" wrapText="1"/>
    </xf>
    <xf numFmtId="43" fontId="8" fillId="19" borderId="50" xfId="42" applyFont="1" applyFill="1" applyBorder="1" applyAlignment="1">
      <alignment horizontal="center" vertical="top" wrapText="1"/>
    </xf>
    <xf numFmtId="14" fontId="8" fillId="0" borderId="11" xfId="0" applyNumberFormat="1" applyFont="1" applyBorder="1" applyAlignment="1">
      <alignment horizontal="right" vertical="top" wrapText="1"/>
    </xf>
    <xf numFmtId="0" fontId="4" fillId="0" borderId="13" xfId="0" applyFont="1" applyBorder="1" applyAlignment="1">
      <alignment horizontal="left" vertical="top"/>
    </xf>
    <xf numFmtId="0" fontId="8" fillId="0" borderId="51" xfId="0" applyFont="1" applyBorder="1" applyAlignment="1">
      <alignment vertical="top" wrapText="1"/>
    </xf>
    <xf numFmtId="4" fontId="8" fillId="8" borderId="10" xfId="0" applyNumberFormat="1" applyFont="1" applyFill="1" applyBorder="1" applyAlignment="1">
      <alignment horizontal="right" vertical="top" wrapText="1"/>
    </xf>
    <xf numFmtId="3" fontId="8" fillId="8" borderId="10" xfId="0" applyNumberFormat="1" applyFont="1" applyFill="1" applyBorder="1" applyAlignment="1">
      <alignment horizontal="right" vertical="top" wrapText="1"/>
    </xf>
    <xf numFmtId="4" fontId="8" fillId="8" borderId="13" xfId="0" applyNumberFormat="1" applyFont="1" applyFill="1" applyBorder="1" applyAlignment="1">
      <alignment horizontal="right" vertical="top" wrapText="1"/>
    </xf>
    <xf numFmtId="4" fontId="8" fillId="9" borderId="10" xfId="0" applyNumberFormat="1" applyFont="1" applyFill="1" applyBorder="1" applyAlignment="1">
      <alignment horizontal="right" vertical="top" wrapText="1"/>
    </xf>
    <xf numFmtId="3" fontId="8" fillId="9" borderId="10" xfId="0" applyNumberFormat="1" applyFont="1" applyFill="1" applyBorder="1" applyAlignment="1">
      <alignment horizontal="right" vertical="top" wrapText="1"/>
    </xf>
    <xf numFmtId="4" fontId="8" fillId="9" borderId="13" xfId="0" applyNumberFormat="1" applyFont="1" applyFill="1" applyBorder="1" applyAlignment="1">
      <alignment horizontal="right" vertical="top" wrapText="1"/>
    </xf>
    <xf numFmtId="1" fontId="8" fillId="9" borderId="16" xfId="0" applyNumberFormat="1" applyFont="1" applyFill="1" applyBorder="1" applyAlignment="1">
      <alignment horizontal="right" vertical="top" wrapText="1"/>
    </xf>
    <xf numFmtId="0" fontId="8" fillId="9" borderId="10" xfId="0" applyFont="1" applyFill="1" applyBorder="1" applyAlignment="1">
      <alignment horizontal="left" vertical="top" wrapText="1"/>
    </xf>
    <xf numFmtId="1" fontId="8" fillId="0" borderId="16" xfId="0" applyNumberFormat="1" applyFont="1" applyFill="1" applyBorder="1" applyAlignment="1">
      <alignment horizontal="right"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10" xfId="0" applyFont="1" applyFill="1" applyBorder="1" applyAlignment="1">
      <alignment horizontal="center" vertical="top" wrapText="1"/>
    </xf>
    <xf numFmtId="4" fontId="8" fillId="0" borderId="10" xfId="0" applyNumberFormat="1" applyFont="1" applyFill="1" applyBorder="1" applyAlignment="1">
      <alignment horizontal="center" vertical="top" wrapText="1"/>
    </xf>
    <xf numFmtId="3" fontId="8" fillId="0" borderId="10" xfId="0" applyNumberFormat="1" applyFont="1" applyFill="1" applyBorder="1" applyAlignment="1">
      <alignment horizontal="center" vertical="top" wrapText="1"/>
    </xf>
    <xf numFmtId="4" fontId="8" fillId="0" borderId="13" xfId="0" applyNumberFormat="1" applyFont="1" applyFill="1" applyBorder="1" applyAlignment="1">
      <alignment horizontal="center" vertical="top" wrapText="1"/>
    </xf>
    <xf numFmtId="3" fontId="8" fillId="0" borderId="11" xfId="0" applyNumberFormat="1" applyFont="1" applyFill="1" applyBorder="1" applyAlignment="1">
      <alignment horizontal="center" vertical="top" wrapText="1"/>
    </xf>
    <xf numFmtId="4" fontId="8" fillId="0" borderId="12" xfId="0" applyNumberFormat="1" applyFont="1" applyFill="1" applyBorder="1" applyAlignment="1">
      <alignment horizontal="center" vertical="top" wrapText="1"/>
    </xf>
    <xf numFmtId="4" fontId="8" fillId="9" borderId="24" xfId="0" applyNumberFormat="1" applyFont="1" applyFill="1" applyBorder="1" applyAlignment="1">
      <alignment horizontal="center" vertical="top" wrapText="1"/>
    </xf>
    <xf numFmtId="4" fontId="8" fillId="9" borderId="25" xfId="0" applyNumberFormat="1" applyFont="1" applyFill="1" applyBorder="1" applyAlignment="1">
      <alignment horizontal="center" vertical="top" wrapText="1"/>
    </xf>
    <xf numFmtId="4" fontId="8" fillId="0" borderId="24" xfId="0" applyNumberFormat="1" applyFont="1" applyFill="1" applyBorder="1" applyAlignment="1">
      <alignment horizontal="center" vertical="top" wrapText="1"/>
    </xf>
    <xf numFmtId="4" fontId="8" fillId="0" borderId="25" xfId="0" applyNumberFormat="1" applyFont="1" applyFill="1" applyBorder="1" applyAlignment="1">
      <alignment horizontal="center" vertical="top" wrapText="1"/>
    </xf>
    <xf numFmtId="3" fontId="8" fillId="9" borderId="11" xfId="0" applyNumberFormat="1" applyFont="1" applyFill="1" applyBorder="1" applyAlignment="1">
      <alignment horizontal="center" vertical="top" wrapText="1"/>
    </xf>
    <xf numFmtId="4" fontId="8" fillId="9" borderId="10" xfId="0" applyNumberFormat="1" applyFont="1" applyFill="1" applyBorder="1" applyAlignment="1">
      <alignment horizontal="center" vertical="top" wrapText="1"/>
    </xf>
    <xf numFmtId="3" fontId="8" fillId="9" borderId="10" xfId="0" applyNumberFormat="1" applyFont="1" applyFill="1" applyBorder="1" applyAlignment="1">
      <alignment horizontal="center" vertical="top" wrapText="1"/>
    </xf>
    <xf numFmtId="4" fontId="8" fillId="9" borderId="12" xfId="0" applyNumberFormat="1" applyFont="1" applyFill="1" applyBorder="1" applyAlignment="1">
      <alignment horizontal="center" vertical="top" wrapText="1"/>
    </xf>
    <xf numFmtId="4" fontId="8" fillId="9" borderId="22" xfId="0" applyNumberFormat="1" applyFont="1" applyFill="1" applyBorder="1" applyAlignment="1">
      <alignment horizontal="center" vertical="top" wrapText="1"/>
    </xf>
    <xf numFmtId="4" fontId="8" fillId="9" borderId="23" xfId="0" applyNumberFormat="1" applyFont="1" applyFill="1" applyBorder="1" applyAlignment="1">
      <alignment horizontal="center" vertical="top" wrapText="1"/>
    </xf>
    <xf numFmtId="4" fontId="8" fillId="0" borderId="22" xfId="0" applyNumberFormat="1" applyFont="1" applyFill="1" applyBorder="1" applyAlignment="1">
      <alignment horizontal="center" vertical="top" wrapText="1"/>
    </xf>
    <xf numFmtId="4" fontId="8" fillId="0" borderId="23" xfId="0" applyNumberFormat="1" applyFont="1" applyFill="1" applyBorder="1" applyAlignment="1">
      <alignment horizontal="center" vertical="top" wrapText="1"/>
    </xf>
    <xf numFmtId="0" fontId="8" fillId="9" borderId="10" xfId="0" applyFont="1" applyFill="1" applyBorder="1" applyAlignment="1">
      <alignment horizontal="center" vertical="top" wrapText="1"/>
    </xf>
    <xf numFmtId="2" fontId="8" fillId="9" borderId="13" xfId="0" applyNumberFormat="1" applyFont="1" applyFill="1" applyBorder="1" applyAlignment="1">
      <alignment horizontal="center" vertical="top" wrapText="1"/>
    </xf>
    <xf numFmtId="2" fontId="8" fillId="0" borderId="13" xfId="0" applyNumberFormat="1" applyFont="1" applyFill="1" applyBorder="1" applyAlignment="1">
      <alignment horizontal="center" vertical="top" wrapText="1"/>
    </xf>
    <xf numFmtId="0" fontId="8" fillId="0" borderId="52" xfId="0" applyFont="1" applyBorder="1" applyAlignment="1">
      <alignment vertical="top" wrapText="1"/>
    </xf>
    <xf numFmtId="3" fontId="4" fillId="0" borderId="24" xfId="0" applyNumberFormat="1" applyFont="1" applyFill="1" applyBorder="1" applyAlignment="1">
      <alignment horizontal="center" vertical="top" wrapText="1"/>
    </xf>
    <xf numFmtId="0" fontId="15" fillId="0" borderId="0" xfId="0" applyFont="1" applyAlignment="1">
      <alignment horizontal="right"/>
    </xf>
    <xf numFmtId="0" fontId="16" fillId="0" borderId="0" xfId="0" applyFont="1" applyAlignment="1">
      <alignment horizontal="right"/>
    </xf>
    <xf numFmtId="0" fontId="4" fillId="0" borderId="53" xfId="0" applyFont="1" applyFill="1" applyBorder="1" applyAlignment="1">
      <alignment vertical="top"/>
    </xf>
    <xf numFmtId="0" fontId="4" fillId="0" borderId="52" xfId="0" applyFont="1" applyBorder="1" applyAlignment="1">
      <alignment vertical="top"/>
    </xf>
    <xf numFmtId="0" fontId="4" fillId="33" borderId="13" xfId="0" applyFont="1" applyFill="1" applyBorder="1" applyAlignment="1">
      <alignment horizontal="left" vertical="top"/>
    </xf>
    <xf numFmtId="43" fontId="8" fillId="12" borderId="17" xfId="42" applyFont="1" applyFill="1" applyBorder="1" applyAlignment="1">
      <alignment vertical="top" wrapText="1"/>
    </xf>
    <xf numFmtId="43" fontId="8" fillId="19" borderId="50" xfId="42" applyFont="1" applyFill="1" applyBorder="1" applyAlignment="1">
      <alignment vertical="top" wrapText="1"/>
    </xf>
    <xf numFmtId="0" fontId="0" fillId="0" borderId="0" xfId="0" applyFont="1" applyBorder="1" applyAlignment="1">
      <alignment horizontal="left" wrapText="1"/>
    </xf>
    <xf numFmtId="0" fontId="19" fillId="0" borderId="0" xfId="0" applyFont="1" applyAlignment="1">
      <alignment/>
    </xf>
    <xf numFmtId="0" fontId="18" fillId="0" borderId="0" xfId="0" applyFont="1" applyAlignment="1">
      <alignment/>
    </xf>
    <xf numFmtId="0" fontId="19" fillId="0" borderId="0" xfId="0" applyFont="1" applyAlignment="1">
      <alignment horizontal="center"/>
    </xf>
    <xf numFmtId="0" fontId="18" fillId="0" borderId="0" xfId="0" applyFont="1" applyAlignment="1">
      <alignment/>
    </xf>
    <xf numFmtId="0" fontId="14" fillId="0" borderId="0" xfId="0" applyFont="1" applyAlignment="1">
      <alignment horizontal="left"/>
    </xf>
    <xf numFmtId="0" fontId="15" fillId="0" borderId="0" xfId="0" applyFont="1" applyAlignment="1">
      <alignment horizontal="center"/>
    </xf>
    <xf numFmtId="0" fontId="15" fillId="0" borderId="0" xfId="0" applyFont="1" applyAlignment="1">
      <alignment/>
    </xf>
    <xf numFmtId="0" fontId="17" fillId="0" borderId="0" xfId="0" applyFont="1" applyAlignment="1">
      <alignment/>
    </xf>
    <xf numFmtId="0" fontId="4" fillId="0" borderId="0" xfId="0" applyFont="1" applyBorder="1" applyAlignment="1">
      <alignment horizontal="left"/>
    </xf>
    <xf numFmtId="0" fontId="8" fillId="9" borderId="54" xfId="0" applyFont="1" applyFill="1" applyBorder="1" applyAlignment="1">
      <alignment horizontal="right" wrapText="1"/>
    </xf>
    <xf numFmtId="0" fontId="4" fillId="0" borderId="20" xfId="0" applyFont="1" applyBorder="1" applyAlignment="1">
      <alignment horizontal="right" vertical="top" wrapText="1"/>
    </xf>
    <xf numFmtId="0" fontId="4" fillId="0" borderId="17" xfId="0" applyFont="1" applyBorder="1" applyAlignment="1">
      <alignment horizontal="justify" vertical="top" wrapText="1"/>
    </xf>
    <xf numFmtId="0" fontId="4" fillId="0" borderId="44" xfId="0" applyFont="1" applyBorder="1" applyAlignment="1">
      <alignment horizontal="justify" vertical="top" wrapText="1"/>
    </xf>
    <xf numFmtId="0" fontId="4" fillId="0" borderId="55" xfId="0" applyFont="1" applyBorder="1" applyAlignment="1">
      <alignment horizontal="justify" vertical="top" wrapText="1"/>
    </xf>
    <xf numFmtId="0" fontId="4" fillId="0" borderId="56" xfId="0" applyFont="1" applyBorder="1" applyAlignment="1">
      <alignment vertical="top" wrapText="1"/>
    </xf>
    <xf numFmtId="0" fontId="8" fillId="0" borderId="56" xfId="0" applyFont="1" applyFill="1" applyBorder="1" applyAlignment="1">
      <alignment vertical="top" wrapText="1"/>
    </xf>
    <xf numFmtId="2" fontId="4" fillId="0" borderId="17" xfId="0" applyNumberFormat="1" applyFont="1" applyBorder="1" applyAlignment="1">
      <alignment horizontal="justify" vertical="top" wrapText="1"/>
    </xf>
    <xf numFmtId="0" fontId="8" fillId="9" borderId="44" xfId="0" applyFont="1" applyFill="1" applyBorder="1" applyAlignment="1">
      <alignment horizontal="justify" vertical="top" wrapText="1"/>
    </xf>
    <xf numFmtId="0" fontId="4" fillId="33" borderId="10" xfId="0" applyFont="1" applyFill="1" applyBorder="1" applyAlignment="1">
      <alignment horizontal="left" vertical="top" wrapText="1"/>
    </xf>
    <xf numFmtId="0" fontId="4" fillId="33" borderId="10" xfId="0" applyFont="1" applyFill="1" applyBorder="1" applyAlignment="1">
      <alignment horizontal="center" vertical="top" wrapText="1"/>
    </xf>
    <xf numFmtId="2" fontId="4" fillId="33" borderId="13" xfId="0" applyNumberFormat="1" applyFont="1" applyFill="1" applyBorder="1" applyAlignment="1">
      <alignment horizontal="center" vertical="top" wrapText="1"/>
    </xf>
    <xf numFmtId="3" fontId="4" fillId="33" borderId="11" xfId="0" applyNumberFormat="1" applyFont="1" applyFill="1" applyBorder="1" applyAlignment="1">
      <alignment horizontal="center" vertical="top" wrapText="1"/>
    </xf>
    <xf numFmtId="4" fontId="4" fillId="33" borderId="10" xfId="0" applyNumberFormat="1" applyFont="1" applyFill="1" applyBorder="1" applyAlignment="1">
      <alignment horizontal="center" vertical="top" wrapText="1"/>
    </xf>
    <xf numFmtId="3" fontId="4" fillId="33" borderId="10" xfId="0" applyNumberFormat="1" applyFont="1" applyFill="1" applyBorder="1" applyAlignment="1">
      <alignment horizontal="center" vertical="top" wrapText="1"/>
    </xf>
    <xf numFmtId="4" fontId="4" fillId="33" borderId="12" xfId="0" applyNumberFormat="1" applyFont="1" applyFill="1" applyBorder="1" applyAlignment="1">
      <alignment horizontal="center" vertical="top" wrapText="1"/>
    </xf>
    <xf numFmtId="4" fontId="8" fillId="33" borderId="22" xfId="0" applyNumberFormat="1" applyFont="1" applyFill="1" applyBorder="1" applyAlignment="1">
      <alignment horizontal="center" vertical="top" wrapText="1"/>
    </xf>
    <xf numFmtId="4" fontId="8" fillId="33" borderId="23" xfId="0" applyNumberFormat="1" applyFont="1" applyFill="1" applyBorder="1" applyAlignment="1">
      <alignment horizontal="center" vertical="top" wrapText="1"/>
    </xf>
    <xf numFmtId="4" fontId="8" fillId="33" borderId="24" xfId="0" applyNumberFormat="1" applyFont="1" applyFill="1" applyBorder="1" applyAlignment="1">
      <alignment horizontal="center" vertical="top" wrapText="1"/>
    </xf>
    <xf numFmtId="4" fontId="8" fillId="33" borderId="25" xfId="0" applyNumberFormat="1" applyFont="1" applyFill="1" applyBorder="1" applyAlignment="1">
      <alignment horizontal="center" vertical="top" wrapText="1"/>
    </xf>
    <xf numFmtId="0" fontId="4" fillId="33" borderId="17" xfId="0" applyFont="1" applyFill="1" applyBorder="1" applyAlignment="1">
      <alignment horizontal="justify" vertical="top" wrapText="1"/>
    </xf>
    <xf numFmtId="0" fontId="4" fillId="0" borderId="57" xfId="0" applyFont="1" applyBorder="1" applyAlignment="1">
      <alignment horizontal="right"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60" xfId="0" applyFont="1" applyBorder="1" applyAlignment="1">
      <alignment horizontal="center" vertical="center" wrapText="1"/>
    </xf>
    <xf numFmtId="0" fontId="4" fillId="33" borderId="40" xfId="0" applyFont="1" applyFill="1" applyBorder="1" applyAlignment="1">
      <alignment horizontal="center" vertical="center" wrapText="1"/>
    </xf>
    <xf numFmtId="0" fontId="4" fillId="33" borderId="61" xfId="0" applyFont="1" applyFill="1" applyBorder="1" applyAlignment="1">
      <alignment horizontal="center" vertical="center" wrapText="1"/>
    </xf>
    <xf numFmtId="0" fontId="12" fillId="35" borderId="61"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8" fillId="35" borderId="40" xfId="0" applyFont="1" applyFill="1" applyBorder="1" applyAlignment="1">
      <alignment horizontal="center" vertical="center" wrapText="1"/>
    </xf>
    <xf numFmtId="0" fontId="8" fillId="12" borderId="10" xfId="0" applyFont="1" applyFill="1" applyBorder="1" applyAlignment="1">
      <alignment horizontal="left" vertical="top"/>
    </xf>
    <xf numFmtId="0" fontId="8" fillId="13" borderId="26" xfId="0" applyFont="1" applyFill="1" applyBorder="1" applyAlignment="1">
      <alignment horizontal="left" vertical="top"/>
    </xf>
    <xf numFmtId="2" fontId="4" fillId="0" borderId="36" xfId="0" applyNumberFormat="1" applyFont="1" applyBorder="1" applyAlignment="1">
      <alignment horizontal="center" vertical="top"/>
    </xf>
    <xf numFmtId="2" fontId="4" fillId="0" borderId="62" xfId="0" applyNumberFormat="1" applyFont="1" applyBorder="1" applyAlignment="1">
      <alignment horizontal="center" vertical="top" wrapText="1"/>
    </xf>
    <xf numFmtId="2" fontId="4" fillId="0" borderId="63" xfId="0" applyNumberFormat="1" applyFont="1" applyBorder="1" applyAlignment="1">
      <alignment horizontal="center" vertical="top" wrapText="1"/>
    </xf>
    <xf numFmtId="2" fontId="4" fillId="0" borderId="37" xfId="0" applyNumberFormat="1" applyFont="1" applyBorder="1" applyAlignment="1">
      <alignment horizontal="center" vertical="top" wrapText="1"/>
    </xf>
    <xf numFmtId="2" fontId="4" fillId="0" borderId="14" xfId="0" applyNumberFormat="1" applyFont="1" applyBorder="1" applyAlignment="1">
      <alignment horizontal="center" vertical="top" wrapText="1"/>
    </xf>
    <xf numFmtId="2" fontId="4" fillId="0" borderId="64" xfId="0" applyNumberFormat="1" applyFont="1" applyBorder="1" applyAlignment="1">
      <alignment horizontal="center" vertical="top" wrapText="1"/>
    </xf>
    <xf numFmtId="2" fontId="4" fillId="0" borderId="23" xfId="0" applyNumberFormat="1" applyFont="1" applyBorder="1" applyAlignment="1">
      <alignment horizontal="center" vertical="top" wrapText="1"/>
    </xf>
    <xf numFmtId="2" fontId="8" fillId="12" borderId="23" xfId="42" applyNumberFormat="1" applyFont="1" applyFill="1" applyBorder="1" applyAlignment="1">
      <alignment horizontal="center" vertical="top" wrapText="1"/>
    </xf>
    <xf numFmtId="0" fontId="8" fillId="33" borderId="65" xfId="0" applyFont="1" applyFill="1" applyBorder="1" applyAlignment="1">
      <alignment vertical="top" wrapText="1"/>
    </xf>
    <xf numFmtId="0" fontId="8" fillId="33" borderId="0" xfId="0" applyFont="1" applyFill="1" applyBorder="1" applyAlignment="1">
      <alignment vertical="top" wrapText="1"/>
    </xf>
    <xf numFmtId="43" fontId="8" fillId="12" borderId="45" xfId="42" applyFont="1" applyFill="1" applyBorder="1" applyAlignment="1">
      <alignment vertical="top" wrapText="1"/>
    </xf>
    <xf numFmtId="0" fontId="8" fillId="33" borderId="20" xfId="0" applyFont="1" applyFill="1" applyBorder="1" applyAlignment="1">
      <alignment horizontal="right" vertical="top" wrapText="1"/>
    </xf>
    <xf numFmtId="4" fontId="8" fillId="33" borderId="66" xfId="0" applyNumberFormat="1" applyFont="1" applyFill="1" applyBorder="1" applyAlignment="1">
      <alignment horizontal="center" vertical="top"/>
    </xf>
    <xf numFmtId="4" fontId="8" fillId="33" borderId="66" xfId="42" applyNumberFormat="1" applyFont="1" applyFill="1" applyBorder="1" applyAlignment="1">
      <alignment horizontal="center" vertical="top" wrapText="1"/>
    </xf>
    <xf numFmtId="3" fontId="8" fillId="33" borderId="26" xfId="42" applyNumberFormat="1" applyFont="1" applyFill="1" applyBorder="1" applyAlignment="1">
      <alignment horizontal="center" vertical="top" wrapText="1"/>
    </xf>
    <xf numFmtId="4" fontId="8" fillId="33" borderId="27" xfId="42" applyNumberFormat="1" applyFont="1" applyFill="1" applyBorder="1" applyAlignment="1">
      <alignment horizontal="center" vertical="top" wrapText="1"/>
    </xf>
    <xf numFmtId="3" fontId="8" fillId="33" borderId="20" xfId="42" applyNumberFormat="1" applyFont="1" applyFill="1" applyBorder="1" applyAlignment="1">
      <alignment horizontal="center" vertical="top" wrapText="1"/>
    </xf>
    <xf numFmtId="4" fontId="8" fillId="33" borderId="28" xfId="42" applyNumberFormat="1" applyFont="1" applyFill="1" applyBorder="1" applyAlignment="1">
      <alignment horizontal="center" vertical="top" wrapText="1"/>
    </xf>
    <xf numFmtId="43" fontId="8" fillId="33" borderId="20" xfId="42" applyFont="1" applyFill="1" applyBorder="1" applyAlignment="1">
      <alignment horizontal="right" vertical="top" wrapText="1"/>
    </xf>
    <xf numFmtId="4" fontId="8" fillId="33" borderId="29" xfId="42" applyNumberFormat="1" applyFont="1" applyFill="1" applyBorder="1" applyAlignment="1">
      <alignment horizontal="center" vertical="top" wrapText="1"/>
    </xf>
    <xf numFmtId="4" fontId="8" fillId="33" borderId="67" xfId="42" applyNumberFormat="1" applyFont="1" applyFill="1" applyBorder="1" applyAlignment="1">
      <alignment horizontal="center" vertical="top" wrapText="1"/>
    </xf>
    <xf numFmtId="4" fontId="8" fillId="33" borderId="68" xfId="42" applyNumberFormat="1" applyFont="1" applyFill="1" applyBorder="1" applyAlignment="1">
      <alignment horizontal="center" vertical="top" wrapText="1"/>
    </xf>
    <xf numFmtId="4" fontId="8" fillId="33" borderId="69" xfId="42" applyNumberFormat="1" applyFont="1" applyFill="1" applyBorder="1" applyAlignment="1">
      <alignment horizontal="center" vertical="top" wrapText="1"/>
    </xf>
    <xf numFmtId="0" fontId="4" fillId="33" borderId="26" xfId="0" applyFont="1" applyFill="1" applyBorder="1" applyAlignment="1">
      <alignment horizontal="justify" vertical="top" wrapText="1"/>
    </xf>
    <xf numFmtId="0" fontId="4" fillId="0" borderId="54" xfId="0" applyFont="1" applyBorder="1" applyAlignment="1">
      <alignment horizontal="right" vertical="top" wrapText="1"/>
    </xf>
    <xf numFmtId="0" fontId="4" fillId="0" borderId="70" xfId="0" applyFont="1" applyBorder="1" applyAlignment="1">
      <alignment horizontal="left" vertical="top" wrapText="1"/>
    </xf>
    <xf numFmtId="0" fontId="4" fillId="0" borderId="12" xfId="0" applyFont="1" applyBorder="1" applyAlignment="1">
      <alignment horizontal="left" vertical="top" wrapText="1"/>
    </xf>
    <xf numFmtId="43" fontId="8" fillId="12" borderId="12" xfId="42" applyFont="1" applyFill="1" applyBorder="1" applyAlignment="1">
      <alignment horizontal="center" vertical="top" wrapText="1"/>
    </xf>
    <xf numFmtId="43" fontId="8" fillId="33" borderId="28" xfId="42" applyFont="1" applyFill="1" applyBorder="1" applyAlignment="1">
      <alignment horizontal="center" vertical="top" wrapText="1"/>
    </xf>
    <xf numFmtId="0" fontId="4" fillId="0" borderId="26" xfId="0" applyFont="1" applyBorder="1" applyAlignment="1">
      <alignment horizontal="center" vertical="top"/>
    </xf>
    <xf numFmtId="0" fontId="4" fillId="0" borderId="54" xfId="0" applyFont="1" applyBorder="1" applyAlignment="1">
      <alignment horizontal="center" vertical="top" wrapText="1"/>
    </xf>
    <xf numFmtId="0" fontId="4" fillId="0" borderId="70" xfId="0" applyFont="1" applyBorder="1" applyAlignment="1">
      <alignment horizontal="center" vertical="top"/>
    </xf>
    <xf numFmtId="0" fontId="4" fillId="0" borderId="12" xfId="0" applyFont="1" applyBorder="1" applyAlignment="1">
      <alignment horizontal="center" vertical="top"/>
    </xf>
    <xf numFmtId="43" fontId="8" fillId="12" borderId="11" xfId="42" applyFont="1" applyFill="1" applyBorder="1" applyAlignment="1">
      <alignment horizontal="center" vertical="top" wrapText="1"/>
    </xf>
    <xf numFmtId="43" fontId="8" fillId="33" borderId="20" xfId="42" applyFont="1" applyFill="1" applyBorder="1" applyAlignment="1">
      <alignment horizontal="center" vertical="top" wrapText="1"/>
    </xf>
    <xf numFmtId="0" fontId="4" fillId="0" borderId="13" xfId="0" applyFont="1" applyBorder="1" applyAlignment="1">
      <alignment horizontal="center" vertical="top"/>
    </xf>
    <xf numFmtId="4" fontId="8" fillId="12" borderId="13" xfId="42" applyNumberFormat="1" applyFont="1" applyFill="1" applyBorder="1" applyAlignment="1">
      <alignment horizontal="center" vertical="top" wrapText="1"/>
    </xf>
    <xf numFmtId="0" fontId="4" fillId="0" borderId="67" xfId="0" applyFont="1" applyBorder="1" applyAlignment="1">
      <alignment horizontal="center" vertical="top" wrapText="1"/>
    </xf>
    <xf numFmtId="0" fontId="4" fillId="0" borderId="68" xfId="0" applyFont="1" applyBorder="1" applyAlignment="1">
      <alignment horizontal="center" vertical="top" wrapText="1"/>
    </xf>
    <xf numFmtId="0" fontId="4" fillId="0" borderId="69" xfId="0" applyFont="1" applyBorder="1" applyAlignment="1">
      <alignment horizontal="center" vertical="top" wrapText="1"/>
    </xf>
    <xf numFmtId="0" fontId="4" fillId="0" borderId="71" xfId="0" applyFont="1" applyBorder="1" applyAlignment="1">
      <alignment horizontal="center" vertical="top" wrapText="1"/>
    </xf>
    <xf numFmtId="0" fontId="4" fillId="0" borderId="72" xfId="0" applyFont="1" applyBorder="1" applyAlignment="1">
      <alignment horizontal="center" vertical="top" wrapText="1"/>
    </xf>
    <xf numFmtId="0" fontId="4" fillId="0" borderId="73" xfId="0" applyFont="1" applyBorder="1" applyAlignment="1">
      <alignment horizontal="center" vertical="top" wrapText="1"/>
    </xf>
    <xf numFmtId="2" fontId="8" fillId="33" borderId="67" xfId="42" applyNumberFormat="1" applyFont="1" applyFill="1" applyBorder="1" applyAlignment="1">
      <alignment horizontal="center" vertical="top" wrapText="1"/>
    </xf>
    <xf numFmtId="0" fontId="8" fillId="19" borderId="57" xfId="0" applyFont="1" applyFill="1" applyBorder="1" applyAlignment="1">
      <alignment horizontal="right" vertical="top" wrapText="1"/>
    </xf>
    <xf numFmtId="0" fontId="8" fillId="19" borderId="58" xfId="0" applyFont="1" applyFill="1" applyBorder="1" applyAlignment="1">
      <alignment horizontal="right" vertical="top"/>
    </xf>
    <xf numFmtId="4" fontId="8" fillId="19" borderId="58" xfId="0" applyNumberFormat="1" applyFont="1" applyFill="1" applyBorder="1" applyAlignment="1">
      <alignment horizontal="center" vertical="top"/>
    </xf>
    <xf numFmtId="4" fontId="8" fillId="19" borderId="58" xfId="42" applyNumberFormat="1" applyFont="1" applyFill="1" applyBorder="1" applyAlignment="1">
      <alignment horizontal="center" vertical="top" wrapText="1"/>
    </xf>
    <xf numFmtId="3" fontId="8" fillId="19" borderId="58" xfId="42" applyNumberFormat="1" applyFont="1" applyFill="1" applyBorder="1" applyAlignment="1">
      <alignment horizontal="center" vertical="top" wrapText="1"/>
    </xf>
    <xf numFmtId="3" fontId="8" fillId="19" borderId="57" xfId="42" applyNumberFormat="1" applyFont="1" applyFill="1" applyBorder="1" applyAlignment="1">
      <alignment horizontal="center" vertical="top" wrapText="1"/>
    </xf>
    <xf numFmtId="4" fontId="8" fillId="19" borderId="59" xfId="42" applyNumberFormat="1" applyFont="1" applyFill="1" applyBorder="1" applyAlignment="1">
      <alignment horizontal="center" vertical="top" wrapText="1"/>
    </xf>
    <xf numFmtId="43" fontId="8" fillId="19" borderId="57" xfId="42" applyFont="1" applyFill="1" applyBorder="1" applyAlignment="1">
      <alignment horizontal="right" vertical="top" wrapText="1"/>
    </xf>
    <xf numFmtId="43" fontId="8" fillId="19" borderId="59" xfId="42" applyFont="1" applyFill="1" applyBorder="1" applyAlignment="1">
      <alignment horizontal="center" vertical="top" wrapText="1"/>
    </xf>
    <xf numFmtId="43" fontId="8" fillId="19" borderId="57" xfId="42" applyFont="1" applyFill="1" applyBorder="1" applyAlignment="1">
      <alignment horizontal="center" vertical="top" wrapText="1"/>
    </xf>
    <xf numFmtId="4" fontId="8" fillId="19" borderId="74" xfId="42" applyNumberFormat="1" applyFont="1" applyFill="1" applyBorder="1" applyAlignment="1">
      <alignment horizontal="center" vertical="top" wrapText="1"/>
    </xf>
    <xf numFmtId="4" fontId="8" fillId="19" borderId="39" xfId="42" applyNumberFormat="1" applyFont="1" applyFill="1" applyBorder="1" applyAlignment="1">
      <alignment horizontal="center" vertical="top" wrapText="1"/>
    </xf>
    <xf numFmtId="4" fontId="8" fillId="19" borderId="14" xfId="42" applyNumberFormat="1" applyFont="1" applyFill="1" applyBorder="1" applyAlignment="1">
      <alignment horizontal="center" vertical="top" wrapText="1"/>
    </xf>
    <xf numFmtId="4" fontId="8" fillId="19" borderId="15" xfId="42" applyNumberFormat="1" applyFont="1" applyFill="1" applyBorder="1" applyAlignment="1">
      <alignment horizontal="center" vertical="top" wrapText="1"/>
    </xf>
    <xf numFmtId="4" fontId="8" fillId="19" borderId="40" xfId="42" applyNumberFormat="1" applyFont="1" applyFill="1" applyBorder="1" applyAlignment="1">
      <alignment horizontal="center" vertical="top" wrapText="1"/>
    </xf>
    <xf numFmtId="2" fontId="8" fillId="19" borderId="14" xfId="42" applyNumberFormat="1" applyFont="1" applyFill="1" applyBorder="1" applyAlignment="1">
      <alignment horizontal="center" vertical="top" wrapText="1"/>
    </xf>
    <xf numFmtId="0" fontId="8" fillId="19" borderId="58" xfId="0" applyFont="1" applyFill="1" applyBorder="1" applyAlignment="1">
      <alignment horizontal="center" vertical="top"/>
    </xf>
    <xf numFmtId="4" fontId="8" fillId="19" borderId="58" xfId="42" applyNumberFormat="1" applyFont="1" applyFill="1" applyBorder="1" applyAlignment="1">
      <alignment horizontal="right" vertical="top" wrapText="1"/>
    </xf>
    <xf numFmtId="0" fontId="8" fillId="9" borderId="75" xfId="0" applyFont="1" applyFill="1" applyBorder="1" applyAlignment="1">
      <alignment horizontal="left" vertical="top" wrapText="1"/>
    </xf>
    <xf numFmtId="0" fontId="8" fillId="9" borderId="0" xfId="0" applyFont="1" applyFill="1" applyBorder="1" applyAlignment="1">
      <alignment horizontal="left" vertical="top" wrapText="1"/>
    </xf>
    <xf numFmtId="0" fontId="8" fillId="9" borderId="76" xfId="0" applyFont="1" applyFill="1" applyBorder="1" applyAlignment="1">
      <alignment horizontal="left" vertical="top" wrapText="1"/>
    </xf>
    <xf numFmtId="0" fontId="8" fillId="0" borderId="75" xfId="0" applyFont="1" applyBorder="1" applyAlignment="1">
      <alignment horizontal="left" vertical="top" wrapText="1"/>
    </xf>
    <xf numFmtId="0" fontId="8" fillId="0" borderId="0" xfId="0" applyFont="1" applyBorder="1" applyAlignment="1">
      <alignment horizontal="left" vertical="top" wrapText="1"/>
    </xf>
    <xf numFmtId="0" fontId="8" fillId="8" borderId="13" xfId="0" applyFont="1" applyFill="1" applyBorder="1" applyAlignment="1">
      <alignment horizontal="left" vertical="top" wrapText="1"/>
    </xf>
    <xf numFmtId="0" fontId="8" fillId="8" borderId="16" xfId="0" applyFont="1" applyFill="1" applyBorder="1" applyAlignment="1">
      <alignment horizontal="left" vertical="top" wrapText="1"/>
    </xf>
    <xf numFmtId="0" fontId="8" fillId="0" borderId="7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6" xfId="0" applyFont="1" applyFill="1" applyBorder="1" applyAlignment="1">
      <alignment horizontal="left" vertical="center" wrapText="1"/>
    </xf>
    <xf numFmtId="0" fontId="8" fillId="35" borderId="77" xfId="0" applyFont="1" applyFill="1" applyBorder="1" applyAlignment="1">
      <alignment horizontal="center" vertical="center" wrapText="1"/>
    </xf>
    <xf numFmtId="0" fontId="8" fillId="35" borderId="78" xfId="0" applyFont="1" applyFill="1" applyBorder="1" applyAlignment="1">
      <alignment horizontal="center" vertical="center" wrapText="1"/>
    </xf>
    <xf numFmtId="0" fontId="8" fillId="35" borderId="79" xfId="0" applyFont="1" applyFill="1" applyBorder="1" applyAlignment="1">
      <alignment horizontal="center" vertical="center" textRotation="90" wrapText="1"/>
    </xf>
    <xf numFmtId="0" fontId="8" fillId="35" borderId="80" xfId="0" applyFont="1" applyFill="1" applyBorder="1" applyAlignment="1">
      <alignment horizontal="center" vertical="center" textRotation="90" wrapText="1"/>
    </xf>
    <xf numFmtId="0" fontId="8" fillId="35" borderId="81" xfId="0" applyFont="1" applyFill="1" applyBorder="1" applyAlignment="1">
      <alignment horizontal="center" vertical="center" wrapText="1"/>
    </xf>
    <xf numFmtId="0" fontId="8" fillId="35" borderId="36" xfId="0" applyFont="1" applyFill="1" applyBorder="1" applyAlignment="1">
      <alignment horizontal="center" vertical="center" wrapText="1"/>
    </xf>
    <xf numFmtId="0" fontId="8" fillId="35" borderId="82" xfId="0" applyFont="1" applyFill="1" applyBorder="1" applyAlignment="1">
      <alignment horizontal="center" vertical="center" textRotation="90" wrapText="1"/>
    </xf>
    <xf numFmtId="0" fontId="8" fillId="35" borderId="83" xfId="0" applyFont="1" applyFill="1" applyBorder="1" applyAlignment="1">
      <alignment horizontal="center" vertical="center" textRotation="90" wrapText="1"/>
    </xf>
    <xf numFmtId="0" fontId="8" fillId="0" borderId="76" xfId="0" applyFont="1" applyBorder="1" applyAlignment="1">
      <alignment horizontal="left" vertical="top" wrapText="1"/>
    </xf>
    <xf numFmtId="0" fontId="8" fillId="9" borderId="84" xfId="0" applyFont="1" applyFill="1" applyBorder="1" applyAlignment="1">
      <alignment horizontal="left" wrapText="1"/>
    </xf>
    <xf numFmtId="0" fontId="8" fillId="9" borderId="77" xfId="0" applyFont="1" applyFill="1" applyBorder="1" applyAlignment="1">
      <alignment horizontal="left" wrapText="1"/>
    </xf>
    <xf numFmtId="0" fontId="8" fillId="9" borderId="78" xfId="0" applyFont="1" applyFill="1" applyBorder="1" applyAlignment="1">
      <alignment horizontal="left" wrapText="1"/>
    </xf>
    <xf numFmtId="0" fontId="8" fillId="35" borderId="85" xfId="0" applyFont="1" applyFill="1" applyBorder="1" applyAlignment="1">
      <alignment horizontal="center" vertical="center" textRotation="90" wrapText="1"/>
    </xf>
    <xf numFmtId="0" fontId="8" fillId="35" borderId="86" xfId="0" applyFont="1" applyFill="1" applyBorder="1" applyAlignment="1">
      <alignment horizontal="center" vertical="center" textRotation="90" wrapText="1"/>
    </xf>
    <xf numFmtId="0" fontId="8" fillId="35" borderId="60" xfId="0" applyFont="1" applyFill="1" applyBorder="1" applyAlignment="1">
      <alignment horizontal="center" vertical="center" wrapText="1"/>
    </xf>
    <xf numFmtId="0" fontId="8" fillId="35" borderId="39" xfId="0" applyFont="1" applyFill="1" applyBorder="1" applyAlignment="1">
      <alignment horizontal="center" vertical="center" wrapText="1"/>
    </xf>
    <xf numFmtId="0" fontId="8" fillId="35" borderId="87" xfId="0" applyFont="1" applyFill="1" applyBorder="1" applyAlignment="1">
      <alignment horizontal="center" vertical="center" wrapText="1"/>
    </xf>
    <xf numFmtId="0" fontId="8" fillId="35" borderId="60" xfId="0" applyFont="1" applyFill="1" applyBorder="1" applyAlignment="1">
      <alignment horizontal="center" vertical="center"/>
    </xf>
    <xf numFmtId="0" fontId="8" fillId="35" borderId="39" xfId="0" applyFont="1" applyFill="1" applyBorder="1" applyAlignment="1">
      <alignment horizontal="center" vertical="center"/>
    </xf>
    <xf numFmtId="0" fontId="8" fillId="35" borderId="87" xfId="0" applyFont="1" applyFill="1" applyBorder="1" applyAlignment="1">
      <alignment horizontal="center" vertical="center"/>
    </xf>
    <xf numFmtId="0" fontId="8" fillId="0" borderId="13" xfId="0" applyFont="1" applyBorder="1" applyAlignment="1">
      <alignment horizontal="left" vertical="top" wrapText="1"/>
    </xf>
    <xf numFmtId="0" fontId="8" fillId="0" borderId="22" xfId="0" applyFont="1" applyBorder="1" applyAlignment="1">
      <alignment horizontal="left" vertical="top" wrapText="1"/>
    </xf>
    <xf numFmtId="0" fontId="8" fillId="0" borderId="88" xfId="0" applyFont="1" applyBorder="1" applyAlignment="1">
      <alignment horizontal="left" vertical="top" wrapText="1"/>
    </xf>
    <xf numFmtId="0" fontId="18" fillId="0" borderId="0" xfId="0" applyFont="1" applyAlignment="1">
      <alignment horizontal="left"/>
    </xf>
    <xf numFmtId="0" fontId="4" fillId="0" borderId="0" xfId="0" applyFont="1" applyBorder="1" applyAlignment="1">
      <alignment wrapText="1"/>
    </xf>
    <xf numFmtId="0" fontId="0" fillId="0" borderId="0" xfId="0" applyFont="1" applyAlignment="1">
      <alignment wrapText="1"/>
    </xf>
    <xf numFmtId="0" fontId="8" fillId="35" borderId="70" xfId="0" applyFont="1" applyFill="1" applyBorder="1" applyAlignment="1">
      <alignment horizontal="center" vertical="center" wrapText="1"/>
    </xf>
    <xf numFmtId="0" fontId="8" fillId="35" borderId="89" xfId="0" applyFont="1" applyFill="1" applyBorder="1" applyAlignment="1">
      <alignment horizontal="center" vertical="center" wrapText="1"/>
    </xf>
    <xf numFmtId="0" fontId="8" fillId="35" borderId="90" xfId="0" applyFont="1" applyFill="1" applyBorder="1" applyAlignment="1">
      <alignment horizontal="center" vertical="center" wrapText="1"/>
    </xf>
    <xf numFmtId="0" fontId="8" fillId="35" borderId="62" xfId="0" applyFont="1" applyFill="1" applyBorder="1" applyAlignment="1">
      <alignment horizontal="center" vertical="center" wrapText="1"/>
    </xf>
    <xf numFmtId="0" fontId="8" fillId="35" borderId="91" xfId="0" applyFont="1" applyFill="1" applyBorder="1" applyAlignment="1">
      <alignment horizontal="center" vertical="center" textRotation="90" wrapText="1"/>
    </xf>
    <xf numFmtId="0" fontId="8" fillId="35" borderId="92" xfId="0" applyFont="1" applyFill="1" applyBorder="1" applyAlignment="1">
      <alignment horizontal="center" vertical="center" textRotation="90" wrapText="1"/>
    </xf>
    <xf numFmtId="0" fontId="4" fillId="0" borderId="75" xfId="0" applyFont="1" applyBorder="1" applyAlignment="1">
      <alignment horizontal="left" vertical="top" wrapText="1"/>
    </xf>
    <xf numFmtId="0" fontId="4" fillId="0" borderId="0" xfId="0" applyFont="1" applyBorder="1" applyAlignment="1">
      <alignment horizontal="left" vertical="top" wrapText="1"/>
    </xf>
    <xf numFmtId="0" fontId="4" fillId="0" borderId="76" xfId="0" applyFont="1" applyBorder="1" applyAlignment="1">
      <alignment horizontal="left" vertical="top" wrapText="1"/>
    </xf>
    <xf numFmtId="0" fontId="4" fillId="0" borderId="75" xfId="0" applyFont="1" applyBorder="1" applyAlignment="1">
      <alignment horizontal="left" vertical="top"/>
    </xf>
    <xf numFmtId="0" fontId="4" fillId="0" borderId="0" xfId="0" applyFont="1" applyBorder="1" applyAlignment="1">
      <alignment horizontal="left" vertical="top"/>
    </xf>
    <xf numFmtId="0" fontId="13" fillId="0" borderId="0" xfId="0" applyFont="1" applyBorder="1" applyAlignment="1">
      <alignment horizontal="center" vertical="center"/>
    </xf>
    <xf numFmtId="0" fontId="8" fillId="35" borderId="93" xfId="0" applyFont="1" applyFill="1" applyBorder="1" applyAlignment="1">
      <alignment horizontal="center" vertical="center" wrapText="1"/>
    </xf>
    <xf numFmtId="0" fontId="8" fillId="35" borderId="55" xfId="0" applyFont="1" applyFill="1" applyBorder="1" applyAlignment="1">
      <alignment horizontal="center" vertical="center" wrapText="1"/>
    </xf>
    <xf numFmtId="0" fontId="8" fillId="35" borderId="94" xfId="0" applyFont="1" applyFill="1" applyBorder="1" applyAlignment="1">
      <alignment horizontal="center" vertical="center" wrapText="1"/>
    </xf>
    <xf numFmtId="0" fontId="8" fillId="35" borderId="57" xfId="0" applyFont="1" applyFill="1" applyBorder="1" applyAlignment="1">
      <alignment horizontal="center" vertical="center"/>
    </xf>
    <xf numFmtId="0" fontId="8" fillId="35" borderId="58" xfId="0" applyFont="1" applyFill="1" applyBorder="1" applyAlignment="1">
      <alignment horizontal="center" vertical="center"/>
    </xf>
    <xf numFmtId="0" fontId="8" fillId="35" borderId="59" xfId="0" applyFont="1" applyFill="1" applyBorder="1" applyAlignment="1">
      <alignment horizontal="center" vertical="center"/>
    </xf>
    <xf numFmtId="0" fontId="4" fillId="0" borderId="62" xfId="0" applyFont="1" applyBorder="1" applyAlignment="1">
      <alignment horizontal="left" vertical="top" wrapText="1"/>
    </xf>
    <xf numFmtId="0" fontId="4" fillId="0" borderId="95" xfId="0" applyFont="1" applyBorder="1" applyAlignment="1">
      <alignment horizontal="left" vertical="top" wrapText="1"/>
    </xf>
    <xf numFmtId="0" fontId="4" fillId="0" borderId="96" xfId="0" applyFont="1" applyBorder="1" applyAlignment="1">
      <alignment horizontal="left" vertical="top" wrapText="1"/>
    </xf>
    <xf numFmtId="4" fontId="17" fillId="0" borderId="0" xfId="0" applyNumberFormat="1" applyFont="1" applyAlignment="1">
      <alignment horizontal="right"/>
    </xf>
    <xf numFmtId="0" fontId="21" fillId="13" borderId="97" xfId="0" applyFont="1" applyFill="1" applyBorder="1" applyAlignment="1">
      <alignment horizontal="left" vertical="top"/>
    </xf>
    <xf numFmtId="0" fontId="21" fillId="13" borderId="77" xfId="0" applyFont="1" applyFill="1" applyBorder="1" applyAlignment="1">
      <alignment horizontal="left" vertical="top"/>
    </xf>
    <xf numFmtId="0" fontId="21" fillId="13" borderId="78" xfId="0" applyFont="1" applyFill="1" applyBorder="1" applyAlignment="1">
      <alignment horizontal="left" vertical="top"/>
    </xf>
    <xf numFmtId="0" fontId="8" fillId="0" borderId="75"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76" xfId="0" applyFont="1" applyFill="1" applyBorder="1" applyAlignment="1">
      <alignment horizontal="left" vertical="top" wrapText="1"/>
    </xf>
    <xf numFmtId="0" fontId="8" fillId="9" borderId="75" xfId="0" applyFont="1" applyFill="1" applyBorder="1" applyAlignment="1">
      <alignment horizontal="left" vertical="top"/>
    </xf>
    <xf numFmtId="0" fontId="8" fillId="9" borderId="0" xfId="0" applyFont="1" applyFill="1" applyBorder="1" applyAlignment="1">
      <alignment horizontal="left" vertical="top"/>
    </xf>
    <xf numFmtId="0" fontId="8" fillId="9" borderId="76" xfId="0" applyFont="1" applyFill="1" applyBorder="1" applyAlignment="1">
      <alignment horizontal="left" vertical="top"/>
    </xf>
    <xf numFmtId="0" fontId="14" fillId="0" borderId="0" xfId="0" applyFont="1" applyAlignment="1">
      <alignment horizontal="left"/>
    </xf>
    <xf numFmtId="0" fontId="20" fillId="0" borderId="0" xfId="0" applyFont="1" applyAlignment="1">
      <alignment horizontal="left"/>
    </xf>
    <xf numFmtId="0" fontId="14" fillId="0" borderId="0" xfId="53" applyFont="1" applyAlignment="1" applyProtection="1">
      <alignment horizontal="left"/>
      <protection/>
    </xf>
    <xf numFmtId="0" fontId="4" fillId="0" borderId="75" xfId="0" applyFont="1" applyFill="1" applyBorder="1" applyAlignment="1">
      <alignment horizontal="left" vertical="top"/>
    </xf>
    <xf numFmtId="0" fontId="4" fillId="0" borderId="0" xfId="0" applyFont="1" applyFill="1" applyBorder="1" applyAlignment="1">
      <alignment horizontal="left" vertical="top"/>
    </xf>
    <xf numFmtId="0" fontId="4" fillId="0" borderId="60" xfId="0" applyFont="1" applyBorder="1" applyAlignment="1">
      <alignment horizontal="left" vertical="top"/>
    </xf>
    <xf numFmtId="0" fontId="4" fillId="0" borderId="39" xfId="0" applyFont="1" applyBorder="1" applyAlignment="1">
      <alignment horizontal="left" vertical="top"/>
    </xf>
    <xf numFmtId="0" fontId="4" fillId="0" borderId="98" xfId="0" applyFont="1" applyBorder="1" applyAlignment="1">
      <alignment horizontal="left" vertical="top"/>
    </xf>
    <xf numFmtId="0" fontId="4" fillId="0" borderId="60" xfId="0" applyFont="1" applyBorder="1" applyAlignment="1">
      <alignment horizontal="left" vertical="top" wrapText="1"/>
    </xf>
    <xf numFmtId="0" fontId="4" fillId="0" borderId="39" xfId="0" applyFont="1" applyBorder="1" applyAlignment="1">
      <alignment horizontal="left" vertical="top" wrapText="1"/>
    </xf>
    <xf numFmtId="0" fontId="4" fillId="0" borderId="98" xfId="0" applyFont="1" applyBorder="1" applyAlignment="1">
      <alignment horizontal="left" vertical="top" wrapText="1"/>
    </xf>
    <xf numFmtId="0" fontId="4" fillId="0" borderId="76" xfId="0" applyFont="1"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ese.Kise@lm.gov.l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46"/>
  <sheetViews>
    <sheetView tabSelected="1" view="pageLayout" zoomScale="90" zoomScaleNormal="80" zoomScalePageLayoutView="90" workbookViewId="0" topLeftCell="A1">
      <selection activeCell="B128" sqref="B128:C135"/>
    </sheetView>
  </sheetViews>
  <sheetFormatPr defaultColWidth="9.140625" defaultRowHeight="12.75"/>
  <cols>
    <col min="1" max="1" width="8.421875" style="3" customWidth="1"/>
    <col min="2" max="2" width="42.7109375" style="1" customWidth="1"/>
    <col min="3" max="3" width="7.421875" style="1" customWidth="1"/>
    <col min="4" max="4" width="7.421875" style="2" customWidth="1"/>
    <col min="5" max="5" width="7.28125" style="2" customWidth="1"/>
    <col min="6" max="6" width="10.8515625" style="2" customWidth="1"/>
    <col min="7" max="7" width="7.28125" style="2" hidden="1" customWidth="1"/>
    <col min="8" max="8" width="13.8515625" style="2" hidden="1" customWidth="1"/>
    <col min="9" max="9" width="8.28125" style="3" customWidth="1"/>
    <col min="10" max="10" width="31.7109375" style="1" customWidth="1"/>
    <col min="11" max="11" width="6.8515625" style="1" customWidth="1"/>
    <col min="12" max="12" width="7.7109375" style="4" customWidth="1"/>
    <col min="13" max="13" width="7.7109375" style="2" hidden="1" customWidth="1"/>
    <col min="14" max="14" width="13.421875" style="2" hidden="1" customWidth="1"/>
    <col min="15" max="15" width="9.140625" style="2" customWidth="1"/>
    <col min="16" max="16" width="16.140625" style="2" customWidth="1"/>
    <col min="17" max="17" width="13.00390625" style="2" hidden="1" customWidth="1"/>
    <col min="18" max="18" width="10.28125" style="11" hidden="1" customWidth="1"/>
    <col min="19" max="19" width="11.140625" style="11" hidden="1" customWidth="1"/>
    <col min="20" max="20" width="12.57421875" style="2" hidden="1" customWidth="1"/>
    <col min="21" max="21" width="13.57421875" style="11" customWidth="1"/>
    <col min="22" max="22" width="13.28125" style="11" customWidth="1"/>
    <col min="23" max="23" width="13.28125" style="2" customWidth="1"/>
    <col min="24" max="24" width="61.7109375" style="180" customWidth="1"/>
    <col min="25" max="25" width="9.140625" style="13" customWidth="1"/>
    <col min="26" max="26" width="11.28125" style="13" bestFit="1" customWidth="1"/>
    <col min="27" max="16384" width="9.140625" style="13" customWidth="1"/>
  </cols>
  <sheetData>
    <row r="1" spans="1:24" ht="15.75" customHeight="1">
      <c r="A1" s="256"/>
      <c r="B1" s="256"/>
      <c r="C1" s="256"/>
      <c r="D1" s="426" t="s">
        <v>243</v>
      </c>
      <c r="E1" s="426"/>
      <c r="F1" s="426"/>
      <c r="G1" s="426"/>
      <c r="H1" s="426"/>
      <c r="I1" s="426"/>
      <c r="J1" s="426"/>
      <c r="K1" s="426"/>
      <c r="L1" s="426"/>
      <c r="M1" s="426"/>
      <c r="N1" s="426"/>
      <c r="O1" s="426"/>
      <c r="P1" s="426"/>
      <c r="Q1" s="426"/>
      <c r="R1" s="426"/>
      <c r="S1" s="426"/>
      <c r="T1" s="426"/>
      <c r="U1" s="426"/>
      <c r="V1" s="426"/>
      <c r="W1" s="426"/>
      <c r="X1" s="426"/>
    </row>
    <row r="2" spans="1:24" ht="15.75" customHeight="1">
      <c r="A2" s="257"/>
      <c r="B2" s="257"/>
      <c r="C2" s="426" t="s">
        <v>239</v>
      </c>
      <c r="D2" s="426"/>
      <c r="E2" s="426"/>
      <c r="F2" s="426"/>
      <c r="G2" s="426"/>
      <c r="H2" s="426"/>
      <c r="I2" s="426"/>
      <c r="J2" s="426"/>
      <c r="K2" s="426"/>
      <c r="L2" s="426"/>
      <c r="M2" s="426"/>
      <c r="N2" s="426"/>
      <c r="O2" s="426"/>
      <c r="P2" s="426"/>
      <c r="Q2" s="426"/>
      <c r="R2" s="426"/>
      <c r="S2" s="426"/>
      <c r="T2" s="426"/>
      <c r="U2" s="426"/>
      <c r="V2" s="426"/>
      <c r="W2" s="426"/>
      <c r="X2" s="426"/>
    </row>
    <row r="3" spans="1:24" ht="15.75" customHeight="1">
      <c r="A3" s="426" t="s">
        <v>240</v>
      </c>
      <c r="B3" s="426"/>
      <c r="C3" s="426"/>
      <c r="D3" s="426"/>
      <c r="E3" s="426"/>
      <c r="F3" s="426"/>
      <c r="G3" s="426"/>
      <c r="H3" s="426"/>
      <c r="I3" s="426"/>
      <c r="J3" s="426"/>
      <c r="K3" s="426"/>
      <c r="L3" s="426"/>
      <c r="M3" s="426"/>
      <c r="N3" s="426"/>
      <c r="O3" s="426"/>
      <c r="P3" s="426"/>
      <c r="Q3" s="426"/>
      <c r="R3" s="426"/>
      <c r="S3" s="426"/>
      <c r="T3" s="426"/>
      <c r="U3" s="426"/>
      <c r="V3" s="426"/>
      <c r="W3" s="426"/>
      <c r="X3" s="426"/>
    </row>
    <row r="4" spans="1:24" ht="15.75" customHeight="1">
      <c r="A4" s="257"/>
      <c r="B4" s="257"/>
      <c r="C4" s="426" t="s">
        <v>241</v>
      </c>
      <c r="D4" s="426"/>
      <c r="E4" s="426"/>
      <c r="F4" s="426"/>
      <c r="G4" s="426"/>
      <c r="H4" s="426"/>
      <c r="I4" s="426"/>
      <c r="J4" s="426"/>
      <c r="K4" s="426"/>
      <c r="L4" s="426"/>
      <c r="M4" s="426"/>
      <c r="N4" s="426"/>
      <c r="O4" s="426"/>
      <c r="P4" s="426"/>
      <c r="Q4" s="426"/>
      <c r="R4" s="426"/>
      <c r="S4" s="426"/>
      <c r="T4" s="426"/>
      <c r="U4" s="426"/>
      <c r="V4" s="426"/>
      <c r="W4" s="426"/>
      <c r="X4" s="426"/>
    </row>
    <row r="5" spans="1:24" ht="15.75" customHeight="1">
      <c r="A5" s="257"/>
      <c r="B5" s="257"/>
      <c r="C5" s="257"/>
      <c r="D5" s="257"/>
      <c r="E5" s="426" t="s">
        <v>242</v>
      </c>
      <c r="F5" s="426"/>
      <c r="G5" s="426"/>
      <c r="H5" s="426"/>
      <c r="I5" s="426"/>
      <c r="J5" s="426"/>
      <c r="K5" s="426"/>
      <c r="L5" s="426"/>
      <c r="M5" s="426"/>
      <c r="N5" s="426"/>
      <c r="O5" s="426"/>
      <c r="P5" s="426"/>
      <c r="Q5" s="426"/>
      <c r="R5" s="426"/>
      <c r="S5" s="426"/>
      <c r="T5" s="426"/>
      <c r="U5" s="426"/>
      <c r="V5" s="426"/>
      <c r="W5" s="426"/>
      <c r="X5" s="426"/>
    </row>
    <row r="6" spans="2:24" ht="11.25" customHeight="1">
      <c r="B6" s="2"/>
      <c r="C6" s="2"/>
      <c r="J6" s="2"/>
      <c r="K6" s="2"/>
      <c r="L6" s="6"/>
      <c r="R6" s="5"/>
      <c r="S6" s="5"/>
      <c r="U6" s="5"/>
      <c r="V6" s="5"/>
      <c r="X6" s="179"/>
    </row>
    <row r="7" spans="2:24" ht="35.25" customHeight="1">
      <c r="B7" s="416" t="s">
        <v>244</v>
      </c>
      <c r="C7" s="416"/>
      <c r="D7" s="416"/>
      <c r="E7" s="416"/>
      <c r="F7" s="416"/>
      <c r="G7" s="416"/>
      <c r="H7" s="416"/>
      <c r="I7" s="416"/>
      <c r="J7" s="416"/>
      <c r="K7" s="416"/>
      <c r="L7" s="416"/>
      <c r="M7" s="416"/>
      <c r="N7" s="416"/>
      <c r="O7" s="416"/>
      <c r="P7" s="416"/>
      <c r="Q7" s="416"/>
      <c r="R7" s="416"/>
      <c r="S7" s="416"/>
      <c r="T7" s="416"/>
      <c r="U7" s="416"/>
      <c r="V7" s="416"/>
      <c r="W7" s="416"/>
      <c r="X7" s="416"/>
    </row>
    <row r="8" spans="2:24" ht="12.75" customHeight="1">
      <c r="B8" s="2"/>
      <c r="C8" s="2"/>
      <c r="J8" s="2"/>
      <c r="K8" s="2"/>
      <c r="L8" s="6"/>
      <c r="R8" s="5"/>
      <c r="S8" s="5"/>
      <c r="U8" s="5"/>
      <c r="V8" s="5"/>
      <c r="X8" s="179"/>
    </row>
    <row r="9" spans="2:24" ht="15">
      <c r="B9" s="13"/>
      <c r="C9" s="13"/>
      <c r="D9" s="13"/>
      <c r="E9" s="13"/>
      <c r="F9" s="13"/>
      <c r="G9" s="13"/>
      <c r="H9" s="13"/>
      <c r="I9" s="65"/>
      <c r="J9" s="13"/>
      <c r="K9" s="13"/>
      <c r="L9" s="13"/>
      <c r="M9" s="12"/>
      <c r="N9" s="12"/>
      <c r="O9" s="12"/>
      <c r="P9" s="12"/>
      <c r="Q9" s="12"/>
      <c r="R9" s="5"/>
      <c r="S9" s="5"/>
      <c r="T9" s="13"/>
      <c r="U9" s="5"/>
      <c r="V9" s="5"/>
      <c r="W9" s="13"/>
      <c r="X9" s="179"/>
    </row>
    <row r="10" ht="3" customHeight="1" thickBot="1">
      <c r="W10" s="12" t="s">
        <v>79</v>
      </c>
    </row>
    <row r="11" spans="1:24" ht="64.5" customHeight="1" thickBot="1">
      <c r="A11" s="420" t="s">
        <v>1</v>
      </c>
      <c r="B11" s="421"/>
      <c r="C11" s="421"/>
      <c r="D11" s="421"/>
      <c r="E11" s="421"/>
      <c r="F11" s="422"/>
      <c r="G11" s="393" t="s">
        <v>61</v>
      </c>
      <c r="H11" s="395"/>
      <c r="I11" s="396" t="s">
        <v>62</v>
      </c>
      <c r="J11" s="397"/>
      <c r="K11" s="397"/>
      <c r="L11" s="398"/>
      <c r="M11" s="393" t="s">
        <v>286</v>
      </c>
      <c r="N11" s="394"/>
      <c r="O11" s="394"/>
      <c r="P11" s="395"/>
      <c r="Q11" s="301" t="s">
        <v>64</v>
      </c>
      <c r="R11" s="393" t="s">
        <v>291</v>
      </c>
      <c r="S11" s="394"/>
      <c r="T11" s="394"/>
      <c r="U11" s="394"/>
      <c r="V11" s="394"/>
      <c r="W11" s="395"/>
      <c r="X11" s="417" t="s">
        <v>70</v>
      </c>
    </row>
    <row r="12" spans="1:24" ht="20.25" customHeight="1" thickBot="1">
      <c r="A12" s="391" t="s">
        <v>16</v>
      </c>
      <c r="B12" s="383" t="s">
        <v>0</v>
      </c>
      <c r="C12" s="385" t="s">
        <v>80</v>
      </c>
      <c r="D12" s="385" t="s">
        <v>81</v>
      </c>
      <c r="E12" s="385" t="s">
        <v>45</v>
      </c>
      <c r="F12" s="405" t="s">
        <v>235</v>
      </c>
      <c r="G12" s="385" t="s">
        <v>45</v>
      </c>
      <c r="H12" s="405" t="s">
        <v>71</v>
      </c>
      <c r="I12" s="391" t="s">
        <v>16</v>
      </c>
      <c r="J12" s="383" t="s">
        <v>0</v>
      </c>
      <c r="K12" s="385" t="s">
        <v>80</v>
      </c>
      <c r="L12" s="409" t="s">
        <v>81</v>
      </c>
      <c r="M12" s="381" t="s">
        <v>45</v>
      </c>
      <c r="N12" s="383" t="s">
        <v>72</v>
      </c>
      <c r="O12" s="385" t="s">
        <v>45</v>
      </c>
      <c r="P12" s="405" t="s">
        <v>73</v>
      </c>
      <c r="Q12" s="407" t="s">
        <v>63</v>
      </c>
      <c r="R12" s="393" t="s">
        <v>74</v>
      </c>
      <c r="S12" s="394"/>
      <c r="T12" s="395"/>
      <c r="U12" s="379" t="s">
        <v>75</v>
      </c>
      <c r="V12" s="379"/>
      <c r="W12" s="380"/>
      <c r="X12" s="418"/>
    </row>
    <row r="13" spans="1:24" ht="77.25" customHeight="1" thickBot="1">
      <c r="A13" s="392"/>
      <c r="B13" s="384"/>
      <c r="C13" s="386"/>
      <c r="D13" s="386"/>
      <c r="E13" s="386"/>
      <c r="F13" s="406"/>
      <c r="G13" s="386"/>
      <c r="H13" s="406"/>
      <c r="I13" s="392"/>
      <c r="J13" s="384"/>
      <c r="K13" s="386"/>
      <c r="L13" s="410"/>
      <c r="M13" s="382"/>
      <c r="N13" s="384"/>
      <c r="O13" s="386"/>
      <c r="P13" s="406"/>
      <c r="Q13" s="408"/>
      <c r="R13" s="302" t="s">
        <v>226</v>
      </c>
      <c r="S13" s="303" t="s">
        <v>227</v>
      </c>
      <c r="T13" s="304" t="s">
        <v>225</v>
      </c>
      <c r="U13" s="302" t="s">
        <v>223</v>
      </c>
      <c r="V13" s="303" t="s">
        <v>224</v>
      </c>
      <c r="W13" s="304" t="s">
        <v>225</v>
      </c>
      <c r="X13" s="419"/>
    </row>
    <row r="14" spans="1:24" ht="13.5" customHeight="1" thickBot="1">
      <c r="A14" s="294">
        <v>1</v>
      </c>
      <c r="B14" s="295">
        <v>2</v>
      </c>
      <c r="C14" s="295">
        <v>3</v>
      </c>
      <c r="D14" s="295">
        <v>4</v>
      </c>
      <c r="E14" s="295">
        <v>5</v>
      </c>
      <c r="F14" s="296" t="s">
        <v>66</v>
      </c>
      <c r="G14" s="297">
        <v>7</v>
      </c>
      <c r="H14" s="296" t="s">
        <v>67</v>
      </c>
      <c r="I14" s="297">
        <v>7</v>
      </c>
      <c r="J14" s="295">
        <v>8</v>
      </c>
      <c r="K14" s="295">
        <v>9</v>
      </c>
      <c r="L14" s="296">
        <v>10</v>
      </c>
      <c r="M14" s="297">
        <v>13</v>
      </c>
      <c r="N14" s="295" t="s">
        <v>68</v>
      </c>
      <c r="O14" s="295">
        <v>11</v>
      </c>
      <c r="P14" s="296" t="s">
        <v>293</v>
      </c>
      <c r="Q14" s="298" t="s">
        <v>69</v>
      </c>
      <c r="R14" s="48" t="s">
        <v>228</v>
      </c>
      <c r="S14" s="49" t="s">
        <v>229</v>
      </c>
      <c r="T14" s="299" t="s">
        <v>230</v>
      </c>
      <c r="U14" s="48" t="s">
        <v>287</v>
      </c>
      <c r="V14" s="49" t="s">
        <v>288</v>
      </c>
      <c r="W14" s="299" t="s">
        <v>289</v>
      </c>
      <c r="X14" s="300">
        <v>16</v>
      </c>
    </row>
    <row r="15" spans="1:24" ht="16.5" customHeight="1">
      <c r="A15" s="273" t="s">
        <v>9</v>
      </c>
      <c r="B15" s="388" t="s">
        <v>42</v>
      </c>
      <c r="C15" s="389"/>
      <c r="D15" s="389"/>
      <c r="E15" s="389"/>
      <c r="F15" s="389"/>
      <c r="G15" s="389"/>
      <c r="H15" s="389"/>
      <c r="I15" s="389"/>
      <c r="J15" s="389"/>
      <c r="K15" s="389"/>
      <c r="L15" s="389"/>
      <c r="M15" s="389"/>
      <c r="N15" s="389"/>
      <c r="O15" s="389"/>
      <c r="P15" s="389"/>
      <c r="Q15" s="389"/>
      <c r="R15" s="389"/>
      <c r="S15" s="389"/>
      <c r="T15" s="389"/>
      <c r="U15" s="389"/>
      <c r="V15" s="389"/>
      <c r="W15" s="390"/>
      <c r="X15" s="181"/>
    </row>
    <row r="16" spans="1:24" ht="15" customHeight="1">
      <c r="A16" s="59" t="s">
        <v>2</v>
      </c>
      <c r="B16" s="399" t="s">
        <v>46</v>
      </c>
      <c r="C16" s="400"/>
      <c r="D16" s="400"/>
      <c r="E16" s="400"/>
      <c r="F16" s="400"/>
      <c r="G16" s="400"/>
      <c r="H16" s="401"/>
      <c r="I16" s="59" t="s">
        <v>2</v>
      </c>
      <c r="J16" s="372" t="s">
        <v>46</v>
      </c>
      <c r="K16" s="373"/>
      <c r="L16" s="373"/>
      <c r="M16" s="373"/>
      <c r="N16" s="373"/>
      <c r="O16" s="373"/>
      <c r="P16" s="373"/>
      <c r="Q16" s="373"/>
      <c r="R16" s="373"/>
      <c r="S16" s="373"/>
      <c r="T16" s="373"/>
      <c r="U16" s="373"/>
      <c r="V16" s="373"/>
      <c r="W16" s="387"/>
      <c r="X16" s="182"/>
    </row>
    <row r="17" spans="1:26" ht="14.25" customHeight="1">
      <c r="A17" s="50" t="s">
        <v>3</v>
      </c>
      <c r="B17" s="51" t="s">
        <v>4</v>
      </c>
      <c r="C17" s="111">
        <v>49.8</v>
      </c>
      <c r="D17" s="111">
        <v>49.8</v>
      </c>
      <c r="E17" s="112">
        <v>8900</v>
      </c>
      <c r="F17" s="113">
        <f>D17*E17</f>
        <v>443220</v>
      </c>
      <c r="G17" s="114">
        <v>4450</v>
      </c>
      <c r="H17" s="113">
        <f>G17*D17</f>
        <v>221610</v>
      </c>
      <c r="I17" s="50"/>
      <c r="J17" s="51"/>
      <c r="K17" s="56"/>
      <c r="L17" s="57"/>
      <c r="M17" s="58"/>
      <c r="N17" s="52"/>
      <c r="O17" s="52"/>
      <c r="P17" s="54"/>
      <c r="Q17" s="115">
        <f>H17+N17</f>
        <v>221610</v>
      </c>
      <c r="R17" s="116">
        <f>K17-D17</f>
        <v>-49.8</v>
      </c>
      <c r="S17" s="117">
        <f>G17+M17-E17</f>
        <v>-4450</v>
      </c>
      <c r="T17" s="118">
        <f>Q17-F17</f>
        <v>-221610</v>
      </c>
      <c r="U17" s="116">
        <f>L17-D17</f>
        <v>-49.8</v>
      </c>
      <c r="V17" s="117">
        <f aca="true" t="shared" si="0" ref="V17:W19">O17-E17</f>
        <v>-8900</v>
      </c>
      <c r="W17" s="118">
        <f t="shared" si="0"/>
        <v>-443220</v>
      </c>
      <c r="X17" s="182"/>
      <c r="Y17" s="44"/>
      <c r="Z17" s="44"/>
    </row>
    <row r="18" spans="1:24" ht="27" customHeight="1">
      <c r="A18" s="50" t="s">
        <v>5</v>
      </c>
      <c r="B18" s="51" t="s">
        <v>6</v>
      </c>
      <c r="C18" s="111">
        <v>31.3</v>
      </c>
      <c r="D18" s="111">
        <v>31.3</v>
      </c>
      <c r="E18" s="112">
        <v>470</v>
      </c>
      <c r="F18" s="113">
        <f>D18*E18</f>
        <v>14711</v>
      </c>
      <c r="G18" s="114">
        <v>235</v>
      </c>
      <c r="H18" s="113">
        <f>G18*D18</f>
        <v>7355.5</v>
      </c>
      <c r="I18" s="50"/>
      <c r="J18" s="51"/>
      <c r="K18" s="56"/>
      <c r="L18" s="57"/>
      <c r="M18" s="58"/>
      <c r="N18" s="52"/>
      <c r="O18" s="52"/>
      <c r="P18" s="54"/>
      <c r="Q18" s="115">
        <f>H18+N18</f>
        <v>7355.5</v>
      </c>
      <c r="R18" s="116">
        <f>K18-D18</f>
        <v>-31.3</v>
      </c>
      <c r="S18" s="117">
        <f>G18+M18-E18</f>
        <v>-235</v>
      </c>
      <c r="T18" s="118">
        <f>Q18-F18</f>
        <v>-7355.5</v>
      </c>
      <c r="U18" s="116">
        <f>L18-D18</f>
        <v>-31.3</v>
      </c>
      <c r="V18" s="117">
        <f t="shared" si="0"/>
        <v>-470</v>
      </c>
      <c r="W18" s="118">
        <f t="shared" si="0"/>
        <v>-14711</v>
      </c>
      <c r="X18" s="182"/>
    </row>
    <row r="19" spans="1:24" ht="14.25" customHeight="1">
      <c r="A19" s="50" t="s">
        <v>7</v>
      </c>
      <c r="B19" s="51" t="s">
        <v>8</v>
      </c>
      <c r="C19" s="111">
        <v>37.42</v>
      </c>
      <c r="D19" s="111">
        <v>37.42</v>
      </c>
      <c r="E19" s="112">
        <v>4500</v>
      </c>
      <c r="F19" s="113">
        <f>D19*E19</f>
        <v>168390</v>
      </c>
      <c r="G19" s="114">
        <v>2250</v>
      </c>
      <c r="H19" s="113">
        <f>G19*D19</f>
        <v>84195</v>
      </c>
      <c r="I19" s="50"/>
      <c r="J19" s="51"/>
      <c r="K19" s="56"/>
      <c r="L19" s="57"/>
      <c r="M19" s="58"/>
      <c r="N19" s="52"/>
      <c r="O19" s="52"/>
      <c r="P19" s="54"/>
      <c r="Q19" s="115">
        <f>H19+N19</f>
        <v>84195</v>
      </c>
      <c r="R19" s="116">
        <f>K19-D19</f>
        <v>-37.42</v>
      </c>
      <c r="S19" s="117">
        <f>G19+M19-E19</f>
        <v>-2250</v>
      </c>
      <c r="T19" s="118">
        <f>Q19-F19</f>
        <v>-84195</v>
      </c>
      <c r="U19" s="116">
        <f>L19-D19</f>
        <v>-37.42</v>
      </c>
      <c r="V19" s="117">
        <f t="shared" si="0"/>
        <v>-4500</v>
      </c>
      <c r="W19" s="118">
        <f t="shared" si="0"/>
        <v>-168390</v>
      </c>
      <c r="X19" s="182"/>
    </row>
    <row r="20" spans="1:24" ht="15" customHeight="1">
      <c r="A20" s="19"/>
      <c r="B20" s="17"/>
      <c r="C20" s="29"/>
      <c r="D20" s="29"/>
      <c r="E20" s="31"/>
      <c r="F20" s="30"/>
      <c r="G20" s="32"/>
      <c r="H20" s="30"/>
      <c r="I20" s="219" t="s">
        <v>3</v>
      </c>
      <c r="J20" s="372" t="s">
        <v>47</v>
      </c>
      <c r="K20" s="373"/>
      <c r="L20" s="373"/>
      <c r="M20" s="373"/>
      <c r="N20" s="373"/>
      <c r="O20" s="373"/>
      <c r="P20" s="373"/>
      <c r="Q20" s="373"/>
      <c r="R20" s="373"/>
      <c r="S20" s="373"/>
      <c r="T20" s="373"/>
      <c r="U20" s="373"/>
      <c r="V20" s="373"/>
      <c r="W20" s="387"/>
      <c r="X20" s="63"/>
    </row>
    <row r="21" spans="1:24" ht="88.5" customHeight="1">
      <c r="A21" s="19"/>
      <c r="B21" s="17"/>
      <c r="C21" s="29"/>
      <c r="D21" s="29"/>
      <c r="E21" s="31"/>
      <c r="F21" s="30"/>
      <c r="G21" s="32"/>
      <c r="H21" s="30"/>
      <c r="I21" s="50" t="s">
        <v>49</v>
      </c>
      <c r="J21" s="51" t="s">
        <v>10</v>
      </c>
      <c r="K21" s="56">
        <v>64.8</v>
      </c>
      <c r="L21" s="60">
        <v>64.8</v>
      </c>
      <c r="M21" s="55">
        <v>221</v>
      </c>
      <c r="N21" s="52">
        <f aca="true" t="shared" si="1" ref="N21:N26">M21*L21</f>
        <v>14320.8</v>
      </c>
      <c r="O21" s="53">
        <v>442</v>
      </c>
      <c r="P21" s="54">
        <f aca="true" t="shared" si="2" ref="P21:P26">O21*L21</f>
        <v>28641.6</v>
      </c>
      <c r="Q21" s="115">
        <f aca="true" t="shared" si="3" ref="Q21:Q26">H21+N21</f>
        <v>14320.8</v>
      </c>
      <c r="R21" s="116">
        <f aca="true" t="shared" si="4" ref="R21:R26">K21-D21</f>
        <v>64.8</v>
      </c>
      <c r="S21" s="117">
        <f aca="true" t="shared" si="5" ref="S21:S26">G21+M21-E21</f>
        <v>221</v>
      </c>
      <c r="T21" s="118">
        <f aca="true" t="shared" si="6" ref="T21:T26">Q21-F21</f>
        <v>14320.8</v>
      </c>
      <c r="U21" s="116">
        <f aca="true" t="shared" si="7" ref="U21:U26">L21-D21</f>
        <v>64.8</v>
      </c>
      <c r="V21" s="117">
        <f aca="true" t="shared" si="8" ref="V21:W26">O21-E21</f>
        <v>442</v>
      </c>
      <c r="W21" s="118">
        <f>P21-F21</f>
        <v>28641.6</v>
      </c>
      <c r="X21" s="275" t="s">
        <v>237</v>
      </c>
    </row>
    <row r="22" spans="1:24" ht="87" customHeight="1">
      <c r="A22" s="19"/>
      <c r="B22" s="17"/>
      <c r="C22" s="29"/>
      <c r="D22" s="29"/>
      <c r="E22" s="31"/>
      <c r="F22" s="30"/>
      <c r="G22" s="32"/>
      <c r="H22" s="30"/>
      <c r="I22" s="50" t="s">
        <v>50</v>
      </c>
      <c r="J22" s="51" t="s">
        <v>11</v>
      </c>
      <c r="K22" s="56">
        <v>64.9</v>
      </c>
      <c r="L22" s="60">
        <v>64.9</v>
      </c>
      <c r="M22" s="55">
        <v>221</v>
      </c>
      <c r="N22" s="52">
        <f t="shared" si="1"/>
        <v>14342.900000000001</v>
      </c>
      <c r="O22" s="53">
        <v>442</v>
      </c>
      <c r="P22" s="54">
        <f t="shared" si="2"/>
        <v>28685.800000000003</v>
      </c>
      <c r="Q22" s="115">
        <f t="shared" si="3"/>
        <v>14342.900000000001</v>
      </c>
      <c r="R22" s="116">
        <f t="shared" si="4"/>
        <v>64.9</v>
      </c>
      <c r="S22" s="117">
        <f t="shared" si="5"/>
        <v>221</v>
      </c>
      <c r="T22" s="118">
        <f t="shared" si="6"/>
        <v>14342.900000000001</v>
      </c>
      <c r="U22" s="116">
        <f t="shared" si="7"/>
        <v>64.9</v>
      </c>
      <c r="V22" s="117">
        <f t="shared" si="8"/>
        <v>442</v>
      </c>
      <c r="W22" s="118">
        <f t="shared" si="8"/>
        <v>28685.800000000003</v>
      </c>
      <c r="X22" s="275" t="s">
        <v>236</v>
      </c>
    </row>
    <row r="23" spans="1:24" ht="87.75" customHeight="1">
      <c r="A23" s="19"/>
      <c r="B23" s="17"/>
      <c r="C23" s="29"/>
      <c r="D23" s="29"/>
      <c r="E23" s="31"/>
      <c r="F23" s="30"/>
      <c r="G23" s="32"/>
      <c r="H23" s="30"/>
      <c r="I23" s="50" t="s">
        <v>51</v>
      </c>
      <c r="J23" s="51" t="s">
        <v>12</v>
      </c>
      <c r="K23" s="56">
        <v>53.13</v>
      </c>
      <c r="L23" s="60">
        <v>53.13</v>
      </c>
      <c r="M23" s="55">
        <v>1472</v>
      </c>
      <c r="N23" s="52">
        <f t="shared" si="1"/>
        <v>78207.36</v>
      </c>
      <c r="O23" s="53">
        <v>2943</v>
      </c>
      <c r="P23" s="54">
        <f t="shared" si="2"/>
        <v>156361.59</v>
      </c>
      <c r="Q23" s="115">
        <f t="shared" si="3"/>
        <v>78207.36</v>
      </c>
      <c r="R23" s="116">
        <f t="shared" si="4"/>
        <v>53.13</v>
      </c>
      <c r="S23" s="117">
        <f t="shared" si="5"/>
        <v>1472</v>
      </c>
      <c r="T23" s="118">
        <f t="shared" si="6"/>
        <v>78207.36</v>
      </c>
      <c r="U23" s="116">
        <f t="shared" si="7"/>
        <v>53.13</v>
      </c>
      <c r="V23" s="117">
        <f>O23-E23</f>
        <v>2943</v>
      </c>
      <c r="W23" s="118">
        <f t="shared" si="8"/>
        <v>156361.59</v>
      </c>
      <c r="X23" s="275" t="s">
        <v>277</v>
      </c>
    </row>
    <row r="24" spans="1:24" ht="87.75" customHeight="1">
      <c r="A24" s="19"/>
      <c r="B24" s="17"/>
      <c r="C24" s="29"/>
      <c r="D24" s="29"/>
      <c r="E24" s="31"/>
      <c r="F24" s="30"/>
      <c r="G24" s="32"/>
      <c r="H24" s="30"/>
      <c r="I24" s="50" t="s">
        <v>52</v>
      </c>
      <c r="J24" s="51" t="s">
        <v>13</v>
      </c>
      <c r="K24" s="87">
        <v>53.49</v>
      </c>
      <c r="L24" s="120">
        <v>53.49</v>
      </c>
      <c r="M24" s="114">
        <v>143</v>
      </c>
      <c r="N24" s="111">
        <f t="shared" si="1"/>
        <v>7649.070000000001</v>
      </c>
      <c r="O24" s="112">
        <v>287</v>
      </c>
      <c r="P24" s="113">
        <f t="shared" si="2"/>
        <v>15351.630000000001</v>
      </c>
      <c r="Q24" s="115">
        <f t="shared" si="3"/>
        <v>7649.070000000001</v>
      </c>
      <c r="R24" s="116">
        <f t="shared" si="4"/>
        <v>53.49</v>
      </c>
      <c r="S24" s="117">
        <f t="shared" si="5"/>
        <v>143</v>
      </c>
      <c r="T24" s="118">
        <f t="shared" si="6"/>
        <v>7649.070000000001</v>
      </c>
      <c r="U24" s="116">
        <f t="shared" si="7"/>
        <v>53.49</v>
      </c>
      <c r="V24" s="117">
        <f t="shared" si="8"/>
        <v>287</v>
      </c>
      <c r="W24" s="118">
        <f t="shared" si="8"/>
        <v>15351.630000000001</v>
      </c>
      <c r="X24" s="275" t="s">
        <v>264</v>
      </c>
    </row>
    <row r="25" spans="1:24" ht="90" customHeight="1">
      <c r="A25" s="19"/>
      <c r="B25" s="17"/>
      <c r="C25" s="29"/>
      <c r="D25" s="29"/>
      <c r="E25" s="31"/>
      <c r="F25" s="30"/>
      <c r="G25" s="32"/>
      <c r="H25" s="30"/>
      <c r="I25" s="50" t="s">
        <v>53</v>
      </c>
      <c r="J25" s="51" t="s">
        <v>6</v>
      </c>
      <c r="K25" s="87">
        <v>32.51</v>
      </c>
      <c r="L25" s="120">
        <v>32.51</v>
      </c>
      <c r="M25" s="114">
        <v>74</v>
      </c>
      <c r="N25" s="111">
        <f t="shared" si="1"/>
        <v>2405.74</v>
      </c>
      <c r="O25" s="112">
        <v>148</v>
      </c>
      <c r="P25" s="113">
        <f t="shared" si="2"/>
        <v>4811.48</v>
      </c>
      <c r="Q25" s="115">
        <f t="shared" si="3"/>
        <v>2405.74</v>
      </c>
      <c r="R25" s="116">
        <f t="shared" si="4"/>
        <v>32.51</v>
      </c>
      <c r="S25" s="117">
        <f t="shared" si="5"/>
        <v>74</v>
      </c>
      <c r="T25" s="118">
        <f t="shared" si="6"/>
        <v>2405.74</v>
      </c>
      <c r="U25" s="116">
        <f t="shared" si="7"/>
        <v>32.51</v>
      </c>
      <c r="V25" s="117">
        <f t="shared" si="8"/>
        <v>148</v>
      </c>
      <c r="W25" s="118">
        <f>P25-F25</f>
        <v>4811.48</v>
      </c>
      <c r="X25" s="275" t="s">
        <v>238</v>
      </c>
    </row>
    <row r="26" spans="1:24" ht="90" customHeight="1">
      <c r="A26" s="19"/>
      <c r="B26" s="17"/>
      <c r="C26" s="29"/>
      <c r="D26" s="29"/>
      <c r="E26" s="31"/>
      <c r="F26" s="30"/>
      <c r="G26" s="32"/>
      <c r="H26" s="30"/>
      <c r="I26" s="82" t="s">
        <v>54</v>
      </c>
      <c r="J26" s="282" t="s">
        <v>14</v>
      </c>
      <c r="K26" s="283">
        <v>40.55</v>
      </c>
      <c r="L26" s="284">
        <v>40.55</v>
      </c>
      <c r="M26" s="285">
        <v>1086</v>
      </c>
      <c r="N26" s="286">
        <f t="shared" si="1"/>
        <v>44037.299999999996</v>
      </c>
      <c r="O26" s="287">
        <v>2172</v>
      </c>
      <c r="P26" s="288">
        <f t="shared" si="2"/>
        <v>88074.59999999999</v>
      </c>
      <c r="Q26" s="289">
        <f t="shared" si="3"/>
        <v>44037.299999999996</v>
      </c>
      <c r="R26" s="290">
        <f t="shared" si="4"/>
        <v>40.55</v>
      </c>
      <c r="S26" s="291">
        <f t="shared" si="5"/>
        <v>1086</v>
      </c>
      <c r="T26" s="292">
        <f t="shared" si="6"/>
        <v>44037.299999999996</v>
      </c>
      <c r="U26" s="290">
        <f t="shared" si="7"/>
        <v>40.55</v>
      </c>
      <c r="V26" s="291">
        <f t="shared" si="8"/>
        <v>2172</v>
      </c>
      <c r="W26" s="292">
        <f t="shared" si="8"/>
        <v>88074.59999999999</v>
      </c>
      <c r="X26" s="293" t="s">
        <v>283</v>
      </c>
    </row>
    <row r="27" spans="1:24" ht="13.5" customHeight="1">
      <c r="A27" s="19"/>
      <c r="B27" s="17"/>
      <c r="C27" s="29"/>
      <c r="D27" s="29"/>
      <c r="E27" s="31"/>
      <c r="F27" s="30"/>
      <c r="G27" s="32"/>
      <c r="H27" s="30"/>
      <c r="I27" s="59" t="s">
        <v>5</v>
      </c>
      <c r="J27" s="372" t="s">
        <v>48</v>
      </c>
      <c r="K27" s="373"/>
      <c r="L27" s="373"/>
      <c r="M27" s="373"/>
      <c r="N27" s="373"/>
      <c r="O27" s="373"/>
      <c r="P27" s="373"/>
      <c r="Q27" s="373"/>
      <c r="R27" s="373"/>
      <c r="S27" s="373"/>
      <c r="T27" s="373"/>
      <c r="U27" s="373"/>
      <c r="V27" s="373"/>
      <c r="W27" s="373"/>
      <c r="X27" s="221"/>
    </row>
    <row r="28" spans="1:24" ht="88.5" customHeight="1">
      <c r="A28" s="19"/>
      <c r="B28" s="17"/>
      <c r="C28" s="29"/>
      <c r="D28" s="29"/>
      <c r="E28" s="31"/>
      <c r="F28" s="30"/>
      <c r="G28" s="32"/>
      <c r="H28" s="30"/>
      <c r="I28" s="50" t="s">
        <v>55</v>
      </c>
      <c r="J28" s="51" t="s">
        <v>15</v>
      </c>
      <c r="K28" s="87">
        <v>51.02</v>
      </c>
      <c r="L28" s="120">
        <v>51.02</v>
      </c>
      <c r="M28" s="114">
        <v>504</v>
      </c>
      <c r="N28" s="111">
        <f>M28*L28</f>
        <v>25714.08</v>
      </c>
      <c r="O28" s="112">
        <v>1007</v>
      </c>
      <c r="P28" s="113">
        <f>O28*L28</f>
        <v>51377.14000000001</v>
      </c>
      <c r="Q28" s="115">
        <f>H28+N28</f>
        <v>25714.08</v>
      </c>
      <c r="R28" s="116">
        <f>K28-D28</f>
        <v>51.02</v>
      </c>
      <c r="S28" s="117">
        <f>G28+M28-E28</f>
        <v>504</v>
      </c>
      <c r="T28" s="118">
        <f>Q28-F28</f>
        <v>25714.08</v>
      </c>
      <c r="U28" s="116">
        <f>L28-D28</f>
        <v>51.02</v>
      </c>
      <c r="V28" s="117">
        <f aca="true" t="shared" si="9" ref="V28:W32">O28-E28</f>
        <v>1007</v>
      </c>
      <c r="W28" s="118">
        <f t="shared" si="9"/>
        <v>51377.14000000001</v>
      </c>
      <c r="X28" s="276" t="s">
        <v>279</v>
      </c>
    </row>
    <row r="29" spans="1:24" ht="89.25" customHeight="1">
      <c r="A29" s="25"/>
      <c r="B29" s="18"/>
      <c r="C29" s="33"/>
      <c r="D29" s="29"/>
      <c r="E29" s="31"/>
      <c r="F29" s="30"/>
      <c r="G29" s="32"/>
      <c r="H29" s="30"/>
      <c r="I29" s="50" t="s">
        <v>56</v>
      </c>
      <c r="J29" s="51" t="s">
        <v>12</v>
      </c>
      <c r="K29" s="119">
        <v>50.69</v>
      </c>
      <c r="L29" s="120">
        <v>50.69</v>
      </c>
      <c r="M29" s="114">
        <v>1311</v>
      </c>
      <c r="N29" s="111">
        <f>M29*L29</f>
        <v>66454.59</v>
      </c>
      <c r="O29" s="112">
        <v>2622</v>
      </c>
      <c r="P29" s="113">
        <f>O29*L29</f>
        <v>132909.18</v>
      </c>
      <c r="Q29" s="115">
        <f>H29+N29</f>
        <v>66454.59</v>
      </c>
      <c r="R29" s="116">
        <f>K29-D29</f>
        <v>50.69</v>
      </c>
      <c r="S29" s="117">
        <f>G29+M29-E29</f>
        <v>1311</v>
      </c>
      <c r="T29" s="118">
        <f>Q29-F29</f>
        <v>66454.59</v>
      </c>
      <c r="U29" s="116">
        <f>L29-D29</f>
        <v>50.69</v>
      </c>
      <c r="V29" s="117">
        <f t="shared" si="9"/>
        <v>2622</v>
      </c>
      <c r="W29" s="118">
        <f t="shared" si="9"/>
        <v>132909.18</v>
      </c>
      <c r="X29" s="276" t="s">
        <v>278</v>
      </c>
    </row>
    <row r="30" spans="1:24" ht="89.25" customHeight="1">
      <c r="A30" s="25"/>
      <c r="B30" s="18"/>
      <c r="C30" s="33"/>
      <c r="D30" s="29"/>
      <c r="E30" s="31"/>
      <c r="F30" s="30"/>
      <c r="G30" s="32"/>
      <c r="H30" s="30"/>
      <c r="I30" s="50" t="s">
        <v>57</v>
      </c>
      <c r="J30" s="51" t="s">
        <v>13</v>
      </c>
      <c r="K30" s="119">
        <v>50.69</v>
      </c>
      <c r="L30" s="120">
        <v>50.69</v>
      </c>
      <c r="M30" s="114">
        <v>578</v>
      </c>
      <c r="N30" s="111">
        <f>M30*L30</f>
        <v>29298.82</v>
      </c>
      <c r="O30" s="112">
        <v>1157</v>
      </c>
      <c r="P30" s="113">
        <f>O30*L30</f>
        <v>58648.329999999994</v>
      </c>
      <c r="Q30" s="115">
        <f>H30+N30</f>
        <v>29298.82</v>
      </c>
      <c r="R30" s="116">
        <f>K30-D30</f>
        <v>50.69</v>
      </c>
      <c r="S30" s="117">
        <f>G30+M30-E30</f>
        <v>578</v>
      </c>
      <c r="T30" s="118">
        <f>Q30-F30</f>
        <v>29298.82</v>
      </c>
      <c r="U30" s="116">
        <f>L30-D30</f>
        <v>50.69</v>
      </c>
      <c r="V30" s="117">
        <f t="shared" si="9"/>
        <v>1157</v>
      </c>
      <c r="W30" s="118">
        <f t="shared" si="9"/>
        <v>58648.329999999994</v>
      </c>
      <c r="X30" s="275" t="s">
        <v>278</v>
      </c>
    </row>
    <row r="31" spans="1:24" ht="90" customHeight="1">
      <c r="A31" s="25"/>
      <c r="B31" s="18"/>
      <c r="C31" s="33"/>
      <c r="D31" s="29"/>
      <c r="E31" s="31"/>
      <c r="F31" s="30"/>
      <c r="G31" s="32"/>
      <c r="H31" s="30"/>
      <c r="I31" s="50" t="s">
        <v>58</v>
      </c>
      <c r="J31" s="51" t="s">
        <v>6</v>
      </c>
      <c r="K31" s="119">
        <v>32.26</v>
      </c>
      <c r="L31" s="120">
        <v>32.26</v>
      </c>
      <c r="M31" s="114">
        <v>161</v>
      </c>
      <c r="N31" s="111">
        <f>M31*L31</f>
        <v>5193.86</v>
      </c>
      <c r="O31" s="112">
        <v>322</v>
      </c>
      <c r="P31" s="113">
        <f>O31*L31</f>
        <v>10387.72</v>
      </c>
      <c r="Q31" s="115">
        <f>H31+N31</f>
        <v>5193.86</v>
      </c>
      <c r="R31" s="116">
        <f>K31-D31</f>
        <v>32.26</v>
      </c>
      <c r="S31" s="117">
        <f>G31+M31-E31</f>
        <v>161</v>
      </c>
      <c r="T31" s="118">
        <f>Q31-F31</f>
        <v>5193.86</v>
      </c>
      <c r="U31" s="116">
        <f>L31-D31</f>
        <v>32.26</v>
      </c>
      <c r="V31" s="117">
        <f t="shared" si="9"/>
        <v>322</v>
      </c>
      <c r="W31" s="118">
        <f t="shared" si="9"/>
        <v>10387.72</v>
      </c>
      <c r="X31" s="276" t="s">
        <v>265</v>
      </c>
    </row>
    <row r="32" spans="1:24" ht="89.25" customHeight="1">
      <c r="A32" s="25"/>
      <c r="B32" s="18"/>
      <c r="C32" s="33"/>
      <c r="D32" s="29"/>
      <c r="E32" s="31"/>
      <c r="F32" s="43"/>
      <c r="G32" s="32"/>
      <c r="H32" s="30"/>
      <c r="I32" s="61" t="s">
        <v>59</v>
      </c>
      <c r="J32" s="51" t="s">
        <v>14</v>
      </c>
      <c r="K32" s="119">
        <v>38.12</v>
      </c>
      <c r="L32" s="120">
        <v>38.12</v>
      </c>
      <c r="M32" s="114">
        <v>1164</v>
      </c>
      <c r="N32" s="111">
        <f>M32*L32</f>
        <v>44371.68</v>
      </c>
      <c r="O32" s="112">
        <v>2328</v>
      </c>
      <c r="P32" s="113">
        <f>O32*L32</f>
        <v>88743.36</v>
      </c>
      <c r="Q32" s="115">
        <f>H32+N32</f>
        <v>44371.68</v>
      </c>
      <c r="R32" s="116">
        <f>K32-D32</f>
        <v>38.12</v>
      </c>
      <c r="S32" s="117">
        <f>G32+M32-E32</f>
        <v>1164</v>
      </c>
      <c r="T32" s="118">
        <f>Q32-F32</f>
        <v>44371.68</v>
      </c>
      <c r="U32" s="116">
        <f>L32-D32</f>
        <v>38.12</v>
      </c>
      <c r="V32" s="117">
        <f t="shared" si="9"/>
        <v>2328</v>
      </c>
      <c r="W32" s="118">
        <f t="shared" si="9"/>
        <v>88743.36</v>
      </c>
      <c r="X32" s="277" t="s">
        <v>280</v>
      </c>
    </row>
    <row r="33" spans="1:24" ht="13.5">
      <c r="A33" s="19" t="s">
        <v>219</v>
      </c>
      <c r="B33" s="16" t="s">
        <v>220</v>
      </c>
      <c r="C33" s="33"/>
      <c r="D33" s="29"/>
      <c r="E33" s="31"/>
      <c r="F33" s="43"/>
      <c r="G33" s="32"/>
      <c r="H33" s="30"/>
      <c r="I33" s="15" t="s">
        <v>219</v>
      </c>
      <c r="J33" s="372" t="s">
        <v>220</v>
      </c>
      <c r="K33" s="373"/>
      <c r="L33" s="373"/>
      <c r="M33" s="373"/>
      <c r="N33" s="373"/>
      <c r="O33" s="373"/>
      <c r="P33" s="373"/>
      <c r="Q33" s="373"/>
      <c r="R33" s="373"/>
      <c r="S33" s="373"/>
      <c r="T33" s="373"/>
      <c r="U33" s="373"/>
      <c r="V33" s="373"/>
      <c r="W33" s="373"/>
      <c r="X33" s="254"/>
    </row>
    <row r="34" spans="1:24" s="64" customFormat="1" ht="51" customHeight="1">
      <c r="A34" s="59" t="s">
        <v>221</v>
      </c>
      <c r="B34" s="51" t="s">
        <v>222</v>
      </c>
      <c r="C34" s="52">
        <v>27.67</v>
      </c>
      <c r="D34" s="52">
        <v>27.67</v>
      </c>
      <c r="E34" s="53">
        <v>61</v>
      </c>
      <c r="F34" s="62">
        <f>E34*D34</f>
        <v>1687.8700000000001</v>
      </c>
      <c r="G34" s="55">
        <v>30</v>
      </c>
      <c r="H34" s="54">
        <f>G34*D34</f>
        <v>830.1</v>
      </c>
      <c r="I34" s="59" t="s">
        <v>221</v>
      </c>
      <c r="J34" s="51" t="s">
        <v>222</v>
      </c>
      <c r="K34" s="119">
        <v>28.3</v>
      </c>
      <c r="L34" s="120">
        <v>28.3</v>
      </c>
      <c r="M34" s="114">
        <v>31</v>
      </c>
      <c r="N34" s="111">
        <f>M34*L34</f>
        <v>877.3000000000001</v>
      </c>
      <c r="O34" s="112">
        <v>61</v>
      </c>
      <c r="P34" s="113">
        <f>O34*L34</f>
        <v>1726.3</v>
      </c>
      <c r="Q34" s="115">
        <f>H34+N34</f>
        <v>1707.4</v>
      </c>
      <c r="R34" s="116">
        <f>K34-D34</f>
        <v>0.629999999999999</v>
      </c>
      <c r="S34" s="117">
        <f>G34+M34-E34</f>
        <v>0</v>
      </c>
      <c r="T34" s="118">
        <f>Q34-F34</f>
        <v>19.529999999999973</v>
      </c>
      <c r="U34" s="116">
        <f>L34-D34</f>
        <v>0.629999999999999</v>
      </c>
      <c r="V34" s="117">
        <f>O34-E34</f>
        <v>0</v>
      </c>
      <c r="W34" s="118">
        <f>P34-F34</f>
        <v>38.429999999999836</v>
      </c>
      <c r="X34" s="277" t="s">
        <v>276</v>
      </c>
    </row>
    <row r="35" spans="1:24" s="14" customFormat="1" ht="16.5" customHeight="1">
      <c r="A35" s="20"/>
      <c r="B35" s="21" t="s">
        <v>77</v>
      </c>
      <c r="C35" s="34"/>
      <c r="D35" s="222"/>
      <c r="E35" s="223">
        <f>SUM(E17:E34)</f>
        <v>13931</v>
      </c>
      <c r="F35" s="224">
        <f>SUM(F17:F34)</f>
        <v>628008.87</v>
      </c>
      <c r="G35" s="104">
        <f>SUM(G17:G34)</f>
        <v>6965</v>
      </c>
      <c r="H35" s="105">
        <f>SUM(H17:H34)</f>
        <v>313990.6</v>
      </c>
      <c r="I35" s="73"/>
      <c r="J35" s="72"/>
      <c r="K35" s="100"/>
      <c r="L35" s="106"/>
      <c r="M35" s="104">
        <f>SUM(M17:M34)</f>
        <v>6966</v>
      </c>
      <c r="N35" s="101">
        <f>SUM(N17:N34)</f>
        <v>332873.49999999994</v>
      </c>
      <c r="O35" s="101">
        <f>SUM(O17:O34)</f>
        <v>13931</v>
      </c>
      <c r="P35" s="105">
        <f>SUM(P17:P34)</f>
        <v>665718.73</v>
      </c>
      <c r="Q35" s="107">
        <f>H35+N35</f>
        <v>646864.0999999999</v>
      </c>
      <c r="R35" s="108"/>
      <c r="S35" s="109"/>
      <c r="T35" s="110">
        <f>Q35-F35</f>
        <v>18855.229999999865</v>
      </c>
      <c r="U35" s="108"/>
      <c r="V35" s="109"/>
      <c r="W35" s="110">
        <f>P35-F35</f>
        <v>37709.859999999986</v>
      </c>
      <c r="X35" s="254"/>
    </row>
    <row r="36" spans="1:24" s="14" customFormat="1" ht="16.5" customHeight="1">
      <c r="A36" s="23">
        <v>5</v>
      </c>
      <c r="B36" s="22" t="s">
        <v>91</v>
      </c>
      <c r="C36" s="35"/>
      <c r="D36" s="225"/>
      <c r="E36" s="226"/>
      <c r="F36" s="227"/>
      <c r="G36" s="243"/>
      <c r="H36" s="246"/>
      <c r="I36" s="228"/>
      <c r="J36" s="229"/>
      <c r="K36" s="251"/>
      <c r="L36" s="252"/>
      <c r="M36" s="243"/>
      <c r="N36" s="244"/>
      <c r="O36" s="245"/>
      <c r="P36" s="246"/>
      <c r="Q36" s="247"/>
      <c r="R36" s="248"/>
      <c r="S36" s="239"/>
      <c r="T36" s="240"/>
      <c r="U36" s="248"/>
      <c r="V36" s="239"/>
      <c r="W36" s="240"/>
      <c r="X36" s="278"/>
    </row>
    <row r="37" spans="1:24" s="14" customFormat="1" ht="14.25" customHeight="1">
      <c r="A37" s="232" t="s">
        <v>92</v>
      </c>
      <c r="B37" s="231" t="s">
        <v>93</v>
      </c>
      <c r="C37" s="234"/>
      <c r="D37" s="234"/>
      <c r="E37" s="235"/>
      <c r="F37" s="236"/>
      <c r="G37" s="237"/>
      <c r="H37" s="238"/>
      <c r="I37" s="230"/>
      <c r="J37" s="231"/>
      <c r="K37" s="233"/>
      <c r="L37" s="253"/>
      <c r="M37" s="237"/>
      <c r="N37" s="234"/>
      <c r="O37" s="235"/>
      <c r="P37" s="238"/>
      <c r="Q37" s="249"/>
      <c r="R37" s="250"/>
      <c r="S37" s="241"/>
      <c r="T37" s="242"/>
      <c r="U37" s="250"/>
      <c r="V37" s="241"/>
      <c r="W37" s="242"/>
      <c r="X37" s="279"/>
    </row>
    <row r="38" spans="1:24" s="14" customFormat="1" ht="26.25" customHeight="1">
      <c r="A38" s="89" t="s">
        <v>94</v>
      </c>
      <c r="B38" s="51" t="s">
        <v>95</v>
      </c>
      <c r="C38" s="87">
        <v>7.75</v>
      </c>
      <c r="D38" s="87">
        <v>7.75</v>
      </c>
      <c r="E38" s="87">
        <v>500</v>
      </c>
      <c r="F38" s="88">
        <f>D38*E38</f>
        <v>3875</v>
      </c>
      <c r="G38" s="89">
        <v>250</v>
      </c>
      <c r="H38" s="90">
        <f>G38*D38</f>
        <v>1937.5</v>
      </c>
      <c r="I38" s="56" t="s">
        <v>94</v>
      </c>
      <c r="J38" s="67" t="s">
        <v>95</v>
      </c>
      <c r="K38" s="87">
        <v>7.94</v>
      </c>
      <c r="L38" s="88">
        <v>7.94</v>
      </c>
      <c r="M38" s="89">
        <v>250</v>
      </c>
      <c r="N38" s="87">
        <f>M38*L38</f>
        <v>1985</v>
      </c>
      <c r="O38" s="87">
        <v>500</v>
      </c>
      <c r="P38" s="90">
        <f aca="true" t="shared" si="10" ref="P38:P44">O38*L38</f>
        <v>3970</v>
      </c>
      <c r="Q38" s="91">
        <f aca="true" t="shared" si="11" ref="Q38:Q44">H38+N38</f>
        <v>3922.5</v>
      </c>
      <c r="R38" s="92">
        <f aca="true" t="shared" si="12" ref="R38:R44">K38-D38</f>
        <v>0.1900000000000004</v>
      </c>
      <c r="S38" s="93">
        <f aca="true" t="shared" si="13" ref="S38:S44">G38+M38-E38</f>
        <v>0</v>
      </c>
      <c r="T38" s="94">
        <f aca="true" t="shared" si="14" ref="T38:T44">Q38-F38</f>
        <v>47.5</v>
      </c>
      <c r="U38" s="92">
        <f aca="true" t="shared" si="15" ref="U38:U44">L38-D38</f>
        <v>0.1900000000000004</v>
      </c>
      <c r="V38" s="93">
        <f aca="true" t="shared" si="16" ref="V38:W44">O38-E38</f>
        <v>0</v>
      </c>
      <c r="W38" s="94">
        <f t="shared" si="16"/>
        <v>95</v>
      </c>
      <c r="X38" s="280" t="s">
        <v>118</v>
      </c>
    </row>
    <row r="39" spans="1:24" s="14" customFormat="1" ht="26.25" customHeight="1">
      <c r="A39" s="89" t="s">
        <v>96</v>
      </c>
      <c r="B39" s="51" t="s">
        <v>97</v>
      </c>
      <c r="C39" s="87">
        <v>3.96</v>
      </c>
      <c r="D39" s="87">
        <v>3.96</v>
      </c>
      <c r="E39" s="87">
        <v>120</v>
      </c>
      <c r="F39" s="88">
        <f aca="true" t="shared" si="17" ref="F39:F67">D39*E39</f>
        <v>475.2</v>
      </c>
      <c r="G39" s="89">
        <v>60</v>
      </c>
      <c r="H39" s="90">
        <f aca="true" t="shared" si="18" ref="H39:H67">G39*D39</f>
        <v>237.6</v>
      </c>
      <c r="I39" s="56" t="s">
        <v>96</v>
      </c>
      <c r="J39" s="67" t="s">
        <v>97</v>
      </c>
      <c r="K39" s="87">
        <v>4.06</v>
      </c>
      <c r="L39" s="88">
        <v>4.06</v>
      </c>
      <c r="M39" s="89">
        <v>60</v>
      </c>
      <c r="N39" s="87">
        <f aca="true" t="shared" si="19" ref="N39:N67">M39*L39</f>
        <v>243.59999999999997</v>
      </c>
      <c r="O39" s="87">
        <v>120</v>
      </c>
      <c r="P39" s="90">
        <f t="shared" si="10"/>
        <v>487.19999999999993</v>
      </c>
      <c r="Q39" s="91">
        <f t="shared" si="11"/>
        <v>481.19999999999993</v>
      </c>
      <c r="R39" s="92">
        <f t="shared" si="12"/>
        <v>0.09999999999999964</v>
      </c>
      <c r="S39" s="93">
        <f t="shared" si="13"/>
        <v>0</v>
      </c>
      <c r="T39" s="94">
        <f t="shared" si="14"/>
        <v>5.999999999999943</v>
      </c>
      <c r="U39" s="92">
        <f t="shared" si="15"/>
        <v>0.09999999999999964</v>
      </c>
      <c r="V39" s="93">
        <f t="shared" si="16"/>
        <v>0</v>
      </c>
      <c r="W39" s="94">
        <f t="shared" si="16"/>
        <v>11.999999999999943</v>
      </c>
      <c r="X39" s="280" t="s">
        <v>119</v>
      </c>
    </row>
    <row r="40" spans="1:24" s="14" customFormat="1" ht="27" customHeight="1">
      <c r="A40" s="89" t="s">
        <v>98</v>
      </c>
      <c r="B40" s="51" t="s">
        <v>99</v>
      </c>
      <c r="C40" s="87">
        <v>2.45</v>
      </c>
      <c r="D40" s="87">
        <v>2.45</v>
      </c>
      <c r="E40" s="87">
        <v>50</v>
      </c>
      <c r="F40" s="88">
        <f t="shared" si="17"/>
        <v>122.50000000000001</v>
      </c>
      <c r="G40" s="89">
        <v>25</v>
      </c>
      <c r="H40" s="90">
        <f t="shared" si="18"/>
        <v>61.25000000000001</v>
      </c>
      <c r="I40" s="56" t="s">
        <v>98</v>
      </c>
      <c r="J40" s="67" t="s">
        <v>99</v>
      </c>
      <c r="K40" s="87">
        <v>2.5</v>
      </c>
      <c r="L40" s="88">
        <v>2.5</v>
      </c>
      <c r="M40" s="89">
        <v>25</v>
      </c>
      <c r="N40" s="87">
        <f t="shared" si="19"/>
        <v>62.5</v>
      </c>
      <c r="O40" s="87">
        <v>50</v>
      </c>
      <c r="P40" s="90">
        <f t="shared" si="10"/>
        <v>125</v>
      </c>
      <c r="Q40" s="91">
        <f t="shared" si="11"/>
        <v>123.75</v>
      </c>
      <c r="R40" s="92">
        <f t="shared" si="12"/>
        <v>0.04999999999999982</v>
      </c>
      <c r="S40" s="93">
        <f t="shared" si="13"/>
        <v>0</v>
      </c>
      <c r="T40" s="94">
        <f t="shared" si="14"/>
        <v>1.2499999999999858</v>
      </c>
      <c r="U40" s="92">
        <f t="shared" si="15"/>
        <v>0.04999999999999982</v>
      </c>
      <c r="V40" s="93">
        <f t="shared" si="16"/>
        <v>0</v>
      </c>
      <c r="W40" s="94">
        <f t="shared" si="16"/>
        <v>2.499999999999986</v>
      </c>
      <c r="X40" s="280" t="s">
        <v>120</v>
      </c>
    </row>
    <row r="41" spans="1:24" s="14" customFormat="1" ht="27" customHeight="1">
      <c r="A41" s="89" t="s">
        <v>100</v>
      </c>
      <c r="B41" s="51" t="s">
        <v>101</v>
      </c>
      <c r="C41" s="87">
        <v>6.05</v>
      </c>
      <c r="D41" s="87">
        <v>6.05</v>
      </c>
      <c r="E41" s="87">
        <v>70</v>
      </c>
      <c r="F41" s="88">
        <f t="shared" si="17"/>
        <v>423.5</v>
      </c>
      <c r="G41" s="89">
        <v>35</v>
      </c>
      <c r="H41" s="90">
        <f t="shared" si="18"/>
        <v>211.75</v>
      </c>
      <c r="I41" s="56" t="s">
        <v>100</v>
      </c>
      <c r="J41" s="67" t="s">
        <v>101</v>
      </c>
      <c r="K41" s="87">
        <v>6.19</v>
      </c>
      <c r="L41" s="88">
        <v>6.19</v>
      </c>
      <c r="M41" s="89">
        <v>35</v>
      </c>
      <c r="N41" s="87">
        <f t="shared" si="19"/>
        <v>216.65</v>
      </c>
      <c r="O41" s="87">
        <v>70</v>
      </c>
      <c r="P41" s="90">
        <f t="shared" si="10"/>
        <v>433.3</v>
      </c>
      <c r="Q41" s="91">
        <f t="shared" si="11"/>
        <v>428.4</v>
      </c>
      <c r="R41" s="92">
        <f t="shared" si="12"/>
        <v>0.14000000000000057</v>
      </c>
      <c r="S41" s="93">
        <f t="shared" si="13"/>
        <v>0</v>
      </c>
      <c r="T41" s="94">
        <f t="shared" si="14"/>
        <v>4.899999999999977</v>
      </c>
      <c r="U41" s="92">
        <f t="shared" si="15"/>
        <v>0.14000000000000057</v>
      </c>
      <c r="V41" s="93">
        <f t="shared" si="16"/>
        <v>0</v>
      </c>
      <c r="W41" s="94">
        <f t="shared" si="16"/>
        <v>9.800000000000011</v>
      </c>
      <c r="X41" s="280" t="s">
        <v>121</v>
      </c>
    </row>
    <row r="42" spans="1:24" s="14" customFormat="1" ht="27" customHeight="1">
      <c r="A42" s="50" t="s">
        <v>102</v>
      </c>
      <c r="B42" s="67" t="s">
        <v>103</v>
      </c>
      <c r="C42" s="67">
        <v>2.79</v>
      </c>
      <c r="D42" s="87">
        <v>2.79</v>
      </c>
      <c r="E42" s="87">
        <v>2</v>
      </c>
      <c r="F42" s="88">
        <f t="shared" si="17"/>
        <v>5.58</v>
      </c>
      <c r="G42" s="89">
        <v>1</v>
      </c>
      <c r="H42" s="90">
        <f t="shared" si="18"/>
        <v>2.79</v>
      </c>
      <c r="I42" s="56" t="s">
        <v>102</v>
      </c>
      <c r="J42" s="67" t="s">
        <v>103</v>
      </c>
      <c r="K42" s="87">
        <v>2.84</v>
      </c>
      <c r="L42" s="88">
        <v>2.84</v>
      </c>
      <c r="M42" s="89">
        <v>1</v>
      </c>
      <c r="N42" s="87">
        <f t="shared" si="19"/>
        <v>2.84</v>
      </c>
      <c r="O42" s="87">
        <v>2</v>
      </c>
      <c r="P42" s="90">
        <f t="shared" si="10"/>
        <v>5.68</v>
      </c>
      <c r="Q42" s="91">
        <f t="shared" si="11"/>
        <v>5.63</v>
      </c>
      <c r="R42" s="92">
        <f t="shared" si="12"/>
        <v>0.04999999999999982</v>
      </c>
      <c r="S42" s="93">
        <f t="shared" si="13"/>
        <v>0</v>
      </c>
      <c r="T42" s="94">
        <f t="shared" si="14"/>
        <v>0.04999999999999982</v>
      </c>
      <c r="U42" s="92">
        <f t="shared" si="15"/>
        <v>0.04999999999999982</v>
      </c>
      <c r="V42" s="93">
        <f t="shared" si="16"/>
        <v>0</v>
      </c>
      <c r="W42" s="94">
        <f t="shared" si="16"/>
        <v>0.09999999999999964</v>
      </c>
      <c r="X42" s="280" t="s">
        <v>122</v>
      </c>
    </row>
    <row r="43" spans="1:24" s="14" customFormat="1" ht="26.25" customHeight="1">
      <c r="A43" s="50" t="s">
        <v>104</v>
      </c>
      <c r="B43" s="67" t="s">
        <v>105</v>
      </c>
      <c r="C43" s="67">
        <v>6.25</v>
      </c>
      <c r="D43" s="87">
        <v>6.25</v>
      </c>
      <c r="E43" s="87">
        <v>1700</v>
      </c>
      <c r="F43" s="88">
        <f t="shared" si="17"/>
        <v>10625</v>
      </c>
      <c r="G43" s="89">
        <v>850</v>
      </c>
      <c r="H43" s="90">
        <f t="shared" si="18"/>
        <v>5312.5</v>
      </c>
      <c r="I43" s="56" t="s">
        <v>104</v>
      </c>
      <c r="J43" s="67" t="s">
        <v>105</v>
      </c>
      <c r="K43" s="87">
        <v>6.34</v>
      </c>
      <c r="L43" s="88">
        <v>6.34</v>
      </c>
      <c r="M43" s="89">
        <v>850</v>
      </c>
      <c r="N43" s="119">
        <f t="shared" si="19"/>
        <v>5389</v>
      </c>
      <c r="O43" s="87">
        <v>1700</v>
      </c>
      <c r="P43" s="90">
        <f t="shared" si="10"/>
        <v>10778</v>
      </c>
      <c r="Q43" s="91">
        <f t="shared" si="11"/>
        <v>10701.5</v>
      </c>
      <c r="R43" s="92">
        <f t="shared" si="12"/>
        <v>0.08999999999999986</v>
      </c>
      <c r="S43" s="93">
        <f t="shared" si="13"/>
        <v>0</v>
      </c>
      <c r="T43" s="94">
        <f t="shared" si="14"/>
        <v>76.5</v>
      </c>
      <c r="U43" s="92">
        <f t="shared" si="15"/>
        <v>0.08999999999999986</v>
      </c>
      <c r="V43" s="93">
        <f t="shared" si="16"/>
        <v>0</v>
      </c>
      <c r="W43" s="94">
        <f t="shared" si="16"/>
        <v>153</v>
      </c>
      <c r="X43" s="280" t="s">
        <v>123</v>
      </c>
    </row>
    <row r="44" spans="1:24" s="14" customFormat="1" ht="39" customHeight="1">
      <c r="A44" s="50" t="s">
        <v>106</v>
      </c>
      <c r="B44" s="67" t="s">
        <v>107</v>
      </c>
      <c r="C44" s="67">
        <v>3.26</v>
      </c>
      <c r="D44" s="87">
        <v>3.26</v>
      </c>
      <c r="E44" s="87">
        <v>621</v>
      </c>
      <c r="F44" s="88">
        <f t="shared" si="17"/>
        <v>2024.4599999999998</v>
      </c>
      <c r="G44" s="89">
        <v>310</v>
      </c>
      <c r="H44" s="90">
        <f t="shared" si="18"/>
        <v>1010.5999999999999</v>
      </c>
      <c r="I44" s="56" t="s">
        <v>106</v>
      </c>
      <c r="J44" s="67" t="s">
        <v>107</v>
      </c>
      <c r="K44" s="87">
        <v>3.31</v>
      </c>
      <c r="L44" s="88">
        <v>3.31</v>
      </c>
      <c r="M44" s="89">
        <v>311</v>
      </c>
      <c r="N44" s="87">
        <f t="shared" si="19"/>
        <v>1029.41</v>
      </c>
      <c r="O44" s="87">
        <v>621</v>
      </c>
      <c r="P44" s="90">
        <f t="shared" si="10"/>
        <v>2055.51</v>
      </c>
      <c r="Q44" s="91">
        <f t="shared" si="11"/>
        <v>2040.01</v>
      </c>
      <c r="R44" s="92">
        <f t="shared" si="12"/>
        <v>0.050000000000000266</v>
      </c>
      <c r="S44" s="93">
        <f t="shared" si="13"/>
        <v>0</v>
      </c>
      <c r="T44" s="94">
        <f t="shared" si="14"/>
        <v>15.550000000000182</v>
      </c>
      <c r="U44" s="92">
        <f t="shared" si="15"/>
        <v>0.050000000000000266</v>
      </c>
      <c r="V44" s="93">
        <f t="shared" si="16"/>
        <v>0</v>
      </c>
      <c r="W44" s="94">
        <f t="shared" si="16"/>
        <v>31.05000000000041</v>
      </c>
      <c r="X44" s="280" t="s">
        <v>124</v>
      </c>
    </row>
    <row r="45" spans="1:24" s="14" customFormat="1" ht="16.5" customHeight="1">
      <c r="A45" s="42" t="s">
        <v>108</v>
      </c>
      <c r="B45" s="376" t="s">
        <v>109</v>
      </c>
      <c r="C45" s="377"/>
      <c r="D45" s="377"/>
      <c r="E45" s="377"/>
      <c r="F45" s="377"/>
      <c r="G45" s="377"/>
      <c r="H45" s="377"/>
      <c r="I45" s="377"/>
      <c r="J45" s="377"/>
      <c r="K45" s="377"/>
      <c r="L45" s="377"/>
      <c r="M45" s="377"/>
      <c r="N45" s="377"/>
      <c r="O45" s="377"/>
      <c r="P45" s="377"/>
      <c r="Q45" s="377"/>
      <c r="R45" s="377"/>
      <c r="S45" s="377"/>
      <c r="T45" s="377"/>
      <c r="U45" s="377"/>
      <c r="V45" s="377"/>
      <c r="W45" s="378"/>
      <c r="X45" s="185"/>
    </row>
    <row r="46" spans="1:24" s="14" customFormat="1" ht="26.25" customHeight="1">
      <c r="A46" s="50" t="s">
        <v>110</v>
      </c>
      <c r="B46" s="67" t="s">
        <v>111</v>
      </c>
      <c r="C46" s="67">
        <v>8.28</v>
      </c>
      <c r="D46" s="87">
        <v>8.28</v>
      </c>
      <c r="E46" s="87">
        <v>1000</v>
      </c>
      <c r="F46" s="88">
        <f t="shared" si="17"/>
        <v>8280</v>
      </c>
      <c r="G46" s="89">
        <v>500</v>
      </c>
      <c r="H46" s="90">
        <f t="shared" si="18"/>
        <v>4140</v>
      </c>
      <c r="I46" s="56" t="s">
        <v>110</v>
      </c>
      <c r="J46" s="67" t="s">
        <v>111</v>
      </c>
      <c r="K46" s="87">
        <v>8.45</v>
      </c>
      <c r="L46" s="88">
        <v>8.45</v>
      </c>
      <c r="M46" s="89">
        <v>500</v>
      </c>
      <c r="N46" s="87">
        <f t="shared" si="19"/>
        <v>4225</v>
      </c>
      <c r="O46" s="87">
        <v>1000</v>
      </c>
      <c r="P46" s="90">
        <f>O46*L46</f>
        <v>8450</v>
      </c>
      <c r="Q46" s="91">
        <f>H46+N46</f>
        <v>8365</v>
      </c>
      <c r="R46" s="92">
        <f>K46-D46</f>
        <v>0.16999999999999993</v>
      </c>
      <c r="S46" s="93">
        <f>G46+M46-E46</f>
        <v>0</v>
      </c>
      <c r="T46" s="94">
        <f>Q46-F46</f>
        <v>85</v>
      </c>
      <c r="U46" s="92">
        <f>L46-D46</f>
        <v>0.16999999999999993</v>
      </c>
      <c r="V46" s="93">
        <f aca="true" t="shared" si="20" ref="V46:W49">O46-E46</f>
        <v>0</v>
      </c>
      <c r="W46" s="94">
        <f t="shared" si="20"/>
        <v>170</v>
      </c>
      <c r="X46" s="280" t="s">
        <v>125</v>
      </c>
    </row>
    <row r="47" spans="1:24" s="14" customFormat="1" ht="51.75" customHeight="1">
      <c r="A47" s="50" t="s">
        <v>112</v>
      </c>
      <c r="B47" s="67" t="s">
        <v>113</v>
      </c>
      <c r="C47" s="67">
        <v>3.49</v>
      </c>
      <c r="D47" s="87">
        <v>3.49</v>
      </c>
      <c r="E47" s="87">
        <v>1500</v>
      </c>
      <c r="F47" s="88">
        <f t="shared" si="17"/>
        <v>5235</v>
      </c>
      <c r="G47" s="89">
        <v>750</v>
      </c>
      <c r="H47" s="90">
        <f t="shared" si="18"/>
        <v>2617.5</v>
      </c>
      <c r="I47" s="56" t="s">
        <v>112</v>
      </c>
      <c r="J47" s="67" t="s">
        <v>126</v>
      </c>
      <c r="K47" s="87">
        <v>3.58</v>
      </c>
      <c r="L47" s="88">
        <v>3.58</v>
      </c>
      <c r="M47" s="89">
        <v>750</v>
      </c>
      <c r="N47" s="87">
        <f t="shared" si="19"/>
        <v>2685</v>
      </c>
      <c r="O47" s="87">
        <v>1500</v>
      </c>
      <c r="P47" s="90">
        <f>O47*L47</f>
        <v>5370</v>
      </c>
      <c r="Q47" s="91">
        <f>H47+N47</f>
        <v>5302.5</v>
      </c>
      <c r="R47" s="92">
        <f>K47-D47</f>
        <v>0.08999999999999986</v>
      </c>
      <c r="S47" s="93">
        <f>G47+M47-E47</f>
        <v>0</v>
      </c>
      <c r="T47" s="94">
        <f>Q47-F47</f>
        <v>67.5</v>
      </c>
      <c r="U47" s="92">
        <f>L47-D47</f>
        <v>0.08999999999999986</v>
      </c>
      <c r="V47" s="93">
        <f t="shared" si="20"/>
        <v>0</v>
      </c>
      <c r="W47" s="94">
        <f t="shared" si="20"/>
        <v>135</v>
      </c>
      <c r="X47" s="280" t="s">
        <v>127</v>
      </c>
    </row>
    <row r="48" spans="1:24" s="14" customFormat="1" ht="27" customHeight="1">
      <c r="A48" s="50" t="s">
        <v>114</v>
      </c>
      <c r="B48" s="67" t="s">
        <v>115</v>
      </c>
      <c r="C48" s="67">
        <v>1.75</v>
      </c>
      <c r="D48" s="87">
        <v>1.75</v>
      </c>
      <c r="E48" s="87">
        <v>50</v>
      </c>
      <c r="F48" s="88">
        <f t="shared" si="17"/>
        <v>87.5</v>
      </c>
      <c r="G48" s="89">
        <v>25</v>
      </c>
      <c r="H48" s="90">
        <f t="shared" si="18"/>
        <v>43.75</v>
      </c>
      <c r="I48" s="56" t="s">
        <v>114</v>
      </c>
      <c r="J48" s="67" t="s">
        <v>115</v>
      </c>
      <c r="K48" s="87">
        <v>1.8</v>
      </c>
      <c r="L48" s="88">
        <v>1.8</v>
      </c>
      <c r="M48" s="89">
        <v>25</v>
      </c>
      <c r="N48" s="87">
        <f t="shared" si="19"/>
        <v>45</v>
      </c>
      <c r="O48" s="87">
        <v>50</v>
      </c>
      <c r="P48" s="90">
        <f>O48*L48</f>
        <v>90</v>
      </c>
      <c r="Q48" s="91">
        <f>H48+N48</f>
        <v>88.75</v>
      </c>
      <c r="R48" s="92">
        <f>K48-D48</f>
        <v>0.050000000000000044</v>
      </c>
      <c r="S48" s="93">
        <f>G48+M48-E48</f>
        <v>0</v>
      </c>
      <c r="T48" s="94">
        <f>Q48-F48</f>
        <v>1.25</v>
      </c>
      <c r="U48" s="92">
        <f>L48-D48</f>
        <v>0.050000000000000044</v>
      </c>
      <c r="V48" s="93">
        <f t="shared" si="20"/>
        <v>0</v>
      </c>
      <c r="W48" s="94">
        <f t="shared" si="20"/>
        <v>2.5</v>
      </c>
      <c r="X48" s="280" t="s">
        <v>128</v>
      </c>
    </row>
    <row r="49" spans="1:24" s="14" customFormat="1" ht="30" customHeight="1">
      <c r="A49" s="50" t="s">
        <v>116</v>
      </c>
      <c r="B49" s="67" t="s">
        <v>117</v>
      </c>
      <c r="C49" s="67">
        <v>5.21</v>
      </c>
      <c r="D49" s="87">
        <v>5.21</v>
      </c>
      <c r="E49" s="87">
        <v>1500</v>
      </c>
      <c r="F49" s="88">
        <f t="shared" si="17"/>
        <v>7815</v>
      </c>
      <c r="G49" s="89">
        <v>750</v>
      </c>
      <c r="H49" s="90">
        <f t="shared" si="18"/>
        <v>3907.5</v>
      </c>
      <c r="I49" s="56" t="s">
        <v>116</v>
      </c>
      <c r="J49" s="67" t="s">
        <v>117</v>
      </c>
      <c r="K49" s="87">
        <v>5.35</v>
      </c>
      <c r="L49" s="88">
        <v>5.35</v>
      </c>
      <c r="M49" s="89">
        <v>750</v>
      </c>
      <c r="N49" s="87">
        <f t="shared" si="19"/>
        <v>4012.4999999999995</v>
      </c>
      <c r="O49" s="87">
        <v>1500</v>
      </c>
      <c r="P49" s="90">
        <f>O49*L49</f>
        <v>8024.999999999999</v>
      </c>
      <c r="Q49" s="91">
        <f>H49+N49</f>
        <v>7920</v>
      </c>
      <c r="R49" s="92">
        <f>K49-D49</f>
        <v>0.13999999999999968</v>
      </c>
      <c r="S49" s="93">
        <f>G49+M49-E49</f>
        <v>0</v>
      </c>
      <c r="T49" s="94">
        <f>Q49-F49</f>
        <v>105</v>
      </c>
      <c r="U49" s="92">
        <f>L49-D49</f>
        <v>0.13999999999999968</v>
      </c>
      <c r="V49" s="93">
        <f t="shared" si="20"/>
        <v>0</v>
      </c>
      <c r="W49" s="94">
        <f t="shared" si="20"/>
        <v>209.9999999999991</v>
      </c>
      <c r="X49" s="280" t="s">
        <v>129</v>
      </c>
    </row>
    <row r="50" spans="1:24" s="14" customFormat="1" ht="15" customHeight="1">
      <c r="A50" s="69" t="s">
        <v>130</v>
      </c>
      <c r="B50" s="430" t="s">
        <v>131</v>
      </c>
      <c r="C50" s="431"/>
      <c r="D50" s="431"/>
      <c r="E50" s="431"/>
      <c r="F50" s="431"/>
      <c r="G50" s="431"/>
      <c r="H50" s="431"/>
      <c r="I50" s="431"/>
      <c r="J50" s="431"/>
      <c r="K50" s="431"/>
      <c r="L50" s="431"/>
      <c r="M50" s="431"/>
      <c r="N50" s="431"/>
      <c r="O50" s="431"/>
      <c r="P50" s="431"/>
      <c r="Q50" s="431"/>
      <c r="R50" s="431"/>
      <c r="S50" s="431"/>
      <c r="T50" s="431"/>
      <c r="U50" s="431"/>
      <c r="V50" s="431"/>
      <c r="W50" s="432"/>
      <c r="X50" s="184"/>
    </row>
    <row r="51" spans="1:24" s="14" customFormat="1" ht="27" customHeight="1">
      <c r="A51" s="50" t="s">
        <v>132</v>
      </c>
      <c r="B51" s="67" t="s">
        <v>141</v>
      </c>
      <c r="C51" s="87">
        <v>6.66</v>
      </c>
      <c r="D51" s="87">
        <v>6.66</v>
      </c>
      <c r="E51" s="87">
        <v>700</v>
      </c>
      <c r="F51" s="88">
        <f t="shared" si="17"/>
        <v>4662</v>
      </c>
      <c r="G51" s="89">
        <v>350</v>
      </c>
      <c r="H51" s="90">
        <f t="shared" si="18"/>
        <v>2331</v>
      </c>
      <c r="I51" s="56" t="s">
        <v>132</v>
      </c>
      <c r="J51" s="67" t="s">
        <v>141</v>
      </c>
      <c r="K51" s="87">
        <v>6.85</v>
      </c>
      <c r="L51" s="88">
        <v>6.85</v>
      </c>
      <c r="M51" s="89">
        <v>350</v>
      </c>
      <c r="N51" s="87">
        <f t="shared" si="19"/>
        <v>2397.5</v>
      </c>
      <c r="O51" s="87">
        <v>700</v>
      </c>
      <c r="P51" s="90">
        <f aca="true" t="shared" si="21" ref="P51:P62">O51*L51</f>
        <v>4795</v>
      </c>
      <c r="Q51" s="91">
        <f aca="true" t="shared" si="22" ref="Q51:Q62">H51+N51</f>
        <v>4728.5</v>
      </c>
      <c r="R51" s="92">
        <f aca="true" t="shared" si="23" ref="R51:R62">K51-D51</f>
        <v>0.1899999999999995</v>
      </c>
      <c r="S51" s="93">
        <f aca="true" t="shared" si="24" ref="S51:S62">G51+M51-E51</f>
        <v>0</v>
      </c>
      <c r="T51" s="94">
        <f aca="true" t="shared" si="25" ref="T51:T62">Q51-F51</f>
        <v>66.5</v>
      </c>
      <c r="U51" s="92">
        <f aca="true" t="shared" si="26" ref="U51:U62">L51-D51</f>
        <v>0.1899999999999995</v>
      </c>
      <c r="V51" s="93">
        <f aca="true" t="shared" si="27" ref="V51:V62">O51-E51</f>
        <v>0</v>
      </c>
      <c r="W51" s="94">
        <f aca="true" t="shared" si="28" ref="W51:W62">P51-F51</f>
        <v>133</v>
      </c>
      <c r="X51" s="280" t="s">
        <v>166</v>
      </c>
    </row>
    <row r="52" spans="1:24" s="14" customFormat="1" ht="39" customHeight="1">
      <c r="A52" s="50" t="s">
        <v>133</v>
      </c>
      <c r="B52" s="67" t="s">
        <v>142</v>
      </c>
      <c r="C52" s="87">
        <v>11.34</v>
      </c>
      <c r="D52" s="87">
        <v>11.34</v>
      </c>
      <c r="E52" s="87">
        <v>250</v>
      </c>
      <c r="F52" s="88">
        <f t="shared" si="17"/>
        <v>2835</v>
      </c>
      <c r="G52" s="89">
        <v>125</v>
      </c>
      <c r="H52" s="90">
        <f t="shared" si="18"/>
        <v>1417.5</v>
      </c>
      <c r="I52" s="56" t="s">
        <v>133</v>
      </c>
      <c r="J52" s="67" t="s">
        <v>142</v>
      </c>
      <c r="K52" s="87">
        <v>11.58</v>
      </c>
      <c r="L52" s="88">
        <v>11.58</v>
      </c>
      <c r="M52" s="89">
        <v>125</v>
      </c>
      <c r="N52" s="87">
        <f t="shared" si="19"/>
        <v>1447.5</v>
      </c>
      <c r="O52" s="87">
        <v>250</v>
      </c>
      <c r="P52" s="90">
        <f t="shared" si="21"/>
        <v>2895</v>
      </c>
      <c r="Q52" s="91">
        <f t="shared" si="22"/>
        <v>2865</v>
      </c>
      <c r="R52" s="92">
        <f t="shared" si="23"/>
        <v>0.2400000000000002</v>
      </c>
      <c r="S52" s="93">
        <f t="shared" si="24"/>
        <v>0</v>
      </c>
      <c r="T52" s="94">
        <f t="shared" si="25"/>
        <v>30</v>
      </c>
      <c r="U52" s="92">
        <f t="shared" si="26"/>
        <v>0.2400000000000002</v>
      </c>
      <c r="V52" s="93">
        <f t="shared" si="27"/>
        <v>0</v>
      </c>
      <c r="W52" s="94">
        <f t="shared" si="28"/>
        <v>60</v>
      </c>
      <c r="X52" s="280" t="s">
        <v>167</v>
      </c>
    </row>
    <row r="53" spans="1:24" s="14" customFormat="1" ht="27" customHeight="1">
      <c r="A53" s="50" t="s">
        <v>134</v>
      </c>
      <c r="B53" s="67" t="s">
        <v>143</v>
      </c>
      <c r="C53" s="87">
        <v>5.07</v>
      </c>
      <c r="D53" s="87">
        <v>5.07</v>
      </c>
      <c r="E53" s="87">
        <v>50</v>
      </c>
      <c r="F53" s="88">
        <f t="shared" si="17"/>
        <v>253.5</v>
      </c>
      <c r="G53" s="89">
        <v>25</v>
      </c>
      <c r="H53" s="90">
        <f t="shared" si="18"/>
        <v>126.75</v>
      </c>
      <c r="I53" s="56" t="s">
        <v>134</v>
      </c>
      <c r="J53" s="67" t="s">
        <v>143</v>
      </c>
      <c r="K53" s="87">
        <v>5.21</v>
      </c>
      <c r="L53" s="88">
        <v>5.21</v>
      </c>
      <c r="M53" s="89">
        <v>25</v>
      </c>
      <c r="N53" s="87">
        <f t="shared" si="19"/>
        <v>130.25</v>
      </c>
      <c r="O53" s="87">
        <v>50</v>
      </c>
      <c r="P53" s="90">
        <f t="shared" si="21"/>
        <v>260.5</v>
      </c>
      <c r="Q53" s="91">
        <f t="shared" si="22"/>
        <v>257</v>
      </c>
      <c r="R53" s="92">
        <f t="shared" si="23"/>
        <v>0.13999999999999968</v>
      </c>
      <c r="S53" s="93">
        <f t="shared" si="24"/>
        <v>0</v>
      </c>
      <c r="T53" s="94">
        <f t="shared" si="25"/>
        <v>3.5</v>
      </c>
      <c r="U53" s="92">
        <f t="shared" si="26"/>
        <v>0.13999999999999968</v>
      </c>
      <c r="V53" s="93">
        <f t="shared" si="27"/>
        <v>0</v>
      </c>
      <c r="W53" s="94">
        <f t="shared" si="28"/>
        <v>7</v>
      </c>
      <c r="X53" s="280" t="s">
        <v>168</v>
      </c>
    </row>
    <row r="54" spans="1:24" s="14" customFormat="1" ht="27" customHeight="1">
      <c r="A54" s="50" t="s">
        <v>135</v>
      </c>
      <c r="B54" s="67" t="s">
        <v>144</v>
      </c>
      <c r="C54" s="87">
        <v>6.64</v>
      </c>
      <c r="D54" s="87">
        <v>6.64</v>
      </c>
      <c r="E54" s="87">
        <v>10</v>
      </c>
      <c r="F54" s="88">
        <f t="shared" si="17"/>
        <v>66.39999999999999</v>
      </c>
      <c r="G54" s="89">
        <v>5</v>
      </c>
      <c r="H54" s="90">
        <f t="shared" si="18"/>
        <v>33.199999999999996</v>
      </c>
      <c r="I54" s="56" t="s">
        <v>135</v>
      </c>
      <c r="J54" s="67" t="s">
        <v>144</v>
      </c>
      <c r="K54" s="87">
        <v>6.83</v>
      </c>
      <c r="L54" s="88">
        <v>6.83</v>
      </c>
      <c r="M54" s="89">
        <v>5</v>
      </c>
      <c r="N54" s="87">
        <f t="shared" si="19"/>
        <v>34.15</v>
      </c>
      <c r="O54" s="87">
        <v>10</v>
      </c>
      <c r="P54" s="90">
        <f t="shared" si="21"/>
        <v>68.3</v>
      </c>
      <c r="Q54" s="91">
        <f t="shared" si="22"/>
        <v>67.35</v>
      </c>
      <c r="R54" s="92">
        <f t="shared" si="23"/>
        <v>0.1900000000000004</v>
      </c>
      <c r="S54" s="93">
        <f t="shared" si="24"/>
        <v>0</v>
      </c>
      <c r="T54" s="94">
        <f t="shared" si="25"/>
        <v>0.9500000000000028</v>
      </c>
      <c r="U54" s="92">
        <f t="shared" si="26"/>
        <v>0.1900000000000004</v>
      </c>
      <c r="V54" s="93">
        <f t="shared" si="27"/>
        <v>0</v>
      </c>
      <c r="W54" s="94">
        <f t="shared" si="28"/>
        <v>1.9000000000000057</v>
      </c>
      <c r="X54" s="280" t="s">
        <v>169</v>
      </c>
    </row>
    <row r="55" spans="1:24" s="14" customFormat="1" ht="27.75" customHeight="1">
      <c r="A55" s="50" t="s">
        <v>136</v>
      </c>
      <c r="B55" s="67" t="s">
        <v>145</v>
      </c>
      <c r="C55" s="87">
        <v>6.66</v>
      </c>
      <c r="D55" s="87">
        <v>6.66</v>
      </c>
      <c r="E55" s="87">
        <v>460</v>
      </c>
      <c r="F55" s="88">
        <f t="shared" si="17"/>
        <v>3063.6</v>
      </c>
      <c r="G55" s="89">
        <v>230</v>
      </c>
      <c r="H55" s="90">
        <f t="shared" si="18"/>
        <v>1531.8</v>
      </c>
      <c r="I55" s="56" t="s">
        <v>136</v>
      </c>
      <c r="J55" s="67" t="s">
        <v>145</v>
      </c>
      <c r="K55" s="87">
        <v>6.85</v>
      </c>
      <c r="L55" s="88">
        <v>6.85</v>
      </c>
      <c r="M55" s="89">
        <v>230</v>
      </c>
      <c r="N55" s="87">
        <f t="shared" si="19"/>
        <v>1575.5</v>
      </c>
      <c r="O55" s="87">
        <v>460</v>
      </c>
      <c r="P55" s="90">
        <f t="shared" si="21"/>
        <v>3151</v>
      </c>
      <c r="Q55" s="91">
        <f t="shared" si="22"/>
        <v>3107.3</v>
      </c>
      <c r="R55" s="92">
        <f t="shared" si="23"/>
        <v>0.1899999999999995</v>
      </c>
      <c r="S55" s="93">
        <f t="shared" si="24"/>
        <v>0</v>
      </c>
      <c r="T55" s="94">
        <f t="shared" si="25"/>
        <v>43.70000000000027</v>
      </c>
      <c r="U55" s="92">
        <f t="shared" si="26"/>
        <v>0.1899999999999995</v>
      </c>
      <c r="V55" s="93">
        <f t="shared" si="27"/>
        <v>0</v>
      </c>
      <c r="W55" s="94">
        <f t="shared" si="28"/>
        <v>87.40000000000009</v>
      </c>
      <c r="X55" s="280" t="s">
        <v>166</v>
      </c>
    </row>
    <row r="56" spans="1:24" s="14" customFormat="1" ht="26.25" customHeight="1">
      <c r="A56" s="50" t="s">
        <v>137</v>
      </c>
      <c r="B56" s="216" t="s">
        <v>146</v>
      </c>
      <c r="C56" s="87">
        <v>5.05</v>
      </c>
      <c r="D56" s="87">
        <v>5.05</v>
      </c>
      <c r="E56" s="87">
        <v>5</v>
      </c>
      <c r="F56" s="88">
        <f t="shared" si="17"/>
        <v>25.25</v>
      </c>
      <c r="G56" s="89">
        <v>2</v>
      </c>
      <c r="H56" s="90">
        <f t="shared" si="18"/>
        <v>10.1</v>
      </c>
      <c r="I56" s="61" t="s">
        <v>137</v>
      </c>
      <c r="J56" s="67" t="s">
        <v>146</v>
      </c>
      <c r="K56" s="87">
        <v>5.18</v>
      </c>
      <c r="L56" s="88">
        <v>5.18</v>
      </c>
      <c r="M56" s="89">
        <v>3</v>
      </c>
      <c r="N56" s="87">
        <f t="shared" si="19"/>
        <v>15.54</v>
      </c>
      <c r="O56" s="87">
        <v>5</v>
      </c>
      <c r="P56" s="90">
        <f t="shared" si="21"/>
        <v>25.9</v>
      </c>
      <c r="Q56" s="91">
        <f t="shared" si="22"/>
        <v>25.64</v>
      </c>
      <c r="R56" s="92">
        <f t="shared" si="23"/>
        <v>0.1299999999999999</v>
      </c>
      <c r="S56" s="93">
        <f t="shared" si="24"/>
        <v>0</v>
      </c>
      <c r="T56" s="94">
        <f t="shared" si="25"/>
        <v>0.39000000000000057</v>
      </c>
      <c r="U56" s="92">
        <f t="shared" si="26"/>
        <v>0.1299999999999999</v>
      </c>
      <c r="V56" s="93">
        <f t="shared" si="27"/>
        <v>0</v>
      </c>
      <c r="W56" s="94">
        <f t="shared" si="28"/>
        <v>0.6499999999999986</v>
      </c>
      <c r="X56" s="280" t="s">
        <v>170</v>
      </c>
    </row>
    <row r="57" spans="1:24" s="14" customFormat="1" ht="41.25" customHeight="1">
      <c r="A57" s="50" t="s">
        <v>138</v>
      </c>
      <c r="B57" s="216" t="s">
        <v>147</v>
      </c>
      <c r="C57" s="67">
        <v>28.69</v>
      </c>
      <c r="D57" s="87">
        <v>28.69</v>
      </c>
      <c r="E57" s="87">
        <v>5</v>
      </c>
      <c r="F57" s="88">
        <f t="shared" si="17"/>
        <v>143.45000000000002</v>
      </c>
      <c r="G57" s="89">
        <v>2</v>
      </c>
      <c r="H57" s="90">
        <f t="shared" si="18"/>
        <v>57.38</v>
      </c>
      <c r="I57" s="61" t="s">
        <v>138</v>
      </c>
      <c r="J57" s="216" t="s">
        <v>147</v>
      </c>
      <c r="K57" s="67">
        <v>28.98</v>
      </c>
      <c r="L57" s="68">
        <v>28.98</v>
      </c>
      <c r="M57" s="89">
        <v>3</v>
      </c>
      <c r="N57" s="87">
        <f t="shared" si="19"/>
        <v>86.94</v>
      </c>
      <c r="O57" s="87">
        <v>5</v>
      </c>
      <c r="P57" s="90">
        <f t="shared" si="21"/>
        <v>144.9</v>
      </c>
      <c r="Q57" s="91">
        <f t="shared" si="22"/>
        <v>144.32</v>
      </c>
      <c r="R57" s="92">
        <f t="shared" si="23"/>
        <v>0.28999999999999915</v>
      </c>
      <c r="S57" s="93">
        <f t="shared" si="24"/>
        <v>0</v>
      </c>
      <c r="T57" s="94">
        <f t="shared" si="25"/>
        <v>0.8699999999999761</v>
      </c>
      <c r="U57" s="92">
        <f t="shared" si="26"/>
        <v>0.28999999999999915</v>
      </c>
      <c r="V57" s="93">
        <f t="shared" si="27"/>
        <v>0</v>
      </c>
      <c r="W57" s="94">
        <f t="shared" si="28"/>
        <v>1.4499999999999886</v>
      </c>
      <c r="X57" s="280" t="s">
        <v>171</v>
      </c>
    </row>
    <row r="58" spans="1:24" s="14" customFormat="1" ht="27.75" customHeight="1">
      <c r="A58" s="50" t="s">
        <v>139</v>
      </c>
      <c r="B58" s="216" t="s">
        <v>148</v>
      </c>
      <c r="C58" s="67">
        <v>6.67</v>
      </c>
      <c r="D58" s="87">
        <v>6.67</v>
      </c>
      <c r="E58" s="87">
        <v>5</v>
      </c>
      <c r="F58" s="88">
        <f t="shared" si="17"/>
        <v>33.35</v>
      </c>
      <c r="G58" s="89">
        <v>2</v>
      </c>
      <c r="H58" s="90">
        <f t="shared" si="18"/>
        <v>13.34</v>
      </c>
      <c r="I58" s="61" t="s">
        <v>139</v>
      </c>
      <c r="J58" s="216" t="s">
        <v>148</v>
      </c>
      <c r="K58" s="67">
        <v>6.88</v>
      </c>
      <c r="L58" s="68">
        <v>6.88</v>
      </c>
      <c r="M58" s="89">
        <v>3</v>
      </c>
      <c r="N58" s="87">
        <f t="shared" si="19"/>
        <v>20.64</v>
      </c>
      <c r="O58" s="87">
        <v>5</v>
      </c>
      <c r="P58" s="90">
        <f t="shared" si="21"/>
        <v>34.4</v>
      </c>
      <c r="Q58" s="91">
        <f t="shared" si="22"/>
        <v>33.980000000000004</v>
      </c>
      <c r="R58" s="92">
        <f t="shared" si="23"/>
        <v>0.20999999999999996</v>
      </c>
      <c r="S58" s="93">
        <f t="shared" si="24"/>
        <v>0</v>
      </c>
      <c r="T58" s="94">
        <f t="shared" si="25"/>
        <v>0.6300000000000026</v>
      </c>
      <c r="U58" s="92">
        <f t="shared" si="26"/>
        <v>0.20999999999999996</v>
      </c>
      <c r="V58" s="93">
        <f t="shared" si="27"/>
        <v>0</v>
      </c>
      <c r="W58" s="94">
        <f t="shared" si="28"/>
        <v>1.0499999999999972</v>
      </c>
      <c r="X58" s="280" t="s">
        <v>172</v>
      </c>
    </row>
    <row r="59" spans="1:24" s="14" customFormat="1" ht="27" customHeight="1">
      <c r="A59" s="50" t="s">
        <v>140</v>
      </c>
      <c r="B59" s="216" t="s">
        <v>149</v>
      </c>
      <c r="C59" s="87">
        <v>14.61</v>
      </c>
      <c r="D59" s="87">
        <v>14.61</v>
      </c>
      <c r="E59" s="87">
        <v>5</v>
      </c>
      <c r="F59" s="88">
        <f t="shared" si="17"/>
        <v>73.05</v>
      </c>
      <c r="G59" s="89">
        <v>2</v>
      </c>
      <c r="H59" s="90">
        <f t="shared" si="18"/>
        <v>29.22</v>
      </c>
      <c r="I59" s="61" t="s">
        <v>140</v>
      </c>
      <c r="J59" s="216" t="s">
        <v>149</v>
      </c>
      <c r="K59" s="87">
        <v>14.85</v>
      </c>
      <c r="L59" s="88">
        <v>14.85</v>
      </c>
      <c r="M59" s="89">
        <v>3</v>
      </c>
      <c r="N59" s="87">
        <f t="shared" si="19"/>
        <v>44.55</v>
      </c>
      <c r="O59" s="87">
        <v>5</v>
      </c>
      <c r="P59" s="90">
        <f t="shared" si="21"/>
        <v>74.25</v>
      </c>
      <c r="Q59" s="91">
        <f t="shared" si="22"/>
        <v>73.77</v>
      </c>
      <c r="R59" s="92">
        <f t="shared" si="23"/>
        <v>0.2400000000000002</v>
      </c>
      <c r="S59" s="93">
        <f t="shared" si="24"/>
        <v>0</v>
      </c>
      <c r="T59" s="94">
        <f t="shared" si="25"/>
        <v>0.7199999999999989</v>
      </c>
      <c r="U59" s="92">
        <f t="shared" si="26"/>
        <v>0.2400000000000002</v>
      </c>
      <c r="V59" s="93">
        <f t="shared" si="27"/>
        <v>0</v>
      </c>
      <c r="W59" s="94">
        <f t="shared" si="28"/>
        <v>1.2000000000000028</v>
      </c>
      <c r="X59" s="280" t="s">
        <v>173</v>
      </c>
    </row>
    <row r="60" spans="1:24" s="14" customFormat="1" ht="39" customHeight="1">
      <c r="A60" s="50" t="s">
        <v>150</v>
      </c>
      <c r="B60" s="216" t="s">
        <v>151</v>
      </c>
      <c r="C60" s="87">
        <v>12.99</v>
      </c>
      <c r="D60" s="87">
        <v>12.99</v>
      </c>
      <c r="E60" s="87">
        <v>20</v>
      </c>
      <c r="F60" s="88">
        <f t="shared" si="17"/>
        <v>259.8</v>
      </c>
      <c r="G60" s="89">
        <v>10</v>
      </c>
      <c r="H60" s="90">
        <f t="shared" si="18"/>
        <v>129.9</v>
      </c>
      <c r="I60" s="61" t="s">
        <v>150</v>
      </c>
      <c r="J60" s="216" t="s">
        <v>151</v>
      </c>
      <c r="K60" s="87">
        <v>13.26</v>
      </c>
      <c r="L60" s="88">
        <v>13.26</v>
      </c>
      <c r="M60" s="89">
        <v>10</v>
      </c>
      <c r="N60" s="87">
        <f t="shared" si="19"/>
        <v>132.6</v>
      </c>
      <c r="O60" s="87">
        <v>20</v>
      </c>
      <c r="P60" s="90">
        <f t="shared" si="21"/>
        <v>265.2</v>
      </c>
      <c r="Q60" s="91">
        <f t="shared" si="22"/>
        <v>262.5</v>
      </c>
      <c r="R60" s="92">
        <f t="shared" si="23"/>
        <v>0.2699999999999996</v>
      </c>
      <c r="S60" s="93">
        <f t="shared" si="24"/>
        <v>0</v>
      </c>
      <c r="T60" s="94">
        <f t="shared" si="25"/>
        <v>2.6999999999999886</v>
      </c>
      <c r="U60" s="92">
        <f t="shared" si="26"/>
        <v>0.2699999999999996</v>
      </c>
      <c r="V60" s="93">
        <f t="shared" si="27"/>
        <v>0</v>
      </c>
      <c r="W60" s="94">
        <f t="shared" si="28"/>
        <v>5.399999999999977</v>
      </c>
      <c r="X60" s="280" t="s">
        <v>174</v>
      </c>
    </row>
    <row r="61" spans="1:24" s="14" customFormat="1" ht="39.75" customHeight="1">
      <c r="A61" s="50" t="s">
        <v>152</v>
      </c>
      <c r="B61" s="216" t="s">
        <v>154</v>
      </c>
      <c r="C61" s="87">
        <v>16.18</v>
      </c>
      <c r="D61" s="87">
        <v>16.18</v>
      </c>
      <c r="E61" s="87">
        <v>20</v>
      </c>
      <c r="F61" s="88">
        <f t="shared" si="17"/>
        <v>323.6</v>
      </c>
      <c r="G61" s="89">
        <v>10</v>
      </c>
      <c r="H61" s="90">
        <f t="shared" si="18"/>
        <v>161.8</v>
      </c>
      <c r="I61" s="61" t="s">
        <v>152</v>
      </c>
      <c r="J61" s="216" t="s">
        <v>154</v>
      </c>
      <c r="K61" s="87">
        <v>16.5</v>
      </c>
      <c r="L61" s="88">
        <v>16.5</v>
      </c>
      <c r="M61" s="89">
        <v>10</v>
      </c>
      <c r="N61" s="87">
        <f t="shared" si="19"/>
        <v>165</v>
      </c>
      <c r="O61" s="87">
        <v>20</v>
      </c>
      <c r="P61" s="90">
        <f t="shared" si="21"/>
        <v>330</v>
      </c>
      <c r="Q61" s="91">
        <f t="shared" si="22"/>
        <v>326.8</v>
      </c>
      <c r="R61" s="92">
        <f t="shared" si="23"/>
        <v>0.3200000000000003</v>
      </c>
      <c r="S61" s="93">
        <f t="shared" si="24"/>
        <v>0</v>
      </c>
      <c r="T61" s="94">
        <f t="shared" si="25"/>
        <v>3.1999999999999886</v>
      </c>
      <c r="U61" s="92">
        <f t="shared" si="26"/>
        <v>0.3200000000000003</v>
      </c>
      <c r="V61" s="93">
        <f t="shared" si="27"/>
        <v>0</v>
      </c>
      <c r="W61" s="94">
        <f t="shared" si="28"/>
        <v>6.399999999999977</v>
      </c>
      <c r="X61" s="280" t="s">
        <v>175</v>
      </c>
    </row>
    <row r="62" spans="1:24" s="14" customFormat="1" ht="39.75" customHeight="1">
      <c r="A62" s="50" t="s">
        <v>153</v>
      </c>
      <c r="B62" s="216" t="s">
        <v>155</v>
      </c>
      <c r="C62" s="87">
        <v>19.37</v>
      </c>
      <c r="D62" s="87">
        <v>19.37</v>
      </c>
      <c r="E62" s="87">
        <v>20</v>
      </c>
      <c r="F62" s="88">
        <f t="shared" si="17"/>
        <v>387.40000000000003</v>
      </c>
      <c r="G62" s="89">
        <v>10</v>
      </c>
      <c r="H62" s="90">
        <f t="shared" si="18"/>
        <v>193.70000000000002</v>
      </c>
      <c r="I62" s="61" t="s">
        <v>153</v>
      </c>
      <c r="J62" s="216" t="s">
        <v>155</v>
      </c>
      <c r="K62" s="87">
        <v>19.74</v>
      </c>
      <c r="L62" s="88">
        <v>19.74</v>
      </c>
      <c r="M62" s="89">
        <v>10</v>
      </c>
      <c r="N62" s="87">
        <f t="shared" si="19"/>
        <v>197.39999999999998</v>
      </c>
      <c r="O62" s="87">
        <v>20</v>
      </c>
      <c r="P62" s="90">
        <f t="shared" si="21"/>
        <v>394.79999999999995</v>
      </c>
      <c r="Q62" s="91">
        <f t="shared" si="22"/>
        <v>391.1</v>
      </c>
      <c r="R62" s="92">
        <f t="shared" si="23"/>
        <v>0.36999999999999744</v>
      </c>
      <c r="S62" s="93">
        <f t="shared" si="24"/>
        <v>0</v>
      </c>
      <c r="T62" s="94">
        <f t="shared" si="25"/>
        <v>3.6999999999999886</v>
      </c>
      <c r="U62" s="92">
        <f t="shared" si="26"/>
        <v>0.36999999999999744</v>
      </c>
      <c r="V62" s="93">
        <f t="shared" si="27"/>
        <v>0</v>
      </c>
      <c r="W62" s="94">
        <f t="shared" si="28"/>
        <v>7.39999999999992</v>
      </c>
      <c r="X62" s="280" t="s">
        <v>176</v>
      </c>
    </row>
    <row r="63" spans="1:24" s="14" customFormat="1" ht="15" customHeight="1">
      <c r="A63" s="69" t="s">
        <v>156</v>
      </c>
      <c r="B63" s="411" t="s">
        <v>157</v>
      </c>
      <c r="C63" s="412"/>
      <c r="D63" s="412"/>
      <c r="E63" s="412"/>
      <c r="F63" s="412"/>
      <c r="G63" s="412"/>
      <c r="H63" s="412"/>
      <c r="I63" s="412"/>
      <c r="J63" s="412"/>
      <c r="K63" s="412"/>
      <c r="L63" s="412"/>
      <c r="M63" s="412"/>
      <c r="N63" s="412"/>
      <c r="O63" s="412"/>
      <c r="P63" s="412"/>
      <c r="Q63" s="412"/>
      <c r="R63" s="412"/>
      <c r="S63" s="412"/>
      <c r="T63" s="412"/>
      <c r="U63" s="412"/>
      <c r="V63" s="412"/>
      <c r="W63" s="413"/>
      <c r="X63" s="185"/>
    </row>
    <row r="64" spans="1:24" s="14" customFormat="1" ht="27.75" customHeight="1">
      <c r="A64" s="50" t="s">
        <v>161</v>
      </c>
      <c r="B64" s="216" t="s">
        <v>162</v>
      </c>
      <c r="C64" s="87">
        <v>5.22</v>
      </c>
      <c r="D64" s="87">
        <v>5.22</v>
      </c>
      <c r="E64" s="87">
        <v>690</v>
      </c>
      <c r="F64" s="88">
        <f t="shared" si="17"/>
        <v>3601.7999999999997</v>
      </c>
      <c r="G64" s="89">
        <v>345</v>
      </c>
      <c r="H64" s="90">
        <f t="shared" si="18"/>
        <v>1800.8999999999999</v>
      </c>
      <c r="I64" s="61" t="s">
        <v>161</v>
      </c>
      <c r="J64" s="216" t="s">
        <v>162</v>
      </c>
      <c r="K64" s="87">
        <v>5.37</v>
      </c>
      <c r="L64" s="88">
        <v>5.37</v>
      </c>
      <c r="M64" s="89">
        <v>345</v>
      </c>
      <c r="N64" s="87">
        <f t="shared" si="19"/>
        <v>1852.65</v>
      </c>
      <c r="O64" s="87">
        <v>690</v>
      </c>
      <c r="P64" s="90">
        <f>O64*L64</f>
        <v>3705.3</v>
      </c>
      <c r="Q64" s="91">
        <f>H64+N64</f>
        <v>3653.55</v>
      </c>
      <c r="R64" s="92">
        <f>K64-D64</f>
        <v>0.15000000000000036</v>
      </c>
      <c r="S64" s="93">
        <f>G64+M64-E64</f>
        <v>0</v>
      </c>
      <c r="T64" s="94">
        <f>Q64-F64</f>
        <v>51.750000000000455</v>
      </c>
      <c r="U64" s="92">
        <f>L64-D64</f>
        <v>0.15000000000000036</v>
      </c>
      <c r="V64" s="93">
        <f aca="true" t="shared" si="29" ref="V64:W67">O64-E64</f>
        <v>0</v>
      </c>
      <c r="W64" s="94">
        <f t="shared" si="29"/>
        <v>103.50000000000045</v>
      </c>
      <c r="X64" s="280" t="s">
        <v>177</v>
      </c>
    </row>
    <row r="65" spans="1:24" s="14" customFormat="1" ht="26.25" customHeight="1">
      <c r="A65" s="50" t="s">
        <v>158</v>
      </c>
      <c r="B65" s="216" t="s">
        <v>163</v>
      </c>
      <c r="C65" s="87">
        <v>4.98</v>
      </c>
      <c r="D65" s="87">
        <v>4.98</v>
      </c>
      <c r="E65" s="87">
        <v>100</v>
      </c>
      <c r="F65" s="88">
        <f t="shared" si="17"/>
        <v>498.00000000000006</v>
      </c>
      <c r="G65" s="89">
        <v>50</v>
      </c>
      <c r="H65" s="90">
        <f t="shared" si="18"/>
        <v>249.00000000000003</v>
      </c>
      <c r="I65" s="61" t="s">
        <v>158</v>
      </c>
      <c r="J65" s="216" t="s">
        <v>163</v>
      </c>
      <c r="K65" s="87">
        <v>5.13</v>
      </c>
      <c r="L65" s="88">
        <v>5.13</v>
      </c>
      <c r="M65" s="89">
        <v>50</v>
      </c>
      <c r="N65" s="87">
        <f t="shared" si="19"/>
        <v>256.5</v>
      </c>
      <c r="O65" s="87">
        <v>100</v>
      </c>
      <c r="P65" s="90">
        <f>O65*L65</f>
        <v>513</v>
      </c>
      <c r="Q65" s="91">
        <f>H65+N65</f>
        <v>505.5</v>
      </c>
      <c r="R65" s="92">
        <f>K65-D65</f>
        <v>0.14999999999999947</v>
      </c>
      <c r="S65" s="93">
        <f>G65+M65-E65</f>
        <v>0</v>
      </c>
      <c r="T65" s="94">
        <f>Q65-F65</f>
        <v>7.499999999999943</v>
      </c>
      <c r="U65" s="92">
        <f>L65-D65</f>
        <v>0.14999999999999947</v>
      </c>
      <c r="V65" s="93">
        <f t="shared" si="29"/>
        <v>0</v>
      </c>
      <c r="W65" s="94">
        <f t="shared" si="29"/>
        <v>14.999999999999943</v>
      </c>
      <c r="X65" s="280" t="s">
        <v>178</v>
      </c>
    </row>
    <row r="66" spans="1:24" s="14" customFormat="1" ht="26.25" customHeight="1">
      <c r="A66" s="50" t="s">
        <v>159</v>
      </c>
      <c r="B66" s="216" t="s">
        <v>164</v>
      </c>
      <c r="C66" s="87">
        <v>8.2</v>
      </c>
      <c r="D66" s="87">
        <v>8.2</v>
      </c>
      <c r="E66" s="87">
        <v>420</v>
      </c>
      <c r="F66" s="88">
        <f t="shared" si="17"/>
        <v>3443.9999999999995</v>
      </c>
      <c r="G66" s="89">
        <v>210</v>
      </c>
      <c r="H66" s="90">
        <f t="shared" si="18"/>
        <v>1721.9999999999998</v>
      </c>
      <c r="I66" s="61" t="s">
        <v>159</v>
      </c>
      <c r="J66" s="216" t="s">
        <v>164</v>
      </c>
      <c r="K66" s="87">
        <v>8.41</v>
      </c>
      <c r="L66" s="88">
        <v>8.41</v>
      </c>
      <c r="M66" s="89">
        <v>210</v>
      </c>
      <c r="N66" s="87">
        <f t="shared" si="19"/>
        <v>1766.1000000000001</v>
      </c>
      <c r="O66" s="87">
        <v>420</v>
      </c>
      <c r="P66" s="90">
        <f>O66*L66</f>
        <v>3532.2000000000003</v>
      </c>
      <c r="Q66" s="91">
        <f>H66+N66</f>
        <v>3488.1</v>
      </c>
      <c r="R66" s="92">
        <f>K66-D66</f>
        <v>0.21000000000000085</v>
      </c>
      <c r="S66" s="93">
        <f>G66+M66-E66</f>
        <v>0</v>
      </c>
      <c r="T66" s="94">
        <f>Q66-F66</f>
        <v>44.100000000000364</v>
      </c>
      <c r="U66" s="92">
        <f>L66-D66</f>
        <v>0.21000000000000085</v>
      </c>
      <c r="V66" s="93">
        <f t="shared" si="29"/>
        <v>0</v>
      </c>
      <c r="W66" s="94">
        <f t="shared" si="29"/>
        <v>88.20000000000073</v>
      </c>
      <c r="X66" s="280" t="s">
        <v>179</v>
      </c>
    </row>
    <row r="67" spans="1:24" s="14" customFormat="1" ht="29.25" customHeight="1">
      <c r="A67" s="274" t="s">
        <v>160</v>
      </c>
      <c r="B67" s="216" t="s">
        <v>165</v>
      </c>
      <c r="C67" s="95">
        <v>5.17</v>
      </c>
      <c r="D67" s="95">
        <v>5.17</v>
      </c>
      <c r="E67" s="95">
        <v>560</v>
      </c>
      <c r="F67" s="96">
        <f t="shared" si="17"/>
        <v>2895.2</v>
      </c>
      <c r="G67" s="89">
        <v>280</v>
      </c>
      <c r="H67" s="90">
        <f t="shared" si="18"/>
        <v>1447.6</v>
      </c>
      <c r="I67" s="70" t="s">
        <v>160</v>
      </c>
      <c r="J67" s="216" t="s">
        <v>165</v>
      </c>
      <c r="K67" s="95">
        <v>5.32</v>
      </c>
      <c r="L67" s="96">
        <v>5.32</v>
      </c>
      <c r="M67" s="97">
        <v>280</v>
      </c>
      <c r="N67" s="95">
        <f t="shared" si="19"/>
        <v>1489.6000000000001</v>
      </c>
      <c r="O67" s="95">
        <v>560</v>
      </c>
      <c r="P67" s="98">
        <f>O67*L67</f>
        <v>2979.2000000000003</v>
      </c>
      <c r="Q67" s="99">
        <f>H67+N67</f>
        <v>2937.2</v>
      </c>
      <c r="R67" s="92">
        <f>K67-D67</f>
        <v>0.15000000000000036</v>
      </c>
      <c r="S67" s="93">
        <f>G67+M67-E67</f>
        <v>0</v>
      </c>
      <c r="T67" s="94">
        <f>Q67-F67</f>
        <v>42</v>
      </c>
      <c r="U67" s="92">
        <f>L67-D67</f>
        <v>0.15000000000000036</v>
      </c>
      <c r="V67" s="93">
        <f t="shared" si="29"/>
        <v>0</v>
      </c>
      <c r="W67" s="94">
        <f t="shared" si="29"/>
        <v>84.00000000000045</v>
      </c>
      <c r="X67" s="280" t="s">
        <v>180</v>
      </c>
    </row>
    <row r="68" spans="1:24" s="14" customFormat="1" ht="16.5" customHeight="1">
      <c r="A68" s="71"/>
      <c r="B68" s="374" t="s">
        <v>208</v>
      </c>
      <c r="C68" s="375"/>
      <c r="D68" s="101"/>
      <c r="E68" s="102">
        <f>SUM(E38:E67)</f>
        <v>10433</v>
      </c>
      <c r="F68" s="103">
        <f>SUM(F38:F67)</f>
        <v>61534.14</v>
      </c>
      <c r="G68" s="104">
        <f>SUM(G38:G67)</f>
        <v>5214</v>
      </c>
      <c r="H68" s="105">
        <f>SUM(H38:H67)</f>
        <v>30737.93</v>
      </c>
      <c r="I68" s="73"/>
      <c r="J68" s="100"/>
      <c r="K68" s="100"/>
      <c r="L68" s="106"/>
      <c r="M68" s="104">
        <f>SUM(M38:M67)</f>
        <v>5219</v>
      </c>
      <c r="N68" s="101">
        <f>SUM(N38:N67)</f>
        <v>31508.92</v>
      </c>
      <c r="O68" s="102">
        <f>SUM(O38:O67)</f>
        <v>10433</v>
      </c>
      <c r="P68" s="105">
        <f>SUM(P38:P67)</f>
        <v>62958.64000000001</v>
      </c>
      <c r="Q68" s="107">
        <f>H68+N68</f>
        <v>62246.85</v>
      </c>
      <c r="R68" s="108"/>
      <c r="S68" s="109"/>
      <c r="T68" s="110">
        <f>Q68-F68</f>
        <v>712.7099999999991</v>
      </c>
      <c r="U68" s="108"/>
      <c r="V68" s="109"/>
      <c r="W68" s="110">
        <f>P68-F68</f>
        <v>1424.5000000000073</v>
      </c>
      <c r="X68" s="183"/>
    </row>
    <row r="69" spans="1:24" s="46" customFormat="1" ht="15" customHeight="1">
      <c r="A69" s="74">
        <v>6</v>
      </c>
      <c r="B69" s="369" t="s">
        <v>284</v>
      </c>
      <c r="C69" s="370"/>
      <c r="D69" s="370"/>
      <c r="E69" s="370"/>
      <c r="F69" s="370"/>
      <c r="G69" s="370"/>
      <c r="H69" s="370"/>
      <c r="I69" s="370"/>
      <c r="J69" s="370"/>
      <c r="K69" s="370"/>
      <c r="L69" s="370"/>
      <c r="M69" s="370"/>
      <c r="N69" s="370"/>
      <c r="O69" s="370"/>
      <c r="P69" s="370"/>
      <c r="Q69" s="370"/>
      <c r="R69" s="370"/>
      <c r="S69" s="370"/>
      <c r="T69" s="370"/>
      <c r="U69" s="370"/>
      <c r="V69" s="370"/>
      <c r="W69" s="371"/>
      <c r="X69" s="186"/>
    </row>
    <row r="70" spans="1:24" ht="25.5" customHeight="1">
      <c r="A70" s="194" t="s">
        <v>210</v>
      </c>
      <c r="B70" s="215" t="s">
        <v>211</v>
      </c>
      <c r="C70" s="196">
        <v>686.62</v>
      </c>
      <c r="D70" s="196">
        <v>830.81</v>
      </c>
      <c r="E70" s="197">
        <v>1</v>
      </c>
      <c r="F70" s="198">
        <f>E70*D70</f>
        <v>830.81</v>
      </c>
      <c r="G70" s="199">
        <v>0</v>
      </c>
      <c r="H70" s="200">
        <f>G70*D70</f>
        <v>0</v>
      </c>
      <c r="I70" s="194" t="s">
        <v>210</v>
      </c>
      <c r="J70" s="215" t="s">
        <v>211</v>
      </c>
      <c r="K70" s="195">
        <v>545.49</v>
      </c>
      <c r="L70" s="201">
        <v>660.04</v>
      </c>
      <c r="M70" s="199">
        <v>1</v>
      </c>
      <c r="N70" s="196">
        <f>M70*L70</f>
        <v>660.04</v>
      </c>
      <c r="O70" s="197">
        <v>1</v>
      </c>
      <c r="P70" s="200">
        <f>O70*L70</f>
        <v>660.04</v>
      </c>
      <c r="Q70" s="202">
        <f>N70+H70</f>
        <v>660.04</v>
      </c>
      <c r="R70" s="203">
        <f>K70-D70</f>
        <v>-285.31999999999994</v>
      </c>
      <c r="S70" s="204">
        <f>G70+M70-E70</f>
        <v>0</v>
      </c>
      <c r="T70" s="205">
        <f>Q70-F70</f>
        <v>-170.76999999999998</v>
      </c>
      <c r="U70" s="203">
        <f>L70-D70</f>
        <v>-170.76999999999998</v>
      </c>
      <c r="V70" s="255">
        <f>O70-E70</f>
        <v>0</v>
      </c>
      <c r="W70" s="205">
        <f>P70-F70</f>
        <v>-170.76999999999998</v>
      </c>
      <c r="X70" s="280" t="s">
        <v>212</v>
      </c>
    </row>
    <row r="71" spans="1:24" s="14" customFormat="1" ht="15" customHeight="1">
      <c r="A71" s="206"/>
      <c r="B71" s="374" t="s">
        <v>285</v>
      </c>
      <c r="C71" s="375"/>
      <c r="D71" s="208"/>
      <c r="E71" s="209">
        <f>E70</f>
        <v>1</v>
      </c>
      <c r="F71" s="208">
        <f>F70</f>
        <v>830.81</v>
      </c>
      <c r="G71" s="210"/>
      <c r="H71" s="211"/>
      <c r="I71" s="217"/>
      <c r="J71" s="207"/>
      <c r="K71" s="207"/>
      <c r="L71" s="212"/>
      <c r="M71" s="210">
        <f>M70</f>
        <v>1</v>
      </c>
      <c r="N71" s="208">
        <f>N70</f>
        <v>660.04</v>
      </c>
      <c r="O71" s="209">
        <f>O70</f>
        <v>1</v>
      </c>
      <c r="P71" s="211">
        <f>P70</f>
        <v>660.04</v>
      </c>
      <c r="Q71" s="213">
        <f>Q70</f>
        <v>660.04</v>
      </c>
      <c r="R71" s="108"/>
      <c r="S71" s="109"/>
      <c r="T71" s="110">
        <f>T70</f>
        <v>-170.76999999999998</v>
      </c>
      <c r="U71" s="108"/>
      <c r="V71" s="109"/>
      <c r="W71" s="110">
        <f>W70</f>
        <v>-170.76999999999998</v>
      </c>
      <c r="X71" s="214"/>
    </row>
    <row r="72" spans="1:24" ht="15" customHeight="1">
      <c r="A72" s="74" t="s">
        <v>17</v>
      </c>
      <c r="B72" s="369" t="s">
        <v>43</v>
      </c>
      <c r="C72" s="370"/>
      <c r="D72" s="370"/>
      <c r="E72" s="370"/>
      <c r="F72" s="370"/>
      <c r="G72" s="370"/>
      <c r="H72" s="370"/>
      <c r="I72" s="370"/>
      <c r="J72" s="370"/>
      <c r="K72" s="370"/>
      <c r="L72" s="370"/>
      <c r="M72" s="370"/>
      <c r="N72" s="370"/>
      <c r="O72" s="370"/>
      <c r="P72" s="370"/>
      <c r="Q72" s="370"/>
      <c r="R72" s="370"/>
      <c r="S72" s="370"/>
      <c r="T72" s="370"/>
      <c r="U72" s="370"/>
      <c r="V72" s="370"/>
      <c r="W72" s="371"/>
      <c r="X72" s="281" t="s">
        <v>281</v>
      </c>
    </row>
    <row r="73" spans="1:24" ht="64.5" customHeight="1">
      <c r="A73" s="50" t="s">
        <v>27</v>
      </c>
      <c r="B73" s="51" t="s">
        <v>19</v>
      </c>
      <c r="C73" s="111">
        <v>26.41</v>
      </c>
      <c r="D73" s="111">
        <v>29.58</v>
      </c>
      <c r="E73" s="112">
        <v>51</v>
      </c>
      <c r="F73" s="113">
        <f>E73*D73</f>
        <v>1508.58</v>
      </c>
      <c r="G73" s="114">
        <v>25</v>
      </c>
      <c r="H73" s="113">
        <f>G73*D73</f>
        <v>739.5</v>
      </c>
      <c r="I73" s="50" t="s">
        <v>18</v>
      </c>
      <c r="J73" s="51" t="s">
        <v>19</v>
      </c>
      <c r="K73" s="87">
        <v>40.12</v>
      </c>
      <c r="L73" s="88">
        <v>44.93</v>
      </c>
      <c r="M73" s="114">
        <v>9</v>
      </c>
      <c r="N73" s="111">
        <f aca="true" t="shared" si="30" ref="N73:N83">M73*L73</f>
        <v>404.37</v>
      </c>
      <c r="O73" s="112">
        <v>17</v>
      </c>
      <c r="P73" s="113">
        <f aca="true" t="shared" si="31" ref="P73:P83">O73*L73</f>
        <v>763.81</v>
      </c>
      <c r="Q73" s="115">
        <f aca="true" t="shared" si="32" ref="Q73:Q84">H73+N73</f>
        <v>1143.87</v>
      </c>
      <c r="R73" s="116">
        <f aca="true" t="shared" si="33" ref="R73:R84">K73-D73</f>
        <v>10.54</v>
      </c>
      <c r="S73" s="117">
        <f aca="true" t="shared" si="34" ref="S73:S84">G73+M73-E73</f>
        <v>-17</v>
      </c>
      <c r="T73" s="118">
        <f aca="true" t="shared" si="35" ref="T73:T84">Q73-F73</f>
        <v>-364.71000000000004</v>
      </c>
      <c r="U73" s="116">
        <f aca="true" t="shared" si="36" ref="U73:U84">L73-D73</f>
        <v>15.350000000000001</v>
      </c>
      <c r="V73" s="117">
        <f aca="true" t="shared" si="37" ref="V73:V84">O73-E73</f>
        <v>-34</v>
      </c>
      <c r="W73" s="118">
        <f aca="true" t="shared" si="38" ref="W73:W84">P73-F73</f>
        <v>-744.77</v>
      </c>
      <c r="X73" s="280" t="s">
        <v>245</v>
      </c>
    </row>
    <row r="74" spans="1:24" ht="88.5" customHeight="1">
      <c r="A74" s="50"/>
      <c r="B74" s="87"/>
      <c r="C74" s="111"/>
      <c r="D74" s="111"/>
      <c r="E74" s="112"/>
      <c r="F74" s="113"/>
      <c r="G74" s="114"/>
      <c r="H74" s="113"/>
      <c r="I74" s="75" t="s">
        <v>20</v>
      </c>
      <c r="J74" s="51" t="s">
        <v>21</v>
      </c>
      <c r="K74" s="87">
        <v>47.36</v>
      </c>
      <c r="L74" s="88">
        <v>53.04</v>
      </c>
      <c r="M74" s="114">
        <v>17</v>
      </c>
      <c r="N74" s="111">
        <f t="shared" si="30"/>
        <v>901.68</v>
      </c>
      <c r="O74" s="112">
        <v>34</v>
      </c>
      <c r="P74" s="113">
        <f t="shared" si="31"/>
        <v>1803.36</v>
      </c>
      <c r="Q74" s="115">
        <f t="shared" si="32"/>
        <v>901.68</v>
      </c>
      <c r="R74" s="116">
        <f t="shared" si="33"/>
        <v>47.36</v>
      </c>
      <c r="S74" s="117">
        <f t="shared" si="34"/>
        <v>17</v>
      </c>
      <c r="T74" s="118">
        <f t="shared" si="35"/>
        <v>901.68</v>
      </c>
      <c r="U74" s="116">
        <f t="shared" si="36"/>
        <v>53.04</v>
      </c>
      <c r="V74" s="117">
        <f t="shared" si="37"/>
        <v>34</v>
      </c>
      <c r="W74" s="118">
        <f t="shared" si="38"/>
        <v>1803.36</v>
      </c>
      <c r="X74" s="280" t="s">
        <v>246</v>
      </c>
    </row>
    <row r="75" spans="1:24" ht="63" customHeight="1">
      <c r="A75" s="50" t="s">
        <v>28</v>
      </c>
      <c r="B75" s="51" t="s">
        <v>24</v>
      </c>
      <c r="C75" s="111">
        <v>17.84</v>
      </c>
      <c r="D75" s="111">
        <v>19.98</v>
      </c>
      <c r="E75" s="112">
        <v>125</v>
      </c>
      <c r="F75" s="113">
        <f>E75*D75</f>
        <v>2497.5</v>
      </c>
      <c r="G75" s="114">
        <v>62</v>
      </c>
      <c r="H75" s="113">
        <f>G75*D75</f>
        <v>1238.76</v>
      </c>
      <c r="I75" s="50" t="s">
        <v>22</v>
      </c>
      <c r="J75" s="51" t="s">
        <v>24</v>
      </c>
      <c r="K75" s="119">
        <v>20.38</v>
      </c>
      <c r="L75" s="120">
        <v>22.83</v>
      </c>
      <c r="M75" s="114">
        <v>21</v>
      </c>
      <c r="N75" s="111">
        <f t="shared" si="30"/>
        <v>479.42999999999995</v>
      </c>
      <c r="O75" s="112">
        <v>42</v>
      </c>
      <c r="P75" s="113">
        <f t="shared" si="31"/>
        <v>958.8599999999999</v>
      </c>
      <c r="Q75" s="115">
        <f t="shared" si="32"/>
        <v>1718.19</v>
      </c>
      <c r="R75" s="116">
        <f t="shared" si="33"/>
        <v>0.3999999999999986</v>
      </c>
      <c r="S75" s="117">
        <f t="shared" si="34"/>
        <v>-42</v>
      </c>
      <c r="T75" s="118">
        <f t="shared" si="35"/>
        <v>-779.31</v>
      </c>
      <c r="U75" s="116">
        <f t="shared" si="36"/>
        <v>2.849999999999998</v>
      </c>
      <c r="V75" s="117">
        <f t="shared" si="37"/>
        <v>-83</v>
      </c>
      <c r="W75" s="118">
        <f t="shared" si="38"/>
        <v>-1538.64</v>
      </c>
      <c r="X75" s="280" t="s">
        <v>247</v>
      </c>
    </row>
    <row r="76" spans="1:24" ht="88.5" customHeight="1">
      <c r="A76" s="50"/>
      <c r="B76" s="87"/>
      <c r="C76" s="111"/>
      <c r="D76" s="111"/>
      <c r="E76" s="112"/>
      <c r="F76" s="113"/>
      <c r="G76" s="114"/>
      <c r="H76" s="113"/>
      <c r="I76" s="50" t="s">
        <v>23</v>
      </c>
      <c r="J76" s="51" t="s">
        <v>25</v>
      </c>
      <c r="K76" s="87">
        <v>27.61</v>
      </c>
      <c r="L76" s="88">
        <v>30.92</v>
      </c>
      <c r="M76" s="114">
        <v>42</v>
      </c>
      <c r="N76" s="111">
        <f t="shared" si="30"/>
        <v>1298.64</v>
      </c>
      <c r="O76" s="112">
        <v>83</v>
      </c>
      <c r="P76" s="113">
        <f t="shared" si="31"/>
        <v>2566.36</v>
      </c>
      <c r="Q76" s="115">
        <f t="shared" si="32"/>
        <v>1298.64</v>
      </c>
      <c r="R76" s="116">
        <f t="shared" si="33"/>
        <v>27.61</v>
      </c>
      <c r="S76" s="117">
        <f t="shared" si="34"/>
        <v>42</v>
      </c>
      <c r="T76" s="118">
        <f t="shared" si="35"/>
        <v>1298.64</v>
      </c>
      <c r="U76" s="116">
        <f t="shared" si="36"/>
        <v>30.92</v>
      </c>
      <c r="V76" s="117">
        <f t="shared" si="37"/>
        <v>83</v>
      </c>
      <c r="W76" s="118">
        <f t="shared" si="38"/>
        <v>2566.36</v>
      </c>
      <c r="X76" s="280" t="s">
        <v>267</v>
      </c>
    </row>
    <row r="77" spans="1:24" ht="39" customHeight="1">
      <c r="A77" s="50" t="s">
        <v>29</v>
      </c>
      <c r="B77" s="51" t="s">
        <v>30</v>
      </c>
      <c r="C77" s="111">
        <v>21.89</v>
      </c>
      <c r="D77" s="111">
        <v>24.52</v>
      </c>
      <c r="E77" s="112">
        <v>40</v>
      </c>
      <c r="F77" s="113">
        <f>E77*D77</f>
        <v>980.8</v>
      </c>
      <c r="G77" s="114">
        <v>20</v>
      </c>
      <c r="H77" s="113">
        <f>G77*D77</f>
        <v>490.4</v>
      </c>
      <c r="I77" s="50" t="s">
        <v>26</v>
      </c>
      <c r="J77" s="51" t="s">
        <v>30</v>
      </c>
      <c r="K77" s="87">
        <v>22.09</v>
      </c>
      <c r="L77" s="88">
        <v>24.74</v>
      </c>
      <c r="M77" s="114">
        <v>7</v>
      </c>
      <c r="N77" s="111">
        <f t="shared" si="30"/>
        <v>173.17999999999998</v>
      </c>
      <c r="O77" s="112">
        <v>13</v>
      </c>
      <c r="P77" s="113">
        <f t="shared" si="31"/>
        <v>321.62</v>
      </c>
      <c r="Q77" s="115">
        <f t="shared" si="32"/>
        <v>663.5799999999999</v>
      </c>
      <c r="R77" s="116">
        <f t="shared" si="33"/>
        <v>-2.4299999999999997</v>
      </c>
      <c r="S77" s="117">
        <f t="shared" si="34"/>
        <v>-13</v>
      </c>
      <c r="T77" s="118">
        <f t="shared" si="35"/>
        <v>-317.22</v>
      </c>
      <c r="U77" s="116">
        <f t="shared" si="36"/>
        <v>0.21999999999999886</v>
      </c>
      <c r="V77" s="117">
        <f t="shared" si="37"/>
        <v>-27</v>
      </c>
      <c r="W77" s="118">
        <f t="shared" si="38"/>
        <v>-659.18</v>
      </c>
      <c r="X77" s="280" t="s">
        <v>266</v>
      </c>
    </row>
    <row r="78" spans="1:24" ht="77.25" customHeight="1">
      <c r="A78" s="50"/>
      <c r="B78" s="87"/>
      <c r="C78" s="111"/>
      <c r="D78" s="121"/>
      <c r="E78" s="122"/>
      <c r="F78" s="123"/>
      <c r="G78" s="124"/>
      <c r="H78" s="123"/>
      <c r="I78" s="50" t="s">
        <v>31</v>
      </c>
      <c r="J78" s="51" t="s">
        <v>44</v>
      </c>
      <c r="K78" s="87">
        <v>29.32</v>
      </c>
      <c r="L78" s="88">
        <v>32.84</v>
      </c>
      <c r="M78" s="124">
        <v>13</v>
      </c>
      <c r="N78" s="121">
        <f t="shared" si="30"/>
        <v>426.9200000000001</v>
      </c>
      <c r="O78" s="122">
        <v>27</v>
      </c>
      <c r="P78" s="123">
        <f t="shared" si="31"/>
        <v>886.6800000000001</v>
      </c>
      <c r="Q78" s="115">
        <f t="shared" si="32"/>
        <v>426.9200000000001</v>
      </c>
      <c r="R78" s="116">
        <f t="shared" si="33"/>
        <v>29.32</v>
      </c>
      <c r="S78" s="117">
        <f t="shared" si="34"/>
        <v>13</v>
      </c>
      <c r="T78" s="118">
        <f t="shared" si="35"/>
        <v>426.9200000000001</v>
      </c>
      <c r="U78" s="116">
        <f t="shared" si="36"/>
        <v>32.84</v>
      </c>
      <c r="V78" s="117">
        <f t="shared" si="37"/>
        <v>27</v>
      </c>
      <c r="W78" s="118">
        <f t="shared" si="38"/>
        <v>886.6800000000001</v>
      </c>
      <c r="X78" s="280" t="s">
        <v>248</v>
      </c>
    </row>
    <row r="79" spans="1:24" ht="38.25" customHeight="1">
      <c r="A79" s="50" t="s">
        <v>32</v>
      </c>
      <c r="B79" s="51" t="s">
        <v>38</v>
      </c>
      <c r="C79" s="111">
        <v>15.71</v>
      </c>
      <c r="D79" s="111">
        <v>17.59</v>
      </c>
      <c r="E79" s="112">
        <v>120</v>
      </c>
      <c r="F79" s="113">
        <f>E79*D79</f>
        <v>2110.8</v>
      </c>
      <c r="G79" s="114">
        <v>60</v>
      </c>
      <c r="H79" s="113">
        <f>G79*D79</f>
        <v>1055.4</v>
      </c>
      <c r="I79" s="50" t="s">
        <v>34</v>
      </c>
      <c r="J79" s="51" t="s">
        <v>38</v>
      </c>
      <c r="K79" s="87">
        <v>15.9</v>
      </c>
      <c r="L79" s="125">
        <v>17.81</v>
      </c>
      <c r="M79" s="114">
        <v>20</v>
      </c>
      <c r="N79" s="111">
        <f t="shared" si="30"/>
        <v>356.2</v>
      </c>
      <c r="O79" s="112">
        <v>40</v>
      </c>
      <c r="P79" s="113">
        <f t="shared" si="31"/>
        <v>712.4</v>
      </c>
      <c r="Q79" s="115">
        <f t="shared" si="32"/>
        <v>1411.6000000000001</v>
      </c>
      <c r="R79" s="116">
        <f t="shared" si="33"/>
        <v>-1.6899999999999995</v>
      </c>
      <c r="S79" s="117">
        <f t="shared" si="34"/>
        <v>-40</v>
      </c>
      <c r="T79" s="118">
        <f t="shared" si="35"/>
        <v>-699.2</v>
      </c>
      <c r="U79" s="116">
        <f t="shared" si="36"/>
        <v>0.21999999999999886</v>
      </c>
      <c r="V79" s="117">
        <f t="shared" si="37"/>
        <v>-80</v>
      </c>
      <c r="W79" s="118">
        <f t="shared" si="38"/>
        <v>-1398.4</v>
      </c>
      <c r="X79" s="280" t="s">
        <v>268</v>
      </c>
    </row>
    <row r="80" spans="1:24" ht="77.25" customHeight="1">
      <c r="A80" s="50"/>
      <c r="B80" s="87"/>
      <c r="C80" s="111"/>
      <c r="D80" s="121"/>
      <c r="E80" s="122"/>
      <c r="F80" s="123"/>
      <c r="G80" s="124"/>
      <c r="H80" s="123"/>
      <c r="I80" s="50" t="s">
        <v>35</v>
      </c>
      <c r="J80" s="51" t="s">
        <v>39</v>
      </c>
      <c r="K80" s="87">
        <v>23.13</v>
      </c>
      <c r="L80" s="88">
        <v>25.91</v>
      </c>
      <c r="M80" s="124">
        <v>40</v>
      </c>
      <c r="N80" s="121">
        <f t="shared" si="30"/>
        <v>1036.4</v>
      </c>
      <c r="O80" s="122">
        <v>80</v>
      </c>
      <c r="P80" s="123">
        <f t="shared" si="31"/>
        <v>2072.8</v>
      </c>
      <c r="Q80" s="115">
        <f t="shared" si="32"/>
        <v>1036.4</v>
      </c>
      <c r="R80" s="116">
        <f t="shared" si="33"/>
        <v>23.13</v>
      </c>
      <c r="S80" s="117">
        <f t="shared" si="34"/>
        <v>40</v>
      </c>
      <c r="T80" s="118">
        <f t="shared" si="35"/>
        <v>1036.4</v>
      </c>
      <c r="U80" s="116">
        <f t="shared" si="36"/>
        <v>25.91</v>
      </c>
      <c r="V80" s="117">
        <f t="shared" si="37"/>
        <v>80</v>
      </c>
      <c r="W80" s="118">
        <f t="shared" si="38"/>
        <v>2072.8</v>
      </c>
      <c r="X80" s="280" t="s">
        <v>269</v>
      </c>
    </row>
    <row r="81" spans="1:24" ht="39" customHeight="1">
      <c r="A81" s="50" t="s">
        <v>33</v>
      </c>
      <c r="B81" s="51" t="s">
        <v>40</v>
      </c>
      <c r="C81" s="127">
        <v>13.63</v>
      </c>
      <c r="D81" s="111">
        <v>15.27</v>
      </c>
      <c r="E81" s="112">
        <v>30</v>
      </c>
      <c r="F81" s="113">
        <f>E81*D81</f>
        <v>458.09999999999997</v>
      </c>
      <c r="G81" s="114">
        <v>15</v>
      </c>
      <c r="H81" s="113">
        <f>G81*D81</f>
        <v>229.04999999999998</v>
      </c>
      <c r="I81" s="50" t="s">
        <v>36</v>
      </c>
      <c r="J81" s="51" t="s">
        <v>40</v>
      </c>
      <c r="K81" s="126">
        <v>13.83</v>
      </c>
      <c r="L81" s="88">
        <v>15.49</v>
      </c>
      <c r="M81" s="114">
        <v>5</v>
      </c>
      <c r="N81" s="111">
        <f t="shared" si="30"/>
        <v>77.45</v>
      </c>
      <c r="O81" s="112">
        <v>10</v>
      </c>
      <c r="P81" s="113">
        <f t="shared" si="31"/>
        <v>154.9</v>
      </c>
      <c r="Q81" s="115">
        <f t="shared" si="32"/>
        <v>306.5</v>
      </c>
      <c r="R81" s="116">
        <f t="shared" si="33"/>
        <v>-1.4399999999999995</v>
      </c>
      <c r="S81" s="117">
        <f t="shared" si="34"/>
        <v>-10</v>
      </c>
      <c r="T81" s="118">
        <f t="shared" si="35"/>
        <v>-151.59999999999997</v>
      </c>
      <c r="U81" s="116">
        <f t="shared" si="36"/>
        <v>0.22000000000000064</v>
      </c>
      <c r="V81" s="117">
        <f t="shared" si="37"/>
        <v>-20</v>
      </c>
      <c r="W81" s="118">
        <f t="shared" si="38"/>
        <v>-303.19999999999993</v>
      </c>
      <c r="X81" s="280" t="s">
        <v>270</v>
      </c>
    </row>
    <row r="82" spans="1:24" ht="76.5" customHeight="1">
      <c r="A82" s="50"/>
      <c r="B82" s="126"/>
      <c r="C82" s="127"/>
      <c r="D82" s="128"/>
      <c r="E82" s="129"/>
      <c r="F82" s="130"/>
      <c r="G82" s="131"/>
      <c r="H82" s="130"/>
      <c r="I82" s="50" t="s">
        <v>37</v>
      </c>
      <c r="J82" s="51" t="s">
        <v>41</v>
      </c>
      <c r="K82" s="126">
        <v>17.47</v>
      </c>
      <c r="L82" s="88">
        <v>19.57</v>
      </c>
      <c r="M82" s="131">
        <v>10</v>
      </c>
      <c r="N82" s="128">
        <f t="shared" si="30"/>
        <v>195.7</v>
      </c>
      <c r="O82" s="129">
        <v>20</v>
      </c>
      <c r="P82" s="130">
        <f t="shared" si="31"/>
        <v>391.4</v>
      </c>
      <c r="Q82" s="115">
        <f t="shared" si="32"/>
        <v>195.7</v>
      </c>
      <c r="R82" s="116">
        <f t="shared" si="33"/>
        <v>17.47</v>
      </c>
      <c r="S82" s="117">
        <f t="shared" si="34"/>
        <v>10</v>
      </c>
      <c r="T82" s="118">
        <f t="shared" si="35"/>
        <v>195.7</v>
      </c>
      <c r="U82" s="116">
        <f t="shared" si="36"/>
        <v>19.57</v>
      </c>
      <c r="V82" s="117">
        <f t="shared" si="37"/>
        <v>20</v>
      </c>
      <c r="W82" s="118">
        <f t="shared" si="38"/>
        <v>391.4</v>
      </c>
      <c r="X82" s="280" t="s">
        <v>290</v>
      </c>
    </row>
    <row r="83" spans="1:24" ht="26.25" customHeight="1">
      <c r="A83" s="50" t="s">
        <v>213</v>
      </c>
      <c r="B83" s="51" t="s">
        <v>214</v>
      </c>
      <c r="C83" s="127">
        <v>2.85</v>
      </c>
      <c r="D83" s="128">
        <v>3.19</v>
      </c>
      <c r="E83" s="129">
        <v>1700</v>
      </c>
      <c r="F83" s="130">
        <f>E83*D83</f>
        <v>5423</v>
      </c>
      <c r="G83" s="131">
        <v>150</v>
      </c>
      <c r="H83" s="130">
        <f>G83*D83</f>
        <v>478.5</v>
      </c>
      <c r="I83" s="50" t="s">
        <v>213</v>
      </c>
      <c r="J83" s="51" t="s">
        <v>215</v>
      </c>
      <c r="K83" s="126">
        <v>2.85</v>
      </c>
      <c r="L83" s="88">
        <v>3.19</v>
      </c>
      <c r="M83" s="131">
        <v>150</v>
      </c>
      <c r="N83" s="128">
        <f t="shared" si="30"/>
        <v>478.5</v>
      </c>
      <c r="O83" s="129">
        <v>300</v>
      </c>
      <c r="P83" s="130">
        <f t="shared" si="31"/>
        <v>957</v>
      </c>
      <c r="Q83" s="115">
        <f t="shared" si="32"/>
        <v>957</v>
      </c>
      <c r="R83" s="116">
        <f t="shared" si="33"/>
        <v>-0.33999999999999986</v>
      </c>
      <c r="S83" s="117">
        <f t="shared" si="34"/>
        <v>-1400</v>
      </c>
      <c r="T83" s="118">
        <f t="shared" si="35"/>
        <v>-4466</v>
      </c>
      <c r="U83" s="116">
        <f t="shared" si="36"/>
        <v>0</v>
      </c>
      <c r="V83" s="117">
        <f t="shared" si="37"/>
        <v>-1400</v>
      </c>
      <c r="W83" s="118">
        <f t="shared" si="38"/>
        <v>-4466</v>
      </c>
      <c r="X83" s="280" t="s">
        <v>216</v>
      </c>
    </row>
    <row r="84" spans="1:24" ht="16.5" customHeight="1">
      <c r="A84" s="76"/>
      <c r="B84" s="305" t="s">
        <v>76</v>
      </c>
      <c r="C84" s="132"/>
      <c r="D84" s="133"/>
      <c r="E84" s="134">
        <f>SUM(E73:E83)</f>
        <v>2066</v>
      </c>
      <c r="F84" s="135">
        <f>SUM(F73:F83)</f>
        <v>12978.78</v>
      </c>
      <c r="G84" s="136">
        <f>SUM(G73:G83)</f>
        <v>332</v>
      </c>
      <c r="H84" s="135">
        <f>SUM(H73:H83)</f>
        <v>4231.610000000001</v>
      </c>
      <c r="I84" s="77">
        <f>SUM(I73:I82)</f>
        <v>0</v>
      </c>
      <c r="J84" s="78">
        <f>SUM(J73:J82)</f>
        <v>0</v>
      </c>
      <c r="K84" s="78"/>
      <c r="L84" s="137"/>
      <c r="M84" s="136">
        <f>SUM(M73:M83)</f>
        <v>334</v>
      </c>
      <c r="N84" s="133">
        <f>SUM(N73:N83)</f>
        <v>5828.469999999999</v>
      </c>
      <c r="O84" s="134">
        <f>SUM(O73:O83)</f>
        <v>666</v>
      </c>
      <c r="P84" s="135">
        <f>SUM(P73:P83)</f>
        <v>11589.189999999999</v>
      </c>
      <c r="Q84" s="138">
        <f t="shared" si="32"/>
        <v>10060.08</v>
      </c>
      <c r="R84" s="139">
        <f t="shared" si="33"/>
        <v>0</v>
      </c>
      <c r="S84" s="140">
        <f t="shared" si="34"/>
        <v>-1400</v>
      </c>
      <c r="T84" s="141">
        <f t="shared" si="35"/>
        <v>-2918.7000000000007</v>
      </c>
      <c r="U84" s="139">
        <f t="shared" si="36"/>
        <v>0</v>
      </c>
      <c r="V84" s="140">
        <f t="shared" si="37"/>
        <v>-1400</v>
      </c>
      <c r="W84" s="141">
        <f t="shared" si="38"/>
        <v>-1389.590000000002</v>
      </c>
      <c r="X84" s="187">
        <f>SUM(X73:X82)</f>
        <v>0</v>
      </c>
    </row>
    <row r="85" spans="1:24" ht="16.5" customHeight="1">
      <c r="A85" s="79">
        <v>8</v>
      </c>
      <c r="B85" s="433" t="s">
        <v>181</v>
      </c>
      <c r="C85" s="434"/>
      <c r="D85" s="434"/>
      <c r="E85" s="434"/>
      <c r="F85" s="434"/>
      <c r="G85" s="434"/>
      <c r="H85" s="434"/>
      <c r="I85" s="434"/>
      <c r="J85" s="434"/>
      <c r="K85" s="434"/>
      <c r="L85" s="434"/>
      <c r="M85" s="434"/>
      <c r="N85" s="434"/>
      <c r="O85" s="434"/>
      <c r="P85" s="434"/>
      <c r="Q85" s="434"/>
      <c r="R85" s="434"/>
      <c r="S85" s="434"/>
      <c r="T85" s="434"/>
      <c r="U85" s="434"/>
      <c r="V85" s="434"/>
      <c r="W85" s="435"/>
      <c r="X85" s="188"/>
    </row>
    <row r="86" spans="1:24" s="41" customFormat="1" ht="15" customHeight="1">
      <c r="A86" s="80" t="s">
        <v>90</v>
      </c>
      <c r="B86" s="439" t="s">
        <v>183</v>
      </c>
      <c r="C86" s="440"/>
      <c r="D86" s="440"/>
      <c r="E86" s="440"/>
      <c r="F86" s="440"/>
      <c r="G86" s="440"/>
      <c r="H86" s="440"/>
      <c r="I86" s="440"/>
      <c r="J86" s="440"/>
      <c r="K86" s="440"/>
      <c r="L86" s="440"/>
      <c r="M86" s="440"/>
      <c r="N86" s="440"/>
      <c r="O86" s="440"/>
      <c r="P86" s="440"/>
      <c r="Q86" s="440"/>
      <c r="R86" s="440"/>
      <c r="S86" s="440"/>
      <c r="T86" s="440"/>
      <c r="U86" s="440"/>
      <c r="V86" s="440"/>
      <c r="W86" s="440"/>
      <c r="X86" s="258"/>
    </row>
    <row r="87" spans="1:24" ht="39" customHeight="1">
      <c r="A87" s="50" t="s">
        <v>182</v>
      </c>
      <c r="B87" s="193" t="s">
        <v>184</v>
      </c>
      <c r="C87" s="142">
        <v>1.7</v>
      </c>
      <c r="D87" s="143">
        <v>2.06</v>
      </c>
      <c r="E87" s="86">
        <v>107</v>
      </c>
      <c r="F87" s="126">
        <f>E87*D87</f>
        <v>220.42000000000002</v>
      </c>
      <c r="G87" s="145">
        <v>53</v>
      </c>
      <c r="H87" s="126">
        <f>G87*D87</f>
        <v>109.18</v>
      </c>
      <c r="I87" s="50" t="s">
        <v>182</v>
      </c>
      <c r="J87" s="193" t="s">
        <v>184</v>
      </c>
      <c r="K87" s="89">
        <v>1.76</v>
      </c>
      <c r="L87" s="126">
        <v>2.13</v>
      </c>
      <c r="M87" s="89">
        <v>54</v>
      </c>
      <c r="N87" s="126">
        <f>M87*L87</f>
        <v>115.02</v>
      </c>
      <c r="O87" s="145">
        <v>107</v>
      </c>
      <c r="P87" s="126">
        <f aca="true" t="shared" si="39" ref="P87:P92">O87*L87</f>
        <v>227.91</v>
      </c>
      <c r="Q87" s="146">
        <f aca="true" t="shared" si="40" ref="Q87:Q92">N87+H87</f>
        <v>224.2</v>
      </c>
      <c r="R87" s="147">
        <f aca="true" t="shared" si="41" ref="R87:R92">K87-D87</f>
        <v>-0.30000000000000004</v>
      </c>
      <c r="S87" s="148">
        <f aca="true" t="shared" si="42" ref="S87:S92">G87+M87-E87</f>
        <v>0</v>
      </c>
      <c r="T87" s="149">
        <f aca="true" t="shared" si="43" ref="T87:T92">Q87-F87</f>
        <v>3.7799999999999727</v>
      </c>
      <c r="U87" s="147">
        <f aca="true" t="shared" si="44" ref="U87:U92">L87-D87</f>
        <v>0.06999999999999984</v>
      </c>
      <c r="V87" s="148">
        <f aca="true" t="shared" si="45" ref="V87:W92">O87-E87</f>
        <v>0</v>
      </c>
      <c r="W87" s="149">
        <f t="shared" si="45"/>
        <v>7.489999999999981</v>
      </c>
      <c r="X87" s="280" t="s">
        <v>254</v>
      </c>
    </row>
    <row r="88" spans="1:24" ht="38.25" customHeight="1">
      <c r="A88" s="50" t="s">
        <v>82</v>
      </c>
      <c r="B88" s="193" t="s">
        <v>83</v>
      </c>
      <c r="C88" s="142">
        <v>0.64</v>
      </c>
      <c r="D88" s="143">
        <v>0.77</v>
      </c>
      <c r="E88" s="86">
        <v>7407</v>
      </c>
      <c r="F88" s="126">
        <f aca="true" t="shared" si="46" ref="F88:F100">E88*D88</f>
        <v>5703.39</v>
      </c>
      <c r="G88" s="89">
        <v>3703</v>
      </c>
      <c r="H88" s="126">
        <f aca="true" t="shared" si="47" ref="H88:H100">G88*D88</f>
        <v>2851.31</v>
      </c>
      <c r="I88" s="50" t="s">
        <v>82</v>
      </c>
      <c r="J88" s="193" t="s">
        <v>83</v>
      </c>
      <c r="K88" s="89">
        <v>0.68</v>
      </c>
      <c r="L88" s="126">
        <v>0.82</v>
      </c>
      <c r="M88" s="89">
        <v>1452</v>
      </c>
      <c r="N88" s="126">
        <f aca="true" t="shared" si="48" ref="N88:N100">M88*L88</f>
        <v>1190.6399999999999</v>
      </c>
      <c r="O88" s="89">
        <v>2407</v>
      </c>
      <c r="P88" s="126">
        <f t="shared" si="39"/>
        <v>1973.7399999999998</v>
      </c>
      <c r="Q88" s="144">
        <f t="shared" si="40"/>
        <v>4041.95</v>
      </c>
      <c r="R88" s="92">
        <f t="shared" si="41"/>
        <v>-0.08999999999999997</v>
      </c>
      <c r="S88" s="93">
        <f t="shared" si="42"/>
        <v>-2252</v>
      </c>
      <c r="T88" s="94">
        <f t="shared" si="43"/>
        <v>-1661.4400000000005</v>
      </c>
      <c r="U88" s="92">
        <f t="shared" si="44"/>
        <v>0.04999999999999993</v>
      </c>
      <c r="V88" s="93">
        <f t="shared" si="45"/>
        <v>-5000</v>
      </c>
      <c r="W88" s="94">
        <f t="shared" si="45"/>
        <v>-3729.6500000000005</v>
      </c>
      <c r="X88" s="280" t="s">
        <v>253</v>
      </c>
    </row>
    <row r="89" spans="1:24" ht="38.25" customHeight="1">
      <c r="A89" s="50" t="s">
        <v>84</v>
      </c>
      <c r="B89" s="193" t="s">
        <v>85</v>
      </c>
      <c r="C89" s="142">
        <v>2.03</v>
      </c>
      <c r="D89" s="143">
        <v>2.46</v>
      </c>
      <c r="E89" s="86">
        <v>10793</v>
      </c>
      <c r="F89" s="126">
        <f t="shared" si="46"/>
        <v>26550.78</v>
      </c>
      <c r="G89" s="89">
        <v>5396</v>
      </c>
      <c r="H89" s="126">
        <f t="shared" si="47"/>
        <v>13274.16</v>
      </c>
      <c r="I89" s="50" t="s">
        <v>84</v>
      </c>
      <c r="J89" s="193" t="s">
        <v>85</v>
      </c>
      <c r="K89" s="89">
        <v>2.11</v>
      </c>
      <c r="L89" s="126">
        <v>2.55</v>
      </c>
      <c r="M89" s="89">
        <v>2597</v>
      </c>
      <c r="N89" s="126">
        <f t="shared" si="48"/>
        <v>6622.349999999999</v>
      </c>
      <c r="O89" s="89">
        <v>3783</v>
      </c>
      <c r="P89" s="126">
        <f t="shared" si="39"/>
        <v>9646.65</v>
      </c>
      <c r="Q89" s="144">
        <f t="shared" si="40"/>
        <v>19896.51</v>
      </c>
      <c r="R89" s="92">
        <f t="shared" si="41"/>
        <v>-0.3500000000000001</v>
      </c>
      <c r="S89" s="93">
        <f t="shared" si="42"/>
        <v>-2800</v>
      </c>
      <c r="T89" s="94">
        <f t="shared" si="43"/>
        <v>-6654.27</v>
      </c>
      <c r="U89" s="92">
        <f t="shared" si="44"/>
        <v>0.08999999999999986</v>
      </c>
      <c r="V89" s="93">
        <f t="shared" si="45"/>
        <v>-7010</v>
      </c>
      <c r="W89" s="94">
        <f t="shared" si="45"/>
        <v>-16904.129999999997</v>
      </c>
      <c r="X89" s="280" t="s">
        <v>252</v>
      </c>
    </row>
    <row r="90" spans="1:24" ht="37.5" customHeight="1">
      <c r="A90" s="50" t="s">
        <v>86</v>
      </c>
      <c r="B90" s="193" t="s">
        <v>87</v>
      </c>
      <c r="C90" s="142">
        <v>0.28</v>
      </c>
      <c r="D90" s="143">
        <v>0.34</v>
      </c>
      <c r="E90" s="86">
        <v>4440</v>
      </c>
      <c r="F90" s="126">
        <f t="shared" si="46"/>
        <v>1509.6000000000001</v>
      </c>
      <c r="G90" s="89">
        <v>2220</v>
      </c>
      <c r="H90" s="126">
        <f t="shared" si="47"/>
        <v>754.8000000000001</v>
      </c>
      <c r="I90" s="50" t="s">
        <v>86</v>
      </c>
      <c r="J90" s="193" t="s">
        <v>87</v>
      </c>
      <c r="K90" s="89">
        <v>0.3</v>
      </c>
      <c r="L90" s="126">
        <v>0.36</v>
      </c>
      <c r="M90" s="89">
        <v>820</v>
      </c>
      <c r="N90" s="126">
        <f t="shared" si="48"/>
        <v>295.2</v>
      </c>
      <c r="O90" s="89">
        <v>440</v>
      </c>
      <c r="P90" s="126">
        <f t="shared" si="39"/>
        <v>158.4</v>
      </c>
      <c r="Q90" s="144">
        <f t="shared" si="40"/>
        <v>1050</v>
      </c>
      <c r="R90" s="92">
        <f t="shared" si="41"/>
        <v>-0.040000000000000036</v>
      </c>
      <c r="S90" s="93">
        <f t="shared" si="42"/>
        <v>-1400</v>
      </c>
      <c r="T90" s="94">
        <f t="shared" si="43"/>
        <v>-459.60000000000014</v>
      </c>
      <c r="U90" s="92">
        <f t="shared" si="44"/>
        <v>0.019999999999999962</v>
      </c>
      <c r="V90" s="93">
        <f t="shared" si="45"/>
        <v>-4000</v>
      </c>
      <c r="W90" s="94">
        <f t="shared" si="45"/>
        <v>-1351.2</v>
      </c>
      <c r="X90" s="280" t="s">
        <v>282</v>
      </c>
    </row>
    <row r="91" spans="1:24" ht="39" customHeight="1">
      <c r="A91" s="50" t="s">
        <v>88</v>
      </c>
      <c r="B91" s="193" t="s">
        <v>89</v>
      </c>
      <c r="C91" s="142">
        <v>0.56</v>
      </c>
      <c r="D91" s="143">
        <v>0.68</v>
      </c>
      <c r="E91" s="86">
        <v>1852</v>
      </c>
      <c r="F91" s="126">
        <f t="shared" si="46"/>
        <v>1259.3600000000001</v>
      </c>
      <c r="G91" s="89">
        <v>926</v>
      </c>
      <c r="H91" s="126">
        <f t="shared" si="47"/>
        <v>629.6800000000001</v>
      </c>
      <c r="I91" s="50" t="s">
        <v>88</v>
      </c>
      <c r="J91" s="193" t="s">
        <v>89</v>
      </c>
      <c r="K91" s="89">
        <v>0.59</v>
      </c>
      <c r="L91" s="126">
        <v>0.71</v>
      </c>
      <c r="M91" s="89">
        <v>565</v>
      </c>
      <c r="N91" s="126">
        <f t="shared" si="48"/>
        <v>401.15</v>
      </c>
      <c r="O91" s="89">
        <v>851</v>
      </c>
      <c r="P91" s="126">
        <f t="shared" si="39"/>
        <v>604.2099999999999</v>
      </c>
      <c r="Q91" s="144">
        <f t="shared" si="40"/>
        <v>1030.83</v>
      </c>
      <c r="R91" s="92">
        <f t="shared" si="41"/>
        <v>-0.09000000000000008</v>
      </c>
      <c r="S91" s="93">
        <f t="shared" si="42"/>
        <v>-361</v>
      </c>
      <c r="T91" s="94">
        <f t="shared" si="43"/>
        <v>-228.5300000000002</v>
      </c>
      <c r="U91" s="92">
        <f t="shared" si="44"/>
        <v>0.029999999999999916</v>
      </c>
      <c r="V91" s="93">
        <f t="shared" si="45"/>
        <v>-1001</v>
      </c>
      <c r="W91" s="94">
        <f t="shared" si="45"/>
        <v>-655.1500000000002</v>
      </c>
      <c r="X91" s="280" t="s">
        <v>251</v>
      </c>
    </row>
    <row r="92" spans="1:24" ht="39" customHeight="1">
      <c r="A92" s="50" t="s">
        <v>185</v>
      </c>
      <c r="B92" s="193" t="s">
        <v>186</v>
      </c>
      <c r="C92" s="142">
        <v>1.64</v>
      </c>
      <c r="D92" s="143">
        <v>1.98</v>
      </c>
      <c r="E92" s="86">
        <v>68</v>
      </c>
      <c r="F92" s="126">
        <f t="shared" si="46"/>
        <v>134.64</v>
      </c>
      <c r="G92" s="89">
        <v>34</v>
      </c>
      <c r="H92" s="126">
        <f t="shared" si="47"/>
        <v>67.32</v>
      </c>
      <c r="I92" s="50" t="s">
        <v>185</v>
      </c>
      <c r="J92" s="193" t="s">
        <v>186</v>
      </c>
      <c r="K92" s="89">
        <v>1.7</v>
      </c>
      <c r="L92" s="126">
        <v>2.06</v>
      </c>
      <c r="M92" s="89">
        <v>34</v>
      </c>
      <c r="N92" s="126">
        <f t="shared" si="48"/>
        <v>70.04</v>
      </c>
      <c r="O92" s="89">
        <v>68</v>
      </c>
      <c r="P92" s="126">
        <f t="shared" si="39"/>
        <v>140.08</v>
      </c>
      <c r="Q92" s="144">
        <f t="shared" si="40"/>
        <v>137.36</v>
      </c>
      <c r="R92" s="92">
        <f t="shared" si="41"/>
        <v>-0.28</v>
      </c>
      <c r="S92" s="93">
        <f t="shared" si="42"/>
        <v>0</v>
      </c>
      <c r="T92" s="94">
        <f t="shared" si="43"/>
        <v>2.7200000000000273</v>
      </c>
      <c r="U92" s="92">
        <f t="shared" si="44"/>
        <v>0.08000000000000007</v>
      </c>
      <c r="V92" s="93">
        <f t="shared" si="45"/>
        <v>0</v>
      </c>
      <c r="W92" s="94">
        <f t="shared" si="45"/>
        <v>5.440000000000026</v>
      </c>
      <c r="X92" s="280" t="s">
        <v>250</v>
      </c>
    </row>
    <row r="93" spans="1:24" ht="15" customHeight="1">
      <c r="A93" s="50" t="s">
        <v>187</v>
      </c>
      <c r="B93" s="414" t="s">
        <v>188</v>
      </c>
      <c r="C93" s="415"/>
      <c r="D93" s="415"/>
      <c r="E93" s="415"/>
      <c r="F93" s="415"/>
      <c r="G93" s="415"/>
      <c r="H93" s="415"/>
      <c r="I93" s="415"/>
      <c r="J93" s="415"/>
      <c r="K93" s="415"/>
      <c r="L93" s="415"/>
      <c r="M93" s="415"/>
      <c r="N93" s="415"/>
      <c r="O93" s="415"/>
      <c r="P93" s="415"/>
      <c r="Q93" s="415"/>
      <c r="R93" s="415"/>
      <c r="S93" s="415"/>
      <c r="T93" s="415"/>
      <c r="U93" s="415"/>
      <c r="V93" s="415"/>
      <c r="W93" s="415"/>
      <c r="X93" s="259"/>
    </row>
    <row r="94" spans="1:24" ht="39" customHeight="1">
      <c r="A94" s="82" t="s">
        <v>189</v>
      </c>
      <c r="B94" s="150" t="s">
        <v>184</v>
      </c>
      <c r="C94" s="151">
        <v>2.87</v>
      </c>
      <c r="D94" s="152">
        <v>3.47</v>
      </c>
      <c r="E94" s="153">
        <v>1994</v>
      </c>
      <c r="F94" s="154">
        <f t="shared" si="46"/>
        <v>6919.18</v>
      </c>
      <c r="G94" s="145">
        <v>150</v>
      </c>
      <c r="H94" s="155">
        <f t="shared" si="47"/>
        <v>520.5</v>
      </c>
      <c r="I94" s="81" t="s">
        <v>189</v>
      </c>
      <c r="J94" s="193" t="s">
        <v>184</v>
      </c>
      <c r="K94" s="145">
        <v>3.03</v>
      </c>
      <c r="L94" s="155">
        <v>3.67</v>
      </c>
      <c r="M94" s="145">
        <v>150</v>
      </c>
      <c r="N94" s="155">
        <f t="shared" si="48"/>
        <v>550.5</v>
      </c>
      <c r="O94" s="145">
        <v>300</v>
      </c>
      <c r="P94" s="155">
        <f>O94*L94</f>
        <v>1101</v>
      </c>
      <c r="Q94" s="146">
        <f>N94+H94</f>
        <v>1071</v>
      </c>
      <c r="R94" s="147">
        <f>K94-D94</f>
        <v>-0.4400000000000004</v>
      </c>
      <c r="S94" s="148">
        <f>G94+M94-E94</f>
        <v>-1694</v>
      </c>
      <c r="T94" s="149">
        <f>Q94-F94</f>
        <v>-5848.18</v>
      </c>
      <c r="U94" s="147">
        <f>L94-D94</f>
        <v>0.19999999999999973</v>
      </c>
      <c r="V94" s="148">
        <f aca="true" t="shared" si="49" ref="V94:W96">O94-E94</f>
        <v>-1694</v>
      </c>
      <c r="W94" s="149">
        <f t="shared" si="49"/>
        <v>-5818.18</v>
      </c>
      <c r="X94" s="280" t="s">
        <v>249</v>
      </c>
    </row>
    <row r="95" spans="1:24" ht="39" customHeight="1">
      <c r="A95" s="50" t="s">
        <v>190</v>
      </c>
      <c r="B95" s="220" t="s">
        <v>191</v>
      </c>
      <c r="C95" s="142">
        <v>1.65</v>
      </c>
      <c r="D95" s="143">
        <v>1.99</v>
      </c>
      <c r="E95" s="86">
        <v>58</v>
      </c>
      <c r="F95" s="126">
        <f t="shared" si="46"/>
        <v>115.42</v>
      </c>
      <c r="G95" s="89">
        <v>29</v>
      </c>
      <c r="H95" s="126">
        <f t="shared" si="47"/>
        <v>57.71</v>
      </c>
      <c r="I95" s="50" t="s">
        <v>190</v>
      </c>
      <c r="J95" s="193" t="s">
        <v>191</v>
      </c>
      <c r="K95" s="89">
        <v>1.81</v>
      </c>
      <c r="L95" s="126">
        <v>2.19</v>
      </c>
      <c r="M95" s="89">
        <v>29</v>
      </c>
      <c r="N95" s="126">
        <f t="shared" si="48"/>
        <v>63.51</v>
      </c>
      <c r="O95" s="89">
        <v>58</v>
      </c>
      <c r="P95" s="126">
        <f>O95*L95</f>
        <v>127.02</v>
      </c>
      <c r="Q95" s="144">
        <f>N95+H95</f>
        <v>121.22</v>
      </c>
      <c r="R95" s="92">
        <f>K95-D95</f>
        <v>-0.17999999999999994</v>
      </c>
      <c r="S95" s="93">
        <f>G95+M95-E95</f>
        <v>0</v>
      </c>
      <c r="T95" s="94">
        <f>Q95-F95</f>
        <v>5.799999999999997</v>
      </c>
      <c r="U95" s="92">
        <f>L95-D95</f>
        <v>0.19999999999999996</v>
      </c>
      <c r="V95" s="93">
        <f t="shared" si="49"/>
        <v>0</v>
      </c>
      <c r="W95" s="94">
        <f t="shared" si="49"/>
        <v>11.599999999999994</v>
      </c>
      <c r="X95" s="280" t="s">
        <v>255</v>
      </c>
    </row>
    <row r="96" spans="1:24" ht="38.25" customHeight="1">
      <c r="A96" s="82" t="s">
        <v>192</v>
      </c>
      <c r="B96" s="260" t="s">
        <v>186</v>
      </c>
      <c r="C96" s="151">
        <v>1.69</v>
      </c>
      <c r="D96" s="152">
        <v>2.05</v>
      </c>
      <c r="E96" s="153">
        <v>1789</v>
      </c>
      <c r="F96" s="154">
        <f t="shared" si="46"/>
        <v>3667.45</v>
      </c>
      <c r="G96" s="145">
        <v>150</v>
      </c>
      <c r="H96" s="155">
        <f t="shared" si="47"/>
        <v>307.5</v>
      </c>
      <c r="I96" s="81" t="s">
        <v>192</v>
      </c>
      <c r="J96" s="193" t="s">
        <v>186</v>
      </c>
      <c r="K96" s="145">
        <v>1.85</v>
      </c>
      <c r="L96" s="155">
        <v>2.24</v>
      </c>
      <c r="M96" s="145">
        <v>150</v>
      </c>
      <c r="N96" s="155">
        <f t="shared" si="48"/>
        <v>336.00000000000006</v>
      </c>
      <c r="O96" s="145">
        <v>300</v>
      </c>
      <c r="P96" s="155">
        <f>O96*L96</f>
        <v>672.0000000000001</v>
      </c>
      <c r="Q96" s="146">
        <f>N96+H96</f>
        <v>643.5</v>
      </c>
      <c r="R96" s="147">
        <f>K96-D96</f>
        <v>-0.19999999999999973</v>
      </c>
      <c r="S96" s="148">
        <f>G96+M96-E96</f>
        <v>-1489</v>
      </c>
      <c r="T96" s="149">
        <f>Q96-F96</f>
        <v>-3023.95</v>
      </c>
      <c r="U96" s="147">
        <f>L96-D96</f>
        <v>0.1900000000000004</v>
      </c>
      <c r="V96" s="148">
        <f t="shared" si="49"/>
        <v>-1489</v>
      </c>
      <c r="W96" s="149">
        <f t="shared" si="49"/>
        <v>-2995.45</v>
      </c>
      <c r="X96" s="280" t="s">
        <v>256</v>
      </c>
    </row>
    <row r="97" spans="1:24" ht="15" customHeight="1">
      <c r="A97" s="50" t="s">
        <v>193</v>
      </c>
      <c r="B97" s="414" t="s">
        <v>194</v>
      </c>
      <c r="C97" s="415"/>
      <c r="D97" s="415"/>
      <c r="E97" s="415"/>
      <c r="F97" s="415"/>
      <c r="G97" s="415"/>
      <c r="H97" s="415"/>
      <c r="I97" s="415"/>
      <c r="J97" s="415"/>
      <c r="K97" s="415"/>
      <c r="L97" s="415"/>
      <c r="M97" s="415"/>
      <c r="N97" s="415"/>
      <c r="O97" s="415"/>
      <c r="P97" s="415"/>
      <c r="Q97" s="415"/>
      <c r="R97" s="415"/>
      <c r="S97" s="415"/>
      <c r="T97" s="415"/>
      <c r="U97" s="415"/>
      <c r="V97" s="415"/>
      <c r="W97" s="415"/>
      <c r="X97" s="259"/>
    </row>
    <row r="98" spans="1:24" ht="39" customHeight="1">
      <c r="A98" s="50" t="s">
        <v>195</v>
      </c>
      <c r="B98" s="220" t="s">
        <v>184</v>
      </c>
      <c r="C98" s="142">
        <v>5.96</v>
      </c>
      <c r="D98" s="143">
        <v>7.21</v>
      </c>
      <c r="E98" s="86">
        <v>63</v>
      </c>
      <c r="F98" s="126">
        <f>E98*D98</f>
        <v>454.23</v>
      </c>
      <c r="G98" s="145">
        <v>31</v>
      </c>
      <c r="H98" s="126">
        <f t="shared" si="47"/>
        <v>223.51</v>
      </c>
      <c r="I98" s="50" t="s">
        <v>195</v>
      </c>
      <c r="J98" s="193" t="s">
        <v>184</v>
      </c>
      <c r="K98" s="89">
        <v>6.16</v>
      </c>
      <c r="L98" s="126">
        <v>7.45</v>
      </c>
      <c r="M98" s="89">
        <v>32</v>
      </c>
      <c r="N98" s="126">
        <f>M98*L98</f>
        <v>238.4</v>
      </c>
      <c r="O98" s="89">
        <v>63</v>
      </c>
      <c r="P98" s="126">
        <f>O98*L98</f>
        <v>469.35</v>
      </c>
      <c r="Q98" s="144">
        <f>N98+H98</f>
        <v>461.90999999999997</v>
      </c>
      <c r="R98" s="92">
        <f>K98-D98</f>
        <v>-1.0499999999999998</v>
      </c>
      <c r="S98" s="93">
        <f>G98+M98-E98</f>
        <v>0</v>
      </c>
      <c r="T98" s="94">
        <f>Q98-F98</f>
        <v>7.67999999999995</v>
      </c>
      <c r="U98" s="92">
        <f>L98-D98</f>
        <v>0.2400000000000002</v>
      </c>
      <c r="V98" s="93">
        <f aca="true" t="shared" si="50" ref="V98:W101">O98-E98</f>
        <v>0</v>
      </c>
      <c r="W98" s="94">
        <f t="shared" si="50"/>
        <v>15.120000000000005</v>
      </c>
      <c r="X98" s="280" t="s">
        <v>257</v>
      </c>
    </row>
    <row r="99" spans="1:24" ht="38.25" customHeight="1">
      <c r="A99" s="50" t="s">
        <v>196</v>
      </c>
      <c r="B99" s="220" t="s">
        <v>191</v>
      </c>
      <c r="C99" s="142">
        <v>3.41</v>
      </c>
      <c r="D99" s="143">
        <v>4.13</v>
      </c>
      <c r="E99" s="86">
        <v>173</v>
      </c>
      <c r="F99" s="126">
        <f t="shared" si="46"/>
        <v>714.49</v>
      </c>
      <c r="G99" s="145">
        <v>86</v>
      </c>
      <c r="H99" s="126">
        <f t="shared" si="47"/>
        <v>355.18</v>
      </c>
      <c r="I99" s="50" t="s">
        <v>196</v>
      </c>
      <c r="J99" s="193" t="s">
        <v>191</v>
      </c>
      <c r="K99" s="89">
        <v>3.62</v>
      </c>
      <c r="L99" s="126">
        <v>4.38</v>
      </c>
      <c r="M99" s="89">
        <v>87</v>
      </c>
      <c r="N99" s="126">
        <f t="shared" si="48"/>
        <v>381.06</v>
      </c>
      <c r="O99" s="89">
        <v>173</v>
      </c>
      <c r="P99" s="126">
        <f>O99*L99</f>
        <v>757.74</v>
      </c>
      <c r="Q99" s="144">
        <f>N99+H99</f>
        <v>736.24</v>
      </c>
      <c r="R99" s="92">
        <f>K99-D99</f>
        <v>-0.5099999999999998</v>
      </c>
      <c r="S99" s="93">
        <f>G99+M99-E99</f>
        <v>0</v>
      </c>
      <c r="T99" s="94">
        <f>Q99-F99</f>
        <v>21.75</v>
      </c>
      <c r="U99" s="92">
        <f>L99-D99</f>
        <v>0.25</v>
      </c>
      <c r="V99" s="93">
        <f t="shared" si="50"/>
        <v>0</v>
      </c>
      <c r="W99" s="94">
        <f t="shared" si="50"/>
        <v>43.25</v>
      </c>
      <c r="X99" s="280" t="s">
        <v>271</v>
      </c>
    </row>
    <row r="100" spans="1:24" ht="37.5" customHeight="1">
      <c r="A100" s="50" t="s">
        <v>197</v>
      </c>
      <c r="B100" s="220" t="s">
        <v>186</v>
      </c>
      <c r="C100" s="142">
        <v>3.41</v>
      </c>
      <c r="D100" s="143">
        <v>4.13</v>
      </c>
      <c r="E100" s="86">
        <v>109</v>
      </c>
      <c r="F100" s="126">
        <f t="shared" si="46"/>
        <v>450.17</v>
      </c>
      <c r="G100" s="145">
        <v>54</v>
      </c>
      <c r="H100" s="126">
        <f t="shared" si="47"/>
        <v>223.01999999999998</v>
      </c>
      <c r="I100" s="50" t="s">
        <v>197</v>
      </c>
      <c r="J100" s="193" t="s">
        <v>186</v>
      </c>
      <c r="K100" s="89">
        <v>3.62</v>
      </c>
      <c r="L100" s="126">
        <v>4.38</v>
      </c>
      <c r="M100" s="89">
        <v>55</v>
      </c>
      <c r="N100" s="126">
        <f t="shared" si="48"/>
        <v>240.9</v>
      </c>
      <c r="O100" s="89">
        <v>109</v>
      </c>
      <c r="P100" s="126">
        <f>O100*L100</f>
        <v>477.42</v>
      </c>
      <c r="Q100" s="144">
        <f>N100+H100</f>
        <v>463.91999999999996</v>
      </c>
      <c r="R100" s="92">
        <f>K100-D100</f>
        <v>-0.5099999999999998</v>
      </c>
      <c r="S100" s="93">
        <f>G100+M100-E100</f>
        <v>0</v>
      </c>
      <c r="T100" s="94">
        <f>Q100-F100</f>
        <v>13.749999999999943</v>
      </c>
      <c r="U100" s="92">
        <f>L100-D100</f>
        <v>0.25</v>
      </c>
      <c r="V100" s="93">
        <f t="shared" si="50"/>
        <v>0</v>
      </c>
      <c r="W100" s="94">
        <f t="shared" si="50"/>
        <v>27.25</v>
      </c>
      <c r="X100" s="280" t="s">
        <v>272</v>
      </c>
    </row>
    <row r="101" spans="1:24" ht="16.5" customHeight="1">
      <c r="A101" s="76"/>
      <c r="B101" s="305" t="s">
        <v>198</v>
      </c>
      <c r="C101" s="132"/>
      <c r="D101" s="133"/>
      <c r="E101" s="134">
        <f>SUM(E87:E100)</f>
        <v>28853</v>
      </c>
      <c r="F101" s="135">
        <f>SUM(F87:F100)</f>
        <v>47699.13</v>
      </c>
      <c r="G101" s="136">
        <f>SUM(G87:G100)</f>
        <v>12832</v>
      </c>
      <c r="H101" s="135">
        <f>SUM(H87:H100)</f>
        <v>19373.87</v>
      </c>
      <c r="I101" s="77"/>
      <c r="J101" s="78"/>
      <c r="K101" s="78"/>
      <c r="L101" s="137"/>
      <c r="M101" s="136">
        <f>SUM(M87:M100)</f>
        <v>6025</v>
      </c>
      <c r="N101" s="133">
        <f>SUM(N87:N100)</f>
        <v>10504.769999999999</v>
      </c>
      <c r="O101" s="134">
        <f>SUM(O87:O100)</f>
        <v>8659</v>
      </c>
      <c r="P101" s="135">
        <f>SUM(P87:P100)</f>
        <v>16355.519999999999</v>
      </c>
      <c r="Q101" s="138">
        <f>N101+H101</f>
        <v>29878.64</v>
      </c>
      <c r="R101" s="139">
        <f>K101-D101</f>
        <v>0</v>
      </c>
      <c r="S101" s="140">
        <f>G101+M101-E101</f>
        <v>-9996</v>
      </c>
      <c r="T101" s="141">
        <f>Q101-F101</f>
        <v>-17820.489999999998</v>
      </c>
      <c r="U101" s="139">
        <f>L101-D101</f>
        <v>0</v>
      </c>
      <c r="V101" s="140">
        <f t="shared" si="50"/>
        <v>-20194</v>
      </c>
      <c r="W101" s="141">
        <f t="shared" si="50"/>
        <v>-31343.61</v>
      </c>
      <c r="X101" s="187"/>
    </row>
    <row r="102" spans="1:24" ht="16.5" customHeight="1">
      <c r="A102" s="83">
        <v>11</v>
      </c>
      <c r="B102" s="306" t="s">
        <v>199</v>
      </c>
      <c r="C102" s="157"/>
      <c r="D102" s="158"/>
      <c r="E102" s="157"/>
      <c r="F102" s="159"/>
      <c r="G102" s="156"/>
      <c r="H102" s="159"/>
      <c r="I102" s="83"/>
      <c r="J102" s="158"/>
      <c r="K102" s="157"/>
      <c r="L102" s="160"/>
      <c r="M102" s="156"/>
      <c r="N102" s="158"/>
      <c r="O102" s="157"/>
      <c r="P102" s="160"/>
      <c r="Q102" s="159"/>
      <c r="R102" s="161"/>
      <c r="S102" s="162"/>
      <c r="T102" s="163"/>
      <c r="U102" s="161"/>
      <c r="V102" s="162"/>
      <c r="W102" s="163"/>
      <c r="X102" s="189"/>
    </row>
    <row r="103" spans="1:24" ht="15" customHeight="1">
      <c r="A103" s="80" t="s">
        <v>200</v>
      </c>
      <c r="B103" s="439" t="s">
        <v>201</v>
      </c>
      <c r="C103" s="440"/>
      <c r="D103" s="440"/>
      <c r="E103" s="440"/>
      <c r="F103" s="440"/>
      <c r="G103" s="440"/>
      <c r="H103" s="440"/>
      <c r="I103" s="440"/>
      <c r="J103" s="440"/>
      <c r="K103" s="440"/>
      <c r="L103" s="440"/>
      <c r="M103" s="440"/>
      <c r="N103" s="440"/>
      <c r="O103" s="440"/>
      <c r="P103" s="440"/>
      <c r="Q103" s="440"/>
      <c r="R103" s="440"/>
      <c r="S103" s="440"/>
      <c r="T103" s="440"/>
      <c r="U103" s="440"/>
      <c r="V103" s="440"/>
      <c r="W103" s="447"/>
      <c r="X103" s="190"/>
    </row>
    <row r="104" spans="1:24" ht="39.75" customHeight="1" thickBot="1">
      <c r="A104" s="50" t="s">
        <v>202</v>
      </c>
      <c r="B104" s="178" t="s">
        <v>203</v>
      </c>
      <c r="C104" s="142">
        <v>5.78</v>
      </c>
      <c r="D104" s="143">
        <v>6.99</v>
      </c>
      <c r="E104" s="86">
        <v>800</v>
      </c>
      <c r="F104" s="126">
        <f>D104*E104</f>
        <v>5592</v>
      </c>
      <c r="G104" s="89">
        <v>400</v>
      </c>
      <c r="H104" s="126">
        <f>G104*D104</f>
        <v>2796</v>
      </c>
      <c r="I104" s="274" t="s">
        <v>202</v>
      </c>
      <c r="J104" s="216" t="s">
        <v>203</v>
      </c>
      <c r="K104" s="97">
        <v>5.98</v>
      </c>
      <c r="L104" s="336">
        <v>7.24</v>
      </c>
      <c r="M104" s="89">
        <v>400</v>
      </c>
      <c r="N104" s="126">
        <f>M104*L104</f>
        <v>2896</v>
      </c>
      <c r="O104" s="97">
        <v>800</v>
      </c>
      <c r="P104" s="336">
        <f>O104*L104</f>
        <v>5792</v>
      </c>
      <c r="Q104" s="144">
        <f>N104+H104</f>
        <v>5692</v>
      </c>
      <c r="R104" s="92">
        <f>K104-D104</f>
        <v>-1.0099999999999998</v>
      </c>
      <c r="S104" s="93">
        <f>G104+M104-E104</f>
        <v>0</v>
      </c>
      <c r="T104" s="94">
        <f>Q104-F104</f>
        <v>100</v>
      </c>
      <c r="U104" s="344">
        <f>L104-D104</f>
        <v>0.25</v>
      </c>
      <c r="V104" s="345">
        <f aca="true" t="shared" si="51" ref="V104:W107">O104-E104</f>
        <v>0</v>
      </c>
      <c r="W104" s="346">
        <f t="shared" si="51"/>
        <v>200</v>
      </c>
      <c r="X104" s="280" t="s">
        <v>275</v>
      </c>
    </row>
    <row r="105" spans="1:24" ht="39.75" customHeight="1">
      <c r="A105" s="50" t="s">
        <v>204</v>
      </c>
      <c r="B105" s="178" t="s">
        <v>205</v>
      </c>
      <c r="C105" s="142">
        <v>5.17</v>
      </c>
      <c r="D105" s="143">
        <v>6.25</v>
      </c>
      <c r="E105" s="86">
        <v>560</v>
      </c>
      <c r="F105" s="126">
        <f>D105*E105</f>
        <v>3500</v>
      </c>
      <c r="G105" s="89">
        <v>280</v>
      </c>
      <c r="H105" s="126">
        <f>G105*D105</f>
        <v>1750</v>
      </c>
      <c r="I105" s="331" t="s">
        <v>204</v>
      </c>
      <c r="J105" s="332" t="s">
        <v>205</v>
      </c>
      <c r="K105" s="337">
        <v>5.32</v>
      </c>
      <c r="L105" s="338">
        <v>6.44</v>
      </c>
      <c r="M105" s="89">
        <v>280</v>
      </c>
      <c r="N105" s="342">
        <f>M105*L105</f>
        <v>1803.2</v>
      </c>
      <c r="O105" s="337">
        <v>560</v>
      </c>
      <c r="P105" s="338">
        <f>O105*L105</f>
        <v>3606.4</v>
      </c>
      <c r="Q105" s="144">
        <f>N105+H105</f>
        <v>3553.2</v>
      </c>
      <c r="R105" s="92">
        <f>K105-D105</f>
        <v>-0.9299999999999997</v>
      </c>
      <c r="S105" s="93">
        <f>G105+M105-E105</f>
        <v>0</v>
      </c>
      <c r="T105" s="94">
        <f>Q105-F105</f>
        <v>53.19999999999982</v>
      </c>
      <c r="U105" s="347">
        <f>L105-D105</f>
        <v>0.1900000000000004</v>
      </c>
      <c r="V105" s="348">
        <f t="shared" si="51"/>
        <v>0</v>
      </c>
      <c r="W105" s="349">
        <f t="shared" si="51"/>
        <v>106.40000000000009</v>
      </c>
      <c r="X105" s="280" t="s">
        <v>274</v>
      </c>
    </row>
    <row r="106" spans="1:24" ht="41.25" customHeight="1">
      <c r="A106" s="50" t="s">
        <v>206</v>
      </c>
      <c r="B106" s="178" t="s">
        <v>207</v>
      </c>
      <c r="C106" s="164">
        <v>4.08</v>
      </c>
      <c r="D106" s="165">
        <v>4.94</v>
      </c>
      <c r="E106" s="86">
        <v>500</v>
      </c>
      <c r="F106" s="126">
        <f>D106*E106</f>
        <v>2470</v>
      </c>
      <c r="G106" s="89">
        <v>250</v>
      </c>
      <c r="H106" s="126">
        <f>G106*D106</f>
        <v>1235</v>
      </c>
      <c r="I106" s="50" t="s">
        <v>206</v>
      </c>
      <c r="J106" s="333" t="s">
        <v>207</v>
      </c>
      <c r="K106" s="89">
        <v>4.25</v>
      </c>
      <c r="L106" s="339">
        <v>5.14</v>
      </c>
      <c r="M106" s="89">
        <v>250</v>
      </c>
      <c r="N106" s="342">
        <f>M106*L106</f>
        <v>1285</v>
      </c>
      <c r="O106" s="89">
        <v>500</v>
      </c>
      <c r="P106" s="339">
        <f>O106*L106</f>
        <v>2570</v>
      </c>
      <c r="Q106" s="144">
        <f>N106+H106</f>
        <v>2520</v>
      </c>
      <c r="R106" s="92">
        <f>K106-D106</f>
        <v>-0.6900000000000004</v>
      </c>
      <c r="S106" s="93">
        <f>G106+M106-E106</f>
        <v>0</v>
      </c>
      <c r="T106" s="94">
        <f>Q106-F106</f>
        <v>50</v>
      </c>
      <c r="U106" s="313">
        <f>L106-D106</f>
        <v>0.1999999999999993</v>
      </c>
      <c r="V106" s="93">
        <f t="shared" si="51"/>
        <v>0</v>
      </c>
      <c r="W106" s="94">
        <f>P106-F106</f>
        <v>100</v>
      </c>
      <c r="X106" s="280" t="s">
        <v>273</v>
      </c>
    </row>
    <row r="107" spans="1:24" ht="16.5" customHeight="1">
      <c r="A107" s="76"/>
      <c r="B107" s="305" t="s">
        <v>209</v>
      </c>
      <c r="C107" s="166"/>
      <c r="D107" s="167"/>
      <c r="E107" s="134">
        <f>SUM(E104:E106)</f>
        <v>1860</v>
      </c>
      <c r="F107" s="135">
        <f>SUM(F104:F106)</f>
        <v>11562</v>
      </c>
      <c r="G107" s="136">
        <f>SUM(G104:G106)</f>
        <v>930</v>
      </c>
      <c r="H107" s="135">
        <f>SUM(H104:H106)</f>
        <v>5781</v>
      </c>
      <c r="I107" s="77"/>
      <c r="J107" s="334"/>
      <c r="K107" s="340"/>
      <c r="L107" s="334"/>
      <c r="M107" s="136">
        <f>SUM(M104:M106)</f>
        <v>930</v>
      </c>
      <c r="N107" s="343">
        <f>SUM(N104:N106)</f>
        <v>5984.2</v>
      </c>
      <c r="O107" s="136">
        <f>SUM(O104:O106)</f>
        <v>1860</v>
      </c>
      <c r="P107" s="135">
        <f>SUM(P104:P106)</f>
        <v>11968.4</v>
      </c>
      <c r="Q107" s="138">
        <f>SUM(Q104:Q106)</f>
        <v>11765.2</v>
      </c>
      <c r="R107" s="139">
        <f>K107-D107</f>
        <v>0</v>
      </c>
      <c r="S107" s="140">
        <f>G107+M107-E107</f>
        <v>0</v>
      </c>
      <c r="T107" s="141">
        <f>Q107-F107</f>
        <v>203.20000000000073</v>
      </c>
      <c r="U107" s="314">
        <f>L107-D107</f>
        <v>0</v>
      </c>
      <c r="V107" s="140">
        <f t="shared" si="51"/>
        <v>0</v>
      </c>
      <c r="W107" s="141">
        <f t="shared" si="51"/>
        <v>406.39999999999964</v>
      </c>
      <c r="X107" s="261"/>
    </row>
    <row r="108" spans="1:24" ht="78" customHeight="1" thickBot="1">
      <c r="A108" s="318"/>
      <c r="B108" s="330" t="s">
        <v>292</v>
      </c>
      <c r="C108" s="319"/>
      <c r="D108" s="320"/>
      <c r="E108" s="321"/>
      <c r="F108" s="322">
        <v>3.38</v>
      </c>
      <c r="G108" s="323"/>
      <c r="H108" s="324"/>
      <c r="I108" s="325"/>
      <c r="J108" s="335"/>
      <c r="K108" s="341"/>
      <c r="L108" s="335"/>
      <c r="M108" s="323"/>
      <c r="N108" s="322"/>
      <c r="O108" s="323"/>
      <c r="P108" s="324">
        <v>0</v>
      </c>
      <c r="Q108" s="326"/>
      <c r="R108" s="327"/>
      <c r="S108" s="328"/>
      <c r="T108" s="329"/>
      <c r="U108" s="350"/>
      <c r="V108" s="328"/>
      <c r="W108" s="324">
        <f>P108-F108</f>
        <v>-3.38</v>
      </c>
      <c r="X108" s="317"/>
    </row>
    <row r="109" spans="1:24" ht="16.5" customHeight="1" thickBot="1">
      <c r="A109" s="351"/>
      <c r="B109" s="352" t="s">
        <v>78</v>
      </c>
      <c r="C109" s="353"/>
      <c r="D109" s="354"/>
      <c r="E109" s="355">
        <f>E84+E35+E68+E101+E107+E71</f>
        <v>57144</v>
      </c>
      <c r="F109" s="355">
        <f>F84+F35+F68+F101+F107+F71+F108</f>
        <v>762617.1100000001</v>
      </c>
      <c r="G109" s="356">
        <f>G84+G35+G68+G101+G107+G71</f>
        <v>26273</v>
      </c>
      <c r="H109" s="357">
        <f>H84+H35+H68+H101+H107+H71</f>
        <v>374115.00999999995</v>
      </c>
      <c r="I109" s="358">
        <f>I84+I35</f>
        <v>0</v>
      </c>
      <c r="J109" s="359">
        <f>J84+J35</f>
        <v>0</v>
      </c>
      <c r="K109" s="360"/>
      <c r="L109" s="359">
        <f>L84+L35</f>
        <v>0</v>
      </c>
      <c r="M109" s="356">
        <f>M84+M35+M68+M101+M107+M71</f>
        <v>19475</v>
      </c>
      <c r="N109" s="361">
        <f>N84+N35+N68+N101+N107+N71</f>
        <v>387359.8999999999</v>
      </c>
      <c r="O109" s="356">
        <f>O84+O35+O68+O101+O107+O71</f>
        <v>35550</v>
      </c>
      <c r="P109" s="357">
        <f>P84+P35+P68+P101+P107+P71+P108</f>
        <v>769250.52</v>
      </c>
      <c r="Q109" s="362">
        <f>H109+N109</f>
        <v>761474.9099999999</v>
      </c>
      <c r="R109" s="363"/>
      <c r="S109" s="364"/>
      <c r="T109" s="365">
        <f>T84+T35+T68+T101+T107+T71</f>
        <v>-1138.8200000001339</v>
      </c>
      <c r="U109" s="366">
        <v>0</v>
      </c>
      <c r="V109" s="364">
        <v>0</v>
      </c>
      <c r="W109" s="365">
        <f>W84+W35+W68+W101+W107+W71+W108</f>
        <v>6633.409999999988</v>
      </c>
      <c r="X109" s="262">
        <f>X84+X35</f>
        <v>0</v>
      </c>
    </row>
    <row r="110" spans="2:24" s="315" customFormat="1" ht="8.25" customHeight="1">
      <c r="B110" s="316"/>
      <c r="C110" s="316"/>
      <c r="D110" s="316"/>
      <c r="E110" s="316"/>
      <c r="F110" s="316"/>
      <c r="G110" s="316"/>
      <c r="H110" s="316"/>
      <c r="I110" s="316"/>
      <c r="J110" s="316"/>
      <c r="K110" s="316"/>
      <c r="L110" s="316"/>
      <c r="M110" s="316"/>
      <c r="N110" s="316"/>
      <c r="O110" s="316"/>
      <c r="P110" s="316"/>
      <c r="Q110" s="316"/>
      <c r="R110" s="316"/>
      <c r="S110" s="316"/>
      <c r="T110" s="316"/>
      <c r="U110" s="316"/>
      <c r="V110" s="316"/>
      <c r="W110" s="316"/>
      <c r="X110" s="316"/>
    </row>
    <row r="111" spans="2:24" s="315" customFormat="1" ht="8.25" customHeight="1">
      <c r="B111" s="316"/>
      <c r="C111" s="316"/>
      <c r="D111" s="316"/>
      <c r="E111" s="316"/>
      <c r="F111" s="316"/>
      <c r="G111" s="316"/>
      <c r="H111" s="316"/>
      <c r="I111" s="316"/>
      <c r="J111" s="316"/>
      <c r="K111" s="316"/>
      <c r="L111" s="316"/>
      <c r="M111" s="316"/>
      <c r="N111" s="316"/>
      <c r="O111" s="316"/>
      <c r="P111" s="316"/>
      <c r="Q111" s="316"/>
      <c r="R111" s="316"/>
      <c r="S111" s="316"/>
      <c r="T111" s="316"/>
      <c r="U111" s="316"/>
      <c r="V111" s="316"/>
      <c r="W111" s="316"/>
      <c r="X111" s="316"/>
    </row>
    <row r="112" spans="2:24" s="315" customFormat="1" ht="6.75" customHeight="1" thickBot="1">
      <c r="B112" s="316"/>
      <c r="C112" s="316"/>
      <c r="D112" s="316"/>
      <c r="E112" s="316"/>
      <c r="F112" s="316"/>
      <c r="G112" s="316"/>
      <c r="H112" s="316"/>
      <c r="I112" s="316"/>
      <c r="J112" s="316"/>
      <c r="K112" s="316"/>
      <c r="L112" s="316"/>
      <c r="M112" s="316"/>
      <c r="N112" s="316"/>
      <c r="O112" s="316"/>
      <c r="P112" s="316"/>
      <c r="Q112" s="316"/>
      <c r="R112" s="316"/>
      <c r="S112" s="316"/>
      <c r="T112" s="316"/>
      <c r="U112" s="316"/>
      <c r="V112" s="316"/>
      <c r="W112" s="316"/>
      <c r="X112" s="316"/>
    </row>
    <row r="113" spans="1:24" s="315" customFormat="1" ht="17.25" customHeight="1">
      <c r="A113" s="427" t="s">
        <v>217</v>
      </c>
      <c r="B113" s="428"/>
      <c r="C113" s="428"/>
      <c r="D113" s="428"/>
      <c r="E113" s="428"/>
      <c r="F113" s="428"/>
      <c r="G113" s="428"/>
      <c r="H113" s="428"/>
      <c r="I113" s="428"/>
      <c r="J113" s="428"/>
      <c r="K113" s="428"/>
      <c r="L113" s="428"/>
      <c r="M113" s="428"/>
      <c r="N113" s="428"/>
      <c r="O113" s="428"/>
      <c r="P113" s="428"/>
      <c r="Q113" s="428"/>
      <c r="R113" s="428"/>
      <c r="S113" s="428"/>
      <c r="T113" s="428"/>
      <c r="U113" s="428"/>
      <c r="V113" s="428"/>
      <c r="W113" s="429"/>
      <c r="X113" s="191"/>
    </row>
    <row r="114" spans="1:24" s="41" customFormat="1" ht="102" customHeight="1" thickBot="1">
      <c r="A114" s="423" t="s">
        <v>218</v>
      </c>
      <c r="B114" s="424"/>
      <c r="C114" s="424"/>
      <c r="D114" s="424"/>
      <c r="E114" s="425"/>
      <c r="F114" s="169">
        <v>79680.78</v>
      </c>
      <c r="G114" s="168"/>
      <c r="H114" s="169">
        <v>31296.96</v>
      </c>
      <c r="I114" s="85"/>
      <c r="J114" s="169"/>
      <c r="K114" s="168"/>
      <c r="L114" s="169"/>
      <c r="M114" s="168"/>
      <c r="N114" s="169">
        <v>48383.82</v>
      </c>
      <c r="O114" s="168"/>
      <c r="P114" s="307">
        <v>23510</v>
      </c>
      <c r="Q114" s="308">
        <f>H114+N114</f>
        <v>79680.78</v>
      </c>
      <c r="R114" s="309">
        <f>K114-D114</f>
        <v>0</v>
      </c>
      <c r="S114" s="310">
        <f>G114+M114-E114</f>
        <v>0</v>
      </c>
      <c r="T114" s="171">
        <f>Q114-F114</f>
        <v>0</v>
      </c>
      <c r="U114" s="309">
        <f>L114-D114</f>
        <v>0</v>
      </c>
      <c r="V114" s="170">
        <f>O114-E114</f>
        <v>0</v>
      </c>
      <c r="W114" s="171">
        <f>P114-F114</f>
        <v>-56170.78</v>
      </c>
      <c r="X114" s="280" t="s">
        <v>231</v>
      </c>
    </row>
    <row r="115" spans="1:24" s="47" customFormat="1" ht="39" customHeight="1" thickBot="1">
      <c r="A115" s="444" t="s">
        <v>232</v>
      </c>
      <c r="B115" s="445"/>
      <c r="C115" s="445"/>
      <c r="D115" s="445"/>
      <c r="E115" s="446"/>
      <c r="F115" s="169">
        <v>10330.08</v>
      </c>
      <c r="G115" s="168"/>
      <c r="H115" s="169">
        <v>0</v>
      </c>
      <c r="I115" s="85"/>
      <c r="J115" s="169"/>
      <c r="K115" s="168"/>
      <c r="L115" s="169"/>
      <c r="M115" s="168"/>
      <c r="N115" s="169">
        <v>0</v>
      </c>
      <c r="O115" s="168"/>
      <c r="P115" s="307">
        <v>0</v>
      </c>
      <c r="Q115" s="308">
        <f>H115+N115</f>
        <v>0</v>
      </c>
      <c r="R115" s="309">
        <f>K115-D115</f>
        <v>0</v>
      </c>
      <c r="S115" s="310">
        <f>G115+M115-E115</f>
        <v>0</v>
      </c>
      <c r="T115" s="171">
        <f>Q115-F115</f>
        <v>-10330.08</v>
      </c>
      <c r="U115" s="311">
        <f>L115-D115</f>
        <v>0</v>
      </c>
      <c r="V115" s="172"/>
      <c r="W115" s="173">
        <f>P115-F115</f>
        <v>-10330.08</v>
      </c>
      <c r="X115" s="280" t="s">
        <v>234</v>
      </c>
    </row>
    <row r="116" spans="1:24" s="47" customFormat="1" ht="27.75" customHeight="1" thickBot="1">
      <c r="A116" s="441" t="s">
        <v>233</v>
      </c>
      <c r="B116" s="442"/>
      <c r="C116" s="442"/>
      <c r="D116" s="442"/>
      <c r="E116" s="443"/>
      <c r="F116" s="307">
        <v>0</v>
      </c>
      <c r="G116" s="168"/>
      <c r="H116" s="169">
        <v>10576.52</v>
      </c>
      <c r="I116" s="85"/>
      <c r="J116" s="169"/>
      <c r="K116" s="168"/>
      <c r="L116" s="169"/>
      <c r="M116" s="168"/>
      <c r="N116" s="169">
        <v>895.74</v>
      </c>
      <c r="O116" s="168"/>
      <c r="P116" s="307">
        <v>3696.65</v>
      </c>
      <c r="Q116" s="308">
        <f>H116+N116</f>
        <v>11472.26</v>
      </c>
      <c r="R116" s="309">
        <f>K116-D116</f>
        <v>0</v>
      </c>
      <c r="S116" s="310">
        <f>G116+M116-E116</f>
        <v>0</v>
      </c>
      <c r="T116" s="171">
        <f>Q116-F116</f>
        <v>11472.26</v>
      </c>
      <c r="U116" s="312">
        <f>L116-D116</f>
        <v>0</v>
      </c>
      <c r="V116" s="174">
        <f>O115-E115</f>
        <v>0</v>
      </c>
      <c r="W116" s="175">
        <f>P116-F116</f>
        <v>3696.65</v>
      </c>
      <c r="X116" s="280" t="s">
        <v>258</v>
      </c>
    </row>
    <row r="117" spans="1:24" s="47" customFormat="1" ht="15" customHeight="1" thickBot="1">
      <c r="A117" s="351"/>
      <c r="B117" s="367" t="s">
        <v>78</v>
      </c>
      <c r="C117" s="353"/>
      <c r="D117" s="354"/>
      <c r="E117" s="354">
        <f aca="true" t="shared" si="52" ref="E117:V117">SUM(E114:E116)</f>
        <v>0</v>
      </c>
      <c r="F117" s="354">
        <f>SUM(F114:F116)</f>
        <v>90010.86</v>
      </c>
      <c r="G117" s="354">
        <f t="shared" si="52"/>
        <v>0</v>
      </c>
      <c r="H117" s="354">
        <f t="shared" si="52"/>
        <v>41873.479999999996</v>
      </c>
      <c r="I117" s="368">
        <f>SUM(I114:I116)</f>
        <v>0</v>
      </c>
      <c r="J117" s="354">
        <f t="shared" si="52"/>
        <v>0</v>
      </c>
      <c r="K117" s="354">
        <f t="shared" si="52"/>
        <v>0</v>
      </c>
      <c r="L117" s="354">
        <f t="shared" si="52"/>
        <v>0</v>
      </c>
      <c r="M117" s="354">
        <f t="shared" si="52"/>
        <v>0</v>
      </c>
      <c r="N117" s="354">
        <f t="shared" si="52"/>
        <v>49279.56</v>
      </c>
      <c r="O117" s="354">
        <f t="shared" si="52"/>
        <v>0</v>
      </c>
      <c r="P117" s="354">
        <f t="shared" si="52"/>
        <v>27206.65</v>
      </c>
      <c r="Q117" s="354">
        <f t="shared" si="52"/>
        <v>91153.04</v>
      </c>
      <c r="R117" s="354">
        <f t="shared" si="52"/>
        <v>0</v>
      </c>
      <c r="S117" s="354">
        <f t="shared" si="52"/>
        <v>0</v>
      </c>
      <c r="T117" s="354">
        <f t="shared" si="52"/>
        <v>1142.1800000000003</v>
      </c>
      <c r="U117" s="354">
        <f t="shared" si="52"/>
        <v>0</v>
      </c>
      <c r="V117" s="354">
        <f t="shared" si="52"/>
        <v>0</v>
      </c>
      <c r="W117" s="357">
        <f>SUM(W114:W116)</f>
        <v>-62804.21</v>
      </c>
      <c r="X117" s="218"/>
    </row>
    <row r="118" spans="1:24" ht="20.25" customHeight="1">
      <c r="A118" s="176"/>
      <c r="B118" s="263"/>
      <c r="C118" s="36"/>
      <c r="D118" s="37"/>
      <c r="E118" s="38"/>
      <c r="F118" s="37"/>
      <c r="G118" s="38"/>
      <c r="H118" s="37"/>
      <c r="I118" s="40"/>
      <c r="J118" s="39"/>
      <c r="K118" s="40"/>
      <c r="L118" s="40"/>
      <c r="M118" s="38"/>
      <c r="N118" s="37"/>
      <c r="O118" s="38"/>
      <c r="P118" s="37"/>
      <c r="Q118" s="37"/>
      <c r="R118" s="39"/>
      <c r="S118" s="39"/>
      <c r="T118" s="37"/>
      <c r="U118" s="39"/>
      <c r="V118" s="39"/>
      <c r="W118" s="37"/>
      <c r="X118" s="84"/>
    </row>
    <row r="119" spans="1:24" s="41" customFormat="1" ht="17.25" customHeight="1">
      <c r="A119" s="177"/>
      <c r="B119" s="403" t="s">
        <v>60</v>
      </c>
      <c r="C119" s="403"/>
      <c r="D119" s="404"/>
      <c r="E119" s="404"/>
      <c r="F119" s="404"/>
      <c r="G119" s="404"/>
      <c r="H119" s="404"/>
      <c r="I119" s="404"/>
      <c r="J119" s="404"/>
      <c r="K119" s="24"/>
      <c r="L119" s="10"/>
      <c r="M119" s="10"/>
      <c r="N119" s="10"/>
      <c r="O119" s="10"/>
      <c r="P119" s="10"/>
      <c r="Q119" s="10"/>
      <c r="R119" s="9"/>
      <c r="S119" s="9"/>
      <c r="T119" s="45"/>
      <c r="U119" s="9"/>
      <c r="V119" s="9"/>
      <c r="W119" s="45"/>
      <c r="X119" s="192"/>
    </row>
    <row r="120" spans="1:24" ht="12.75" customHeight="1">
      <c r="A120" s="177"/>
      <c r="B120" s="403" t="s">
        <v>65</v>
      </c>
      <c r="C120" s="403"/>
      <c r="D120" s="404"/>
      <c r="E120" s="404"/>
      <c r="F120" s="404"/>
      <c r="G120" s="404"/>
      <c r="H120" s="404"/>
      <c r="I120" s="404"/>
      <c r="J120" s="404"/>
      <c r="K120" s="404"/>
      <c r="L120" s="404"/>
      <c r="M120" s="10"/>
      <c r="N120" s="10"/>
      <c r="O120" s="10"/>
      <c r="P120" s="10"/>
      <c r="Q120" s="10"/>
      <c r="R120" s="9"/>
      <c r="S120" s="9"/>
      <c r="T120" s="13"/>
      <c r="U120" s="9"/>
      <c r="V120" s="9"/>
      <c r="W120" s="13"/>
      <c r="X120" s="192"/>
    </row>
    <row r="121" spans="1:24" ht="15" customHeight="1">
      <c r="A121" s="177"/>
      <c r="B121" s="8"/>
      <c r="C121" s="8"/>
      <c r="D121" s="24"/>
      <c r="E121" s="24"/>
      <c r="F121" s="24"/>
      <c r="G121" s="24"/>
      <c r="H121" s="24"/>
      <c r="I121" s="66"/>
      <c r="J121" s="24"/>
      <c r="K121" s="24"/>
      <c r="L121" s="10"/>
      <c r="M121" s="24"/>
      <c r="N121" s="24"/>
      <c r="O121" s="26"/>
      <c r="P121" s="24"/>
      <c r="Q121" s="24"/>
      <c r="R121" s="9"/>
      <c r="S121" s="9"/>
      <c r="T121" s="24"/>
      <c r="U121" s="9"/>
      <c r="V121" s="9"/>
      <c r="W121" s="24"/>
      <c r="X121" s="192"/>
    </row>
    <row r="122" spans="1:24" ht="3" customHeight="1">
      <c r="A122" s="177"/>
      <c r="B122" s="8"/>
      <c r="C122" s="8"/>
      <c r="D122" s="27"/>
      <c r="E122" s="27"/>
      <c r="F122" s="27"/>
      <c r="G122" s="27"/>
      <c r="H122" s="27"/>
      <c r="I122" s="7"/>
      <c r="J122" s="28"/>
      <c r="K122" s="8"/>
      <c r="L122" s="10"/>
      <c r="M122" s="27"/>
      <c r="N122" s="27"/>
      <c r="O122" s="27"/>
      <c r="P122" s="27"/>
      <c r="Q122" s="27"/>
      <c r="R122" s="9"/>
      <c r="S122" s="9"/>
      <c r="T122" s="27"/>
      <c r="U122" s="9"/>
      <c r="V122" s="9"/>
      <c r="W122" s="27"/>
      <c r="X122" s="192"/>
    </row>
    <row r="123" ht="14.25" customHeight="1"/>
    <row r="125" spans="2:22" ht="20.25">
      <c r="B125" s="402" t="s">
        <v>259</v>
      </c>
      <c r="C125" s="402"/>
      <c r="D125" s="264"/>
      <c r="E125" s="265"/>
      <c r="F125" s="266"/>
      <c r="G125" s="264"/>
      <c r="V125" s="267" t="s">
        <v>260</v>
      </c>
    </row>
    <row r="126" spans="2:22" ht="15.75">
      <c r="B126" s="268"/>
      <c r="C126" s="268"/>
      <c r="D126"/>
      <c r="E126"/>
      <c r="F126" s="269"/>
      <c r="G126" s="270"/>
      <c r="V126" s="271"/>
    </row>
    <row r="127" spans="2:22" ht="15.75" customHeight="1">
      <c r="B127" s="268"/>
      <c r="C127" s="268"/>
      <c r="D127"/>
      <c r="E127"/>
      <c r="F127" s="269"/>
      <c r="G127" s="270"/>
      <c r="V127" s="271"/>
    </row>
    <row r="128" spans="2:22" ht="15.75" customHeight="1">
      <c r="B128" s="436" t="s">
        <v>294</v>
      </c>
      <c r="C128" s="436"/>
      <c r="D128"/>
      <c r="E128"/>
      <c r="F128" s="269"/>
      <c r="G128" s="270"/>
      <c r="V128" s="271"/>
    </row>
    <row r="129" spans="2:22" ht="15.75" customHeight="1">
      <c r="B129" s="268"/>
      <c r="C129" s="268"/>
      <c r="D129"/>
      <c r="E129"/>
      <c r="F129" s="269"/>
      <c r="G129" s="270"/>
      <c r="V129" s="271"/>
    </row>
    <row r="130" spans="2:22" ht="15.75" customHeight="1">
      <c r="B130" s="437" t="s">
        <v>261</v>
      </c>
      <c r="C130" s="437"/>
      <c r="D130"/>
      <c r="E130"/>
      <c r="F130" s="269"/>
      <c r="G130" s="270"/>
      <c r="V130" s="271"/>
    </row>
    <row r="131" spans="2:22" ht="15.75" customHeight="1">
      <c r="B131" s="438" t="s">
        <v>262</v>
      </c>
      <c r="C131" s="436"/>
      <c r="D131" s="13"/>
      <c r="E131"/>
      <c r="F131" s="269"/>
      <c r="G131" s="270"/>
      <c r="V131" s="271"/>
    </row>
    <row r="132" spans="2:22" ht="15.75" customHeight="1">
      <c r="B132" s="436" t="s">
        <v>263</v>
      </c>
      <c r="C132" s="436"/>
      <c r="D132"/>
      <c r="E132"/>
      <c r="F132" s="269"/>
      <c r="G132" s="270"/>
      <c r="V132" s="270"/>
    </row>
    <row r="133" spans="2:22" ht="12.75">
      <c r="B133" s="272"/>
      <c r="C133" s="272"/>
      <c r="V133" s="2"/>
    </row>
    <row r="134" spans="2:22" ht="12.75">
      <c r="B134" s="272"/>
      <c r="C134" s="272"/>
      <c r="V134" s="2"/>
    </row>
    <row r="135" spans="2:22" ht="12.75">
      <c r="B135" s="272"/>
      <c r="C135" s="272"/>
      <c r="V135" s="2"/>
    </row>
    <row r="136" spans="2:22" ht="12.75">
      <c r="B136" s="272"/>
      <c r="C136" s="272"/>
      <c r="V136" s="2"/>
    </row>
    <row r="137" ht="12.75">
      <c r="V137" s="2"/>
    </row>
    <row r="138" ht="12.75">
      <c r="V138" s="2"/>
    </row>
    <row r="139" ht="12.75">
      <c r="V139" s="2"/>
    </row>
    <row r="140" ht="12.75">
      <c r="V140" s="2"/>
    </row>
    <row r="141" ht="12.75">
      <c r="V141" s="2"/>
    </row>
    <row r="142" ht="12.75">
      <c r="V142" s="2"/>
    </row>
    <row r="143" ht="12.75">
      <c r="V143" s="2"/>
    </row>
    <row r="144" ht="12.75">
      <c r="V144" s="2"/>
    </row>
    <row r="145" ht="12.75">
      <c r="V145" s="2"/>
    </row>
    <row r="146" ht="12.75">
      <c r="V146" s="2"/>
    </row>
  </sheetData>
  <sheetProtection/>
  <mergeCells count="60">
    <mergeCell ref="B71:C71"/>
    <mergeCell ref="B128:C128"/>
    <mergeCell ref="B130:C130"/>
    <mergeCell ref="B131:C131"/>
    <mergeCell ref="B132:C132"/>
    <mergeCell ref="B86:W86"/>
    <mergeCell ref="A116:E116"/>
    <mergeCell ref="A115:E115"/>
    <mergeCell ref="B119:J119"/>
    <mergeCell ref="B103:W103"/>
    <mergeCell ref="A114:E114"/>
    <mergeCell ref="D1:X1"/>
    <mergeCell ref="C2:X2"/>
    <mergeCell ref="A3:X3"/>
    <mergeCell ref="C4:X4"/>
    <mergeCell ref="E5:X5"/>
    <mergeCell ref="A113:W113"/>
    <mergeCell ref="B50:W50"/>
    <mergeCell ref="B85:W85"/>
    <mergeCell ref="B93:W93"/>
    <mergeCell ref="B97:W97"/>
    <mergeCell ref="B7:X7"/>
    <mergeCell ref="B69:W69"/>
    <mergeCell ref="X11:X13"/>
    <mergeCell ref="G11:H11"/>
    <mergeCell ref="M11:P11"/>
    <mergeCell ref="A11:F11"/>
    <mergeCell ref="P12:P13"/>
    <mergeCell ref="A12:A13"/>
    <mergeCell ref="B12:B13"/>
    <mergeCell ref="B16:H16"/>
    <mergeCell ref="B125:C125"/>
    <mergeCell ref="B120:L120"/>
    <mergeCell ref="H12:H13"/>
    <mergeCell ref="Q12:Q13"/>
    <mergeCell ref="L12:L13"/>
    <mergeCell ref="J12:J13"/>
    <mergeCell ref="F12:F13"/>
    <mergeCell ref="B63:W63"/>
    <mergeCell ref="J16:W16"/>
    <mergeCell ref="J20:W20"/>
    <mergeCell ref="B15:W15"/>
    <mergeCell ref="I12:I13"/>
    <mergeCell ref="D12:D13"/>
    <mergeCell ref="R11:W11"/>
    <mergeCell ref="R12:T12"/>
    <mergeCell ref="I11:L11"/>
    <mergeCell ref="K12:K13"/>
    <mergeCell ref="G12:G13"/>
    <mergeCell ref="E12:E13"/>
    <mergeCell ref="B72:W72"/>
    <mergeCell ref="J27:W27"/>
    <mergeCell ref="B68:C68"/>
    <mergeCell ref="J33:W33"/>
    <mergeCell ref="B45:W45"/>
    <mergeCell ref="U12:W12"/>
    <mergeCell ref="M12:M13"/>
    <mergeCell ref="N12:N13"/>
    <mergeCell ref="O12:O13"/>
    <mergeCell ref="C12:C13"/>
  </mergeCells>
  <hyperlinks>
    <hyperlink ref="B131" r:id="rId1" display="Inese.Kise@lm.gov.lv,"/>
  </hyperlinks>
  <printOptions/>
  <pageMargins left="0.2362204724409449" right="0.2362204724409449" top="0.6429398148148148" bottom="0.6692913385826772" header="0.5118110236220472" footer="0.5118110236220472"/>
  <pageSetup fitToHeight="0" horizontalDpi="600" verticalDpi="600" orientation="landscape" paperSize="9" scale="55" r:id="rId2"/>
  <headerFooter differentFirst="1" alignWithMargins="0">
    <oddHeader>&amp;C&amp;"Times New Roman,Regular"&amp;P</oddHeader>
    <oddFooter>&amp;C&amp;"Times New Roman,Regular"&amp;F; Grozījumi Ministru kabineta 2013.gada 24.septembra noteikumos Nr.1002 „Sociālās integrācijas valsts aģentūras sniegto maksas pakalpojumu cenrādis”</oddFooter>
    <firstFooter>&amp;C&amp;"Times New Roman,Regular"&amp;F; Grozījumi Ministru kabineta 2013.gada 24.septembra noteikumos Nr.1002 „Sociālās integrācijas valsts aģentūras sniegto maksas pakalpojumu cenrādis”</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Labklājības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Skaidrojums  par plānotajām izmaiņām maksas pakalpojumu cenrādī (maksas pakalpojumu veidos un cenā)</dc:title>
  <dc:subject>Pielikums anotācijai</dc:subject>
  <dc:creator>Installer</dc:creator>
  <cp:keywords/>
  <dc:description>Inese Ķīse, 67021651, Inese.Kise@lm.gov.lv, fakss 67021678</dc:description>
  <cp:lastModifiedBy>Liga Juste</cp:lastModifiedBy>
  <cp:lastPrinted>2014-08-08T06:06:48Z</cp:lastPrinted>
  <dcterms:created xsi:type="dcterms:W3CDTF">2010-11-11T08:07:43Z</dcterms:created>
  <dcterms:modified xsi:type="dcterms:W3CDTF">2014-09-08T13:32:21Z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