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540" windowWidth="15180" windowHeight="12495" activeTab="0"/>
  </bookViews>
  <sheets>
    <sheet name="pielik_1_tab_1_vard_cietušie" sheetId="1" r:id="rId1"/>
    <sheet name="Pielik_1_tabula_2_30 dienas" sheetId="2" r:id="rId2"/>
    <sheet name="Pielik_2_vardab_veiceji" sheetId="3" r:id="rId3"/>
    <sheet name="Pielik_3_apmacibas_2015" sheetId="4" r:id="rId4"/>
    <sheet name="Pielik_4_Kopsavilkums" sheetId="5" r:id="rId5"/>
  </sheets>
  <definedNames>
    <definedName name="_xlnm.Print_Titles" localSheetId="1">'Pielik_1_tabula_2_30 dienas'!$5:$6</definedName>
    <definedName name="_xlnm.Print_Titles" localSheetId="2">'Pielik_2_vardab_veiceji'!$8:$10</definedName>
  </definedNames>
  <calcPr fullCalcOnLoad="1"/>
</workbook>
</file>

<file path=xl/sharedStrings.xml><?xml version="1.0" encoding="utf-8"?>
<sst xmlns="http://schemas.openxmlformats.org/spreadsheetml/2006/main" count="292" uniqueCount="215">
  <si>
    <t>Sociālā darbinieka konsultācijas</t>
  </si>
  <si>
    <t xml:space="preserve">Sociālā darbinieka sociālā gadījuma vadīšanas darbs (sadarbības organizēšana ar citiem pakalpojumu sniedzējiem, SD, tiesībaizsardzības institūcijām u.c.)  </t>
  </si>
  <si>
    <t xml:space="preserve"> vienas vienības izmaksas</t>
  </si>
  <si>
    <t>konsultācijas</t>
  </si>
  <si>
    <t>stundas</t>
  </si>
  <si>
    <t xml:space="preserve"> vienību skaits kursā</t>
  </si>
  <si>
    <t>%</t>
  </si>
  <si>
    <t>Izmaksu pozīcija</t>
  </si>
  <si>
    <t>izmaksas                         1 klientam                dienā</t>
  </si>
  <si>
    <t>EURO</t>
  </si>
  <si>
    <t>izmaksas                           1 klientam                       30 dienās</t>
  </si>
  <si>
    <t>rezultatīvais rādītājs</t>
  </si>
  <si>
    <t>Kopā</t>
  </si>
  <si>
    <t>Cena euro</t>
  </si>
  <si>
    <t>Pakalpojuma veids/finansējuma aprēķins</t>
  </si>
  <si>
    <t>Pakalpojuma izmaksas kopā</t>
  </si>
  <si>
    <t>nodarbību/      konsultāciju skaits</t>
  </si>
  <si>
    <t>Pakalpojuma cenas un finansējums 2015.gadā</t>
  </si>
  <si>
    <t>Nepieciešamais finansējums</t>
  </si>
  <si>
    <t>Supervīzijas speciālistiem</t>
  </si>
  <si>
    <t xml:space="preserve"> </t>
  </si>
  <si>
    <t>stundu skaits</t>
  </si>
  <si>
    <t>nosaukums</t>
  </si>
  <si>
    <t>skaits</t>
  </si>
  <si>
    <t>grupas</t>
  </si>
  <si>
    <t>2 Speciālistu atlīdzība (ieskaitot DD soc.nod.) par sagatavošanos nodarbībai, izdales materiālu un atskaišu sagatavošanu</t>
  </si>
  <si>
    <t>10 apmācāmie grupā</t>
  </si>
  <si>
    <t xml:space="preserve">Transporta izdevumi (1 brauciens  - vidēji 250 km *8 litri degvielas uz 100 km /100=20 litri * 1.30 euro (vidējā cena 1 litram degvielas)=26 euro </t>
  </si>
  <si>
    <t>Paskaidrojums</t>
  </si>
  <si>
    <t>apmācāmie</t>
  </si>
  <si>
    <t>grupas komplektēšana (speciālistu dokumentu izvērtēšana un sazināšanās ar tiem)</t>
  </si>
  <si>
    <t xml:space="preserve">Grupas organizēšanas izmaksas </t>
  </si>
  <si>
    <t xml:space="preserve">Speciālista viena konsultācija maksā 14.23 EUR +  DD nod. 3.36 EUR = 17.59 EUR </t>
  </si>
  <si>
    <t xml:space="preserve">Psihologa viena konsultācija maksā 14.23 EUR +  DD nod. 3.36 EUR = 17.59 EUR </t>
  </si>
  <si>
    <t>x</t>
  </si>
  <si>
    <t>Paskaidrojums/Izmaksu aprēķins</t>
  </si>
  <si>
    <t>vizīte</t>
  </si>
  <si>
    <t>Pakalpojumu izmaksas kopā</t>
  </si>
  <si>
    <t>12 personas grupā</t>
  </si>
  <si>
    <t>personas</t>
  </si>
  <si>
    <t>2 Ekspertu atlīdzība (ieskaitot DD soc.nod.) par sagatavošanos nodarbībai, izdales materiālu un atskaišu sagatavošanu</t>
  </si>
  <si>
    <t>2 ekspertu atlīdzība (ieskaitot DD soc.nod.)</t>
  </si>
  <si>
    <t>Komandējuma izdevumi 2 ekspertiem (dienas nauda)</t>
  </si>
  <si>
    <t>2 ekspertu atlīdzība (ieskaitot DD soc.nod.) par sagatavošanos nodarbībai, izdales materiālu un atskaišu sagatavošanu</t>
  </si>
  <si>
    <t>2015.gadā 2 eksperti brauks 5  vizītes  pie 10 speciālistiem - 5 pāriem</t>
  </si>
  <si>
    <t xml:space="preserve">2 Speciālistu atlīdzība (ieskaitot DD soc.nod.) par nodarbību vadīšanu </t>
  </si>
  <si>
    <t>1 brauciens  - vidēji 250 km *8 litri degvielas uz 100 km /100=20 litri * 1.30 euro (vidējā cena 1 litram degvielas)=26 euro x 5 vizītes = 130 euro</t>
  </si>
  <si>
    <t xml:space="preserve">6 euro dienā*2 speciālisti=12 euro/dienā x 5 dienas = 60 euro </t>
  </si>
  <si>
    <t>Sagatavotājs : Lilita Cīrule tel.67021647, e-pasts Lilita.Cirule@lm.gov.lv</t>
  </si>
  <si>
    <t>Aprēķini</t>
  </si>
  <si>
    <t xml:space="preserve">Transporta izdevumi </t>
  </si>
  <si>
    <t>1.1. Pakalpojums institūcijā</t>
  </si>
  <si>
    <t>1.2. Pakalpojums dzīvesvietā  - psihosociālais atbalsts (speciālistu konsultācijas)</t>
  </si>
  <si>
    <t>dienu/      konsultāciju,  skaits</t>
  </si>
  <si>
    <t>Aprēķini/paskaidrojums</t>
  </si>
  <si>
    <t>Pakalpojuma sniedzēja administrēšanas izdevumi 10%</t>
  </si>
  <si>
    <t>Individuālās konsultācijas kopā</t>
  </si>
  <si>
    <t>Pakalpojuma  "Vardarbības veicēju sociālā rehabilitācija"   groza izmaksu aprēķins</t>
  </si>
  <si>
    <t xml:space="preserve">2.2.aktivitāte - transporta izdevumi </t>
  </si>
  <si>
    <t>Kopējais nepieciešamais finansējums</t>
  </si>
  <si>
    <t>pamatkonsultācijas</t>
  </si>
  <si>
    <t xml:space="preserve">papildus konsultācijas </t>
  </si>
  <si>
    <t>Pielikums Nr.3</t>
  </si>
  <si>
    <t>Sociālā rehabilitācijas pakalpojuma kursa izmaksas kopā</t>
  </si>
  <si>
    <t>7 euro x 10 konsultācijas x 400 klienti = 28 000 euro</t>
  </si>
  <si>
    <t>Speciālista viena konsultācija maksā 14.23 EUR +  DD nod. 3.36 EUR = 17.59 EUR /17.59 euro x 10 konsultācijas x 400 klienti = 70 360 euro</t>
  </si>
  <si>
    <t>Speciālista viena konsultācija maksā 14.23 EUR +  DD nod. 3.36 EUR = 17.59 EUR /17.59 euro x 10 konsultācijas x 28 klienti = 4 925.20 euro</t>
  </si>
  <si>
    <t>7 euro x 3 konsultācijas x 600 klienti =                  12 600 euro</t>
  </si>
  <si>
    <t>Speciālista viena konsultācija maksā 14.23 EUR +  DD nod. 3.36 EUR = 17.59 EUR /17.59 euro x 3 konsultācijas x 600 klienti = 31 622 euro</t>
  </si>
  <si>
    <t xml:space="preserve">Izmaksas uz                1 klientu kursā </t>
  </si>
  <si>
    <t>sociālajam darbiniekam alga mēnesī 874 euro +DD Soc.nod.206.18 euro=1080.18 euro /166 stundas=6.51 euro stundā (MK 29.01.2013. noteikumi Nr.66 (8 mēnšalgu grupa 3 kategorija max)</t>
  </si>
  <si>
    <t>rezultatīvais rādītājs -nosaukums</t>
  </si>
  <si>
    <t>klientu /grupu skaits</t>
  </si>
  <si>
    <t xml:space="preserve">Izmaksas uz                  1 klientu/                     1 grupu kursā </t>
  </si>
  <si>
    <t>X</t>
  </si>
  <si>
    <t>Speciālista viena konsultācija maksā 14.23 EUR +  DD nod. 3.36 EUR = 17.59 EUR / 17.59 euro x 10 konsultācijas x 308 klienti = 54 177.20 euro</t>
  </si>
  <si>
    <t>Saskaņā ar informāciju, ko sniedza organizācijas, kas nodarbojas ar rehabilitācijas pakalpojumu sniegšanu tiek pieņemts, ka vidēji uz vienu personu nepieciešams              7 euro transporta izmaksas (turp un atpakaļ)/                                            7 euro x 10 konsultācijas x 308 klienti = 21 560 euro</t>
  </si>
  <si>
    <t>Speciālista viena konsultācija maksā 14.23 EUR +  DD nod. 3.36 EUR = 17.59 EUR / 17.59 euro x 3 konsultācijas x 488 klienti = 25 751.76 euro</t>
  </si>
  <si>
    <t>7 euro x 3 konsultācijas x 488 personas =                                 10 248 euro</t>
  </si>
  <si>
    <t>Vidējo darba stundu skaitu mēnesī aprēķina pēc  formulas - darba laika kalendāra kopējo darba stundu skaitu gadā dalot ar 12 mēnešiem. Atbilstoši 2014.gadā ir 1987 darba stundas: 12 mēnešiem = 165,58 stundas mēnesī ( pie 40 stundu darba nedēļas). sociālajam darbiniekam alga mēnesī 874 euro +DD Soc.nod.206.18 euro=1080.18 euro /166 stundas=6.51 euro stundā (MK 29.01.2013. noteikumi Nr.66 (8 mēnšalgu grupa 3 kategorija max)</t>
  </si>
  <si>
    <t>Sociālās rehabilitācijas pakalpojuma kurss</t>
  </si>
  <si>
    <t>1.posms - speciālistu apmācības kurss</t>
  </si>
  <si>
    <t>Transporta izdevumi klientiem</t>
  </si>
  <si>
    <t>Transporta izdevumi speciālistiem</t>
  </si>
  <si>
    <t>Konsultācijas grupās (grupu terapija) kopā</t>
  </si>
  <si>
    <t>Tiešās sociālā rehabilitācijas pakalpojuma izmaksas kopā</t>
  </si>
  <si>
    <t>2.individuālo konsultāciju izmaksas  pēc sociālās rehabilitācijas pakalpojuma kursa pabeigšanas kopā</t>
  </si>
  <si>
    <t xml:space="preserve"> 1.Sociālās rehabilitācijas pakalpojuma kursa izmaksas kopā</t>
  </si>
  <si>
    <t>30 dienu pamatkurss</t>
  </si>
  <si>
    <t>30 dienu papildus kurss (kopā līdz 60 dienām)</t>
  </si>
  <si>
    <t xml:space="preserve"> Sociālās rehabilitācijas pakalpojuma organizēšanas izmaksas (izdales materiālu kopēšana, kancelejas preces, sakaru pakalpojumi u.c.)</t>
  </si>
  <si>
    <t>Izmaksas uz 1 klientu kursā, kas saņem individuālās konsultācijas  (ieskaitot administrēšanas izmaksas)</t>
  </si>
  <si>
    <t>nodarbību vada 2 eksperti -                 1 stundas izmaksas 1 ekspertam 17.59 euro * 2 ekspertiem = 35.18 euro / vienas grupas apmācības ilgums 6 dienas x 5 astranomiskās stundas=30 stundas/ 35.18 euro x 5 stundas x 6 dienas = 1055.40 euro</t>
  </si>
  <si>
    <t>supervīziju vada 2 eksperti -                 1 stundas izmaksas 1 speciālistam 17.59 euro * 2 speciālisti = 35.18 euro x 3 stundas x 5 vizītes = 527.70 euro</t>
  </si>
  <si>
    <t>Grupā 10 apmācāmie un viena supervīzija ilgst 4 stundas/ 35.18 euro x 4 stundas x 2 nodarbības = 281.44 euro (vienas grupas izmaksas) x 2 grupas = 562.88 euro</t>
  </si>
  <si>
    <t>1 ekspertam 17.59 euro / 2 ekspertiem 35.18 euro x 4 stundas x 2 nodarbības = 140.72 euro (vienas grupas izmaksas) x 2 grupas = 281.44 euro</t>
  </si>
  <si>
    <t xml:space="preserve">       vizīšu / nodarbību  skaits</t>
  </si>
  <si>
    <t>1.1.aktivitāte - speciālistu apmācības</t>
  </si>
  <si>
    <t xml:space="preserve">1.2. aktivitāte - ekspertu vizītes pie speciālistiem uz reģioniem </t>
  </si>
  <si>
    <t>Supervīziju organizēšanas izmaksas (izdales materiālu kopēšana, kancelejas preces, telpu noma, kafijas pauze, sakaru pak. u.c.)</t>
  </si>
  <si>
    <t>1 speciālista sagatavošanas izmaksas bez administrēšanas izmaksām (apmācību kurss)</t>
  </si>
  <si>
    <t>1 speciālista sagatavošanas izmaksas ar administrēšanas izmaksām (apmācību kurss)</t>
  </si>
  <si>
    <t>1 speciālistu grupas sagatavošanas izmaksas bez administrēšanas izmaksām (apmācību kurss)</t>
  </si>
  <si>
    <t>1 speciālistu grupas sagatavošanas izmaksas ar administrēšanas izmaksām (apmācību kurss)</t>
  </si>
  <si>
    <t>1 speciālistu grupas 1 supervīzijas izmaksas nākamajā gadā pēc apmācību kursa pabeigšanas  bez administrēšanas izmaksām</t>
  </si>
  <si>
    <t>1 speciālistu grupas 1 supervīzijas izmaksas  nākamajā gadā pēc apmācību kursa pabeigšanas ar administrēšanas izmaksām</t>
  </si>
  <si>
    <t>1 speciālista 1 supervīzijas izmaksas  nākamajā gadā pēc apmācību kursa pabeigšanas ar administrēšanas izmaksām</t>
  </si>
  <si>
    <t>1 speciālista 1 supervīzijas izmaksas nākamajā gadā pēc apmācību kursa pabeigšanas  bez administrēšanas izmaksām</t>
  </si>
  <si>
    <t xml:space="preserve">2 ekspertu atlīdzība (ieskaitot DD soc.nod.) par nodarbību vadīšanu (nodarbību vada 2 speciālisti - 1 stundas izmaksas 1 speciālistam 21 euro) </t>
  </si>
  <si>
    <t>Pielikums Nr.1 tabula Nr.1</t>
  </si>
  <si>
    <t>Pielikums Nr.1 tabula Nr.2</t>
  </si>
  <si>
    <t>Pielikums Nr.2</t>
  </si>
  <si>
    <t>2.posms - konsultāciju nodrošinājums pēc sociālās rehabilitācijas pakalpojuma kursa pabeigšanas</t>
  </si>
  <si>
    <t xml:space="preserve">1.posms - sociālās rehabilitācijas pakalpojuma sniegšana      </t>
  </si>
  <si>
    <t xml:space="preserve">1.posms - sociālās rehabilitācijas pakalpojuma sniegšana        </t>
  </si>
  <si>
    <t>konsultāciju nodrošinājums pēc sociālās rehabilitācijas pakalpojuma kursa pabeigšanas</t>
  </si>
  <si>
    <t>Izmaksas uz 1 klientu kursā, kas saņem pakalpojumu institūcijā 60 dienas un 3 konsultācijas pēc sociālās rehabilitācijas pakalpojuma kursa pabeigšanas (ieskaitot administrēšanas izmaksas)</t>
  </si>
  <si>
    <t>Izmaksas uz 1 klientu kursā, kas saņem pakalpojumu dzīvesvietā 20 konsultācijas un 3 konsultācijas pēc sociālās rehabilitācijas pakalpojuma kursa pabeigšanas (ieskaitot administrēšanas izmaksas)</t>
  </si>
  <si>
    <t>Izmaksas uz 1 klientu kursā, kas saņem pakalpojumu institūcijā 30 dienas un 3 konsultācijas pēc sociālās rehabilitācijas pakalpojuma kursa pabeigšanas (ieskaitot administrēšanas izmaksas)</t>
  </si>
  <si>
    <t>2.posms -  Ikgadējs supervīziju nodrošinājums speciālistiem pēc apmācību kursa pabeigšana</t>
  </si>
  <si>
    <t>Pakalpojuma  "Vardarbības veicēju sociālā rehabilitācija"  speciālistu apmācībām un suprvīzijām nepieciešamā finansējuma aprēķins  2015.gadam</t>
  </si>
  <si>
    <t>2.1.aktivitāte  - speciālistu individuālās konsultācijas (konsultācija 45 minūtes un 15 minūtes dokumentu kārtošana)</t>
  </si>
  <si>
    <t>Psihologa konsultācijas (konsultācija 45 minūtes un 15 minūtes dokumentu kārtošana)</t>
  </si>
  <si>
    <t>Speciālistu (ārsts, psihiatrs, jurists u.c.)  konsultācija (konsultācija 45 minūtes un 15 minūtes dokumentu kārtošana)</t>
  </si>
  <si>
    <t>Individuālās konsultācijas (konsultācija 45 minūtes un 15 minūtes dokumentu kārtošana)</t>
  </si>
  <si>
    <t>7 euro x 16 nodarbības x 180 personas = 20160 euro</t>
  </si>
  <si>
    <t>7 euro x 16 nodarbības x 2 speciālisti = 224 euro (vienas grupas kursa izmaksas) x 15 grupas = 3360 euro</t>
  </si>
  <si>
    <t>nodarbību vada 2 speciālisti - 1 stundas izmaksas 1 speciālistam 17.59 euro * 2 speciālisti = 35.18 euro stundā / 35.18 euro x 2 stundas x 16 nodarbības = 1125.76 euro (vienas grupas izmaksas) x 15 grupas = 16886.40 euro</t>
  </si>
  <si>
    <t>3 euro uz klientu x 12 klienti = 36 euro (vienas grupas izmaksas) x 16 nodabības=576 euro (vienas grupas izmaksas) x 15 grupas = 8640 euro</t>
  </si>
  <si>
    <t>Speciālistu konsultācijas (10 papildus konsultācijas kopā līdz 20 konsultācijām)                                 (konsultācija 45 minūtes un 15 minūtes dokumentu kārtošana)</t>
  </si>
  <si>
    <t>Speciālistu konsultācijas                                          (konsultācija 45 minūtes un 15 minūtes dokumentu kārtošana)</t>
  </si>
  <si>
    <t>180 klienti=15 grupas un katrai grupai līdz 16 nodarbības, vienas nodarbības ilgums 2 stundas</t>
  </si>
  <si>
    <t>Izmaksas, kas saistītas ar pakalpojuma administrēšanu un klientu uzturēšanu (izmitināšanu), t.sk., ēdināšana, komunālie, telpu īre, transporta pakalpojumi, kancelejas preces.</t>
  </si>
  <si>
    <t>stundas/ konsultācijas</t>
  </si>
  <si>
    <t>Pielikums Nr.4</t>
  </si>
  <si>
    <t xml:space="preserve">Sociālas rehabilitācijas pakalpojumu  no prettiesiskām darbībām cietušām pilngadīgām personām un vardarbības veicējiem nepieciešamā finansējuma aprēķina kopsavilkums 2015-2017.gadiem </t>
  </si>
  <si>
    <t>Pakalpojuma nosaukums</t>
  </si>
  <si>
    <t>2015.gads</t>
  </si>
  <si>
    <t>2016.gads</t>
  </si>
  <si>
    <t>2017.gads</t>
  </si>
  <si>
    <t>EKK 3000</t>
  </si>
  <si>
    <t>EKK 7310</t>
  </si>
  <si>
    <t xml:space="preserve">Sociālas rehabilitācijas pakalpojums  no prettiesiskām darbībām cietušām pilngadīgām personām </t>
  </si>
  <si>
    <t>Sociālas rehabilitācijas pakalpojums vardarbības veicējiem</t>
  </si>
  <si>
    <t>KOPĀ</t>
  </si>
  <si>
    <t>Sociālas rehabilitācijas pakalpojuma vardarbības veicējiem speciālistu apmācības</t>
  </si>
  <si>
    <t>30 dienu pamatkurss ( klienta bērna izmaksas)</t>
  </si>
  <si>
    <t>Izmaksas uz 1 klientu kursā, kas saņem pakalpojumu institūcijā 30 dienas un 3 konsultācijas pēc sociālās rehabilitācijas pakalpojuma kursa pabeigšanas , un ar viņu ir kopā bērns (bez administrēšanas izmaksām)</t>
  </si>
  <si>
    <t>Detalizēts aprēķins tabula Nr.2 /                                  viena klienta izmaksas 30 dienu kurss - 25.72 euro x 30 dienas = 771.60 euro/ 200 klientu izmaksas - 25.72 euro x 30 dienas x 200 klienti=154 320 euro</t>
  </si>
  <si>
    <t xml:space="preserve">Pakalpojuma administrēšanai novirza ne vairāk kā 10%  no kopējās pakalpojuma viena klienta vienas dienas cenas. </t>
  </si>
  <si>
    <t>Detalizēts aprēķins tabula Nr.2 /                                  viena klienta izmaksas papildus 30 dienu kurss - 25.72 euro x 30 dienas = 771.60 euro/ 14 klientu izmaksas - 25.72 euro x 30 dienas x 14 klienti = 10 802.40 euro</t>
  </si>
  <si>
    <t>Bērna izmaksas (tabula Nr.2) tikai uzturēšanai, ja bērns nesaņem pakalpojumu 10.34 euro/dienā - viena klienta bērna izmaksas 30 dienu kurss - 15.34 euro x 30 dienas = 460.20 euro/ 14 klientu izmaksas - 15.34 euro x 30 dienas x 14 klienti=6442.80 euro</t>
  </si>
  <si>
    <t>Izmaksas uz 1 klientu kursā, kas saņem pakalpojumu institūcijā 30 dienas un 3 konsultācijas pēc sociālās rehabilitācijas pakalpojuma kursa pabeigšanas , un ar viņu ir kopā ir bērns, kas nesaņem pakalpojumu (ieskaitot administrēšanas izmaksas)</t>
  </si>
  <si>
    <t>Pakalpojuma  „Sociālās rehabilitācijas pakalpojums no vardarbības cietušām pilngadīgām personām”  groza izmaksu aprēķins</t>
  </si>
  <si>
    <t>Pakalpojuma groza izmaksu aprēķins 30 dienu kursam no vardarbības cietušas pilngadīgas personas sociālai rehabilitācijai</t>
  </si>
  <si>
    <t>Labklājības ministrs</t>
  </si>
  <si>
    <t>U.Augulis</t>
  </si>
  <si>
    <t>fakss 67021678</t>
  </si>
  <si>
    <t xml:space="preserve"> I.Pikše, 67021634</t>
  </si>
  <si>
    <t>Ineta.Pikse@lm.gov.lv,</t>
  </si>
  <si>
    <t>7 euro x 10 konsultācijas x 28 klienti = 1 960 euro</t>
  </si>
  <si>
    <t xml:space="preserve">2 Ekspertu atlīdzība (ieskaitot DD soc.nod.) par nodarbību vadīšanu (nodarbību vada 2 speciālisti -            1 stundas izmaksas 1 speciālistam 17.59 euro) </t>
  </si>
  <si>
    <t>1 stundas izmaksas 1 ekspertam 17.59 euro * 2 ekspertiem = 35.18 euro, lai sagatvotos 1 nodarbībai nepieciešamas 2 stundas / 35.18 euro x 2 stundas x 6 dienas = 422.16 euro</t>
  </si>
  <si>
    <r>
      <rPr>
        <b/>
        <u val="single"/>
        <sz val="12"/>
        <rFont val="Times New Roman"/>
        <family val="1"/>
      </rPr>
      <t>1.Sociālā rehabilitācijas pakalpojuma pamatkursa klientu skaita skaidrojums</t>
    </r>
    <r>
      <rPr>
        <sz val="12"/>
        <rFont val="Times New Roman"/>
        <family val="1"/>
      </rPr>
      <t xml:space="preserve"> - saskaņā Juridiskās palīdzības administrācijas datiem 2012. un 2013.gados vidēji 552 personas gadā ir vērsušās, lai saņemtu valsts kompensācijas cietušajiem (Likums „Par valsts kompensāciju cietušajiem”). Līdz ar to pieņemam, ka pakalpojumu būs nepieciešams sniegt apmēram 600 personām gadā. Saskaņā ar minēto likumu kompensācija cietušajiem paredzēta, ja tīša noziedzīga nodarījuma rezultātā: 
1) iestājusies personas nāve; 2) cietušajam nodarīti smagi vai vidēja smaguma miesas bojājumi; 3) aizskarta cietušā tikumība vai dzimumneaizskaramība; 4) cietušais ir cilvēku tirdzniecības upuris; 5) cietušais inficēts ar cilvēka imūndeficīta vīrusu, B vai C hepatītu.
</t>
    </r>
  </si>
  <si>
    <r>
      <rPr>
        <b/>
        <u val="single"/>
        <sz val="12"/>
        <rFont val="Times New Roman"/>
        <family val="1"/>
      </rPr>
      <t xml:space="preserve">2. Sociālās rehabilitācijas pakalpojuma institūcijās kopējā klientu skaita skaidrojums </t>
    </r>
    <r>
      <rPr>
        <sz val="12"/>
        <rFont val="Times New Roman"/>
        <family val="1"/>
      </rPr>
      <t>- pakalpojumus ievieš saskaņā ar  Eiropas Padomes darba grupas cīņā ar vardarbību pret sievietēm, t.sk., vardarbību ģimenē, rekomendācijām. Minētās rekomendācijas paredz, ka minimālais vietu skaits krīzes centros no vardarbības cietušām sievietēm ir 1 vieta uz 10000 iedzīvotājiem. Attiecīgi Latvijā ir jābūt vismaz 200 vietām krīzes centros no vardarbības cietušām pieaugušām personām. Līdz ar to 200 klienti saņems pakalpojumu institūcijā, bet pārējie 400 klienti  individuālās konsultācijas.</t>
    </r>
  </si>
  <si>
    <r>
      <rPr>
        <b/>
        <u val="single"/>
        <sz val="12"/>
        <rFont val="Times New Roman"/>
        <family val="1"/>
      </rPr>
      <t>5.Transporta izdevumu skaidrojums</t>
    </r>
    <r>
      <rPr>
        <sz val="12"/>
        <rFont val="Times New Roman"/>
        <family val="1"/>
      </rPr>
      <t xml:space="preserve"> -  saskaņā ar informāciju, ko sniedza organizācijas, kas nodarbojas ar rehabilitācijas pakalpojumu sniegšanu tika secināts, ka vidēji uz vienu klientu nepieciešams 7 euro transporta izmaksas (turp un atpakaļ).   </t>
    </r>
  </si>
  <si>
    <r>
      <rPr>
        <b/>
        <u val="single"/>
        <sz val="12"/>
        <rFont val="Times New Roman"/>
        <family val="1"/>
      </rPr>
      <t>6. Speciālista 1 stunas izmaksas 17.59 euro (14.23 euro + DD soc.nod.3.36 euro) skaidrojums</t>
    </r>
    <r>
      <rPr>
        <sz val="12"/>
        <rFont val="Times New Roman"/>
        <family val="1"/>
      </rPr>
      <t xml:space="preserve">  - LM Sociālo pakalpojumu departamenta darbinieki veica tirgus aptauju, lai noskaidrotu vidējo algu darba tirgū sociālajam darbiniekam, psihologam, juristam un ārstam. Aptaujas rezultātā tika secināts, ka vidējā 1 konsultācijas cena (ieskaitot VSAOI) psihologiem - 20.15 euro/h, juristiem 20.10 euro/h un ārstiem 19.49 euro/h. Līdz ar to atalgojuma aprēķini veidoti ievērojot nosacījumu, ka speciālistu (psihologa, jurista, ārsta u.c.) atalgojuma aprēķina pamatā ir ņemta LM šobrīd noslēgtajā līgumā par cilvēktirdzniecības  upuru sociālo rehabilitāciju speciālista 1 konsultācijas cena, t.i., 17.59 euro/h (ieskaitot VSAOI). </t>
    </r>
  </si>
  <si>
    <r>
      <rPr>
        <b/>
        <u val="single"/>
        <sz val="12"/>
        <rFont val="Times New Roman"/>
        <family val="1"/>
      </rPr>
      <t>1.Sociālā rehabilitācijas pakalpojuma pamatkursa kopējā klientu skaita skaidrojums -</t>
    </r>
    <r>
      <rPr>
        <sz val="12"/>
        <rFont val="Times New Roman"/>
        <family val="1"/>
      </rPr>
      <t xml:space="preserve"> 1) saskaņā ar Slimību profilakses un kontroles centra datu bāzes „Ar noteiktām slimībām slimojošu pacientu reģistrs par pacientiem, kuri guvuši traumas un ievainojumus” datiem 2012.gadā 164 personām traumas vai ievainojumi iegūti citas perosnas vardarbīgas izturēšanās rezultātā,                                                                                                                                                                                                                                                                                                                                                                           2) saskaņā ar LM gatavotajiem valsts statistikas pārskatiem, ko sniedza pašvaldības 2012.gadā reģistrēti 2147 vardarbības veicēji ģimenē. Tā kā nav piespiedu mehānisma, kas paredzētu obligātu iesasitīšanos sociālās rehabilitācijas programmās, šobrīd vardarbības veicēju sociālo reahbilitāciju personas apmeklēs tikai tad, ja būs motivētas saņemt pakalpojumu. Tiek pieņemts, ka apmēram 15%  (324 personas) no tiem saņems sociālo rehabilitāciju. Līdz ar to 2015.gadā sociālo rehabilitāciju saņems 488 personas (164+324).</t>
    </r>
  </si>
  <si>
    <r>
      <rPr>
        <b/>
        <u val="single"/>
        <sz val="12"/>
        <rFont val="Times New Roman"/>
        <family val="1"/>
      </rPr>
      <t xml:space="preserve">2.Sociālā rehabilitācijas pakalpojuma pamatkursa klientu skaita skaidrojums pa pakalpojumu veidiem  </t>
    </r>
    <r>
      <rPr>
        <sz val="12"/>
        <rFont val="Times New Roman"/>
        <family val="1"/>
      </rPr>
      <t>- darbs ar vardarbību veikušām personām tiek organizēts individuāli vai grupās. Grupu darbam ir vairāki ierobežojumi. Grupu darbs ar vardarbības veicējiem ir apgrūtināts nelielās pašvaldībās, jo ir jānodrošina noteiktais grupas dalībnieku skaits.  Turklāt ir jāņem vērā kritēriji, kas liedz piedalīties grupu darbā: dalībnieka psihiska rakstura traucējumi; bieža atkarības vielu lietošana, jo dalībnieks nevar piedalīties grupu terapijā alkohola vai narkotisko vielu reibumā; pārmērīga agresivitāte, kas apdraud citu grupas dalībnieku un grupas vadītāju drošību. Tādejādi plānots, ka apm. 63% vardarbīgu personu to dzīvesvietas vai personisko īpašību dēļ grupu terapija nebūs piemērota, bet būs piemērota individuāla rehabilitācija. Līdz ar to no 488 (164+324)  personām 308 (104+204) personas saņems individuālas konsultācijas un 180 personas grupu terapiju, t.sk., 60 personas (63% no 164 =164-104 =60) - vardarbība pāru attiecībās un 120 personas (63% no 324 =324 -204 =120)  - pārējās vardarbības gadījumi.</t>
    </r>
  </si>
  <si>
    <t xml:space="preserve">1. Ministrijā izstrādātais projekts vardarbību veikušo personu rehabilitācijai „Grupu terapijas programmas vardarbību veikušo personu sociālajai rehabilitācijai izstrāde, programmas aprobācija un speciālistu apmācības” tiek īstenots no 2011.gada un atbilstoši projektam ikgadēji tiek apmācīti 10 speciālisti (psihologi un sociālie darbinieki) no 5 pašvaldībām. </t>
  </si>
  <si>
    <r>
      <rPr>
        <b/>
        <u val="single"/>
        <sz val="12"/>
        <rFont val="Times New Roman"/>
        <family val="1"/>
      </rPr>
      <t>3.Sociālās rehabilitācijas pakalpojuma klientu skaita, kas saņems papildus  kursu (institūcijā papildus 30 dienas un dzīvesvietā papildus 10 konsultācijas),  skaidrojums -</t>
    </r>
    <r>
      <rPr>
        <sz val="12"/>
        <rFont val="Times New Roman"/>
        <family val="1"/>
      </rPr>
      <t xml:space="preserve"> saskaņā ar Latvijas Bērnu fonda sniegto informāciju (atskaites par no prettiesiskām darbībām cietušu bērnu sociālās rehabilitācijas pakalpojuma institūcijā sniegšanu) pēdējos 4 gados vidēji 7% klientu saņēma pakalpojumu 60 dienu kursā. Līdz ar to tiek pieņemts, ka 7% klientiem būs nepieciešams saņemt papildus kursu, t.i., sociālās rehabilitācijas pakalpojumam institūcijā  14 klientiem (200*7%) un  sociālās rehabilitācijas pakalpojumam dzīvesvietā 28 klientiem (400*7%) .</t>
    </r>
  </si>
  <si>
    <r>
      <rPr>
        <b/>
        <u val="single"/>
        <sz val="12"/>
        <rFont val="Times New Roman"/>
        <family val="1"/>
      </rPr>
      <t xml:space="preserve">4.Sociālās rehabilitācijas pakalpojuma klientu skaita, kas uzturēsies kopā ar bērnu, skaidrojums, </t>
    </r>
    <r>
      <rPr>
        <sz val="12"/>
        <rFont val="Times New Roman"/>
        <family val="1"/>
      </rPr>
      <t>(klients saņems pakalpojumu kopā ar bērnu krīzes centrā gadījumos, kad bērns nav cietis no vardarbības, bet tam jāatrodas kopā ar pieaugušo) - tiek pieņemts, ka 7%  vai 14 klienti, kas pakalpojumu saņem institūcijā - krīzes centrā, tur uzturēsies kopā ar bērnu, kas nav cietis no vardarbības, bet tam jāatrodas kopā ar vecāku. Līdz ar to kopā 14 bērniem būs nepieciešams segt izmaksas, kas saistītas ar pakalpojuma administrēšanu un klientu uzturēšanu (izmitināšanu) - 15.34 euro, bet tiešās sociālā rehabilitācijas pakalpojuma izmaksas 10.38 euro uz bērnu neattiecas (skatīt pielikums Nr..1 2.tabulu).</t>
    </r>
  </si>
  <si>
    <t>Katrs grupas apmācāmais saņem mācību materiālu -grāmatu  - 14 euro 1 mācību materiāla kopēšana x 10 apmācāmie =140 euro</t>
  </si>
  <si>
    <t>telpu noma 71 euro nodarbība/kafijas pauze 4 euro x 12 (10 apmācāmie un 2 speciālisti) =48 euro/kancelejas preces nodarbībai 10 euro/  kopā 129 euro x 6 nodarbības = 774 euro</t>
  </si>
  <si>
    <t>Mācību materiāls</t>
  </si>
  <si>
    <t>telpu noma 71 euro nodarbība/kafijas pauze 4 euro x 12 (10 apmācāmie un 2 speciālisti) =48 euro/kancelejas preces nodarbībai 10 euro/ kopā 129 euro (vienas grupas vienas nodarbības izmaksas) x 4 nodarbības x 2 grupas = 1032 euro</t>
  </si>
  <si>
    <t>Apmācību kursa organizēšanas izmaksas                     ( kancelejas preces, telpu noma, kafijas pauze, sakaru pak. u.c.)</t>
  </si>
  <si>
    <r>
      <rPr>
        <b/>
        <u val="single"/>
        <sz val="12"/>
        <rFont val="Times New Roman"/>
        <family val="1"/>
      </rPr>
      <t>4. Speciālista 1 stunas izmaksas 17.59 euro (14.23 euro + DD soc.nod.3.36 euro) skaidrojums</t>
    </r>
    <r>
      <rPr>
        <sz val="12"/>
        <rFont val="Times New Roman"/>
        <family val="1"/>
      </rPr>
      <t xml:space="preserve">  - LM Sociālo pakalpojumu departamenta darbinieki veica tirgus aptauju, lai noskaidrotu vidējo algu darba tirgū sociālajam darbiniekam, psihologam, juristam un ārstam. Aptaujas rezultātā tika secināts, ka vidējā 1 konsultācijas cena (ieskaitot VSAOI) psihologiem - 20.15 euro/h, juristiem 20.10 euro/h un ārstiem 19.49 euro/h. Līdz ar to atalgojuma aprēķini veidoti ievērojot nosacījumu, ka speciālistu (psihologa, jurista, ārsta u.c.) atalgojuma aprēķina pamatā ir ņemta LM šobrīd noslēgtajā līgumā par cilvēktirdzniecības  upuru sociālo rehabilitāciju speciālista 1 konsultācijas cena, t.i., 17.59 euro/h (ieskaitot VSAOI). </t>
    </r>
  </si>
  <si>
    <r>
      <rPr>
        <b/>
        <u val="single"/>
        <sz val="12"/>
        <rFont val="Times New Roman"/>
        <family val="1"/>
      </rPr>
      <t>3. Speciālista 1 stunas izmaksas 17.59 euro (14.23 euro + DD soc.nod.3.36 euro) skaidrojums</t>
    </r>
    <r>
      <rPr>
        <sz val="12"/>
        <rFont val="Times New Roman"/>
        <family val="1"/>
      </rPr>
      <t xml:space="preserve">  - LM Sociālo pakalpojumu departamenta darbinieki veica tirgus aptauju, lai noskaidrotu vidējo algu darba tirgū sociālajam darbiniekam, psihologam, juristam un ārstam. Aptaujas rezultātā tika secināts, ka vidējā 1 konsultācijas cena (ieskaitot VSAOI) psihologiem - 20.15 euro/h, juristiem 20.10 euro/h un ārstiem 19.49 euro/h. Līdz ar to atalgojuma aprēķini veidoti ievērojot nosacījumu, ka speciālistu (psihologa, jurista, ārsta u.c.) atalgojuma aprēķina pamatā ir ņemta LM šobrīd noslēgtajā līgumā par cilvēktirdzniecības  upuru sociālo rehabilitāciju speciālista 1 konsultācijas cena, t.i., 17.59 euro/h (ieskaitot VSAOI). </t>
    </r>
  </si>
  <si>
    <r>
      <rPr>
        <b/>
        <u val="single"/>
        <sz val="11"/>
        <rFont val="Times New Roman"/>
        <family val="1"/>
      </rPr>
      <t>1. Izmaksu, kas saistītas ar pakalpojuma administrēšanu un klientu uzturēšanu (izmitināšanu) 15.34 euro skaidrojums</t>
    </r>
    <r>
      <rPr>
        <sz val="11"/>
        <rFont val="Times New Roman"/>
        <family val="1"/>
      </rPr>
      <t xml:space="preserve"> - 1. Pakalpojumu "No vardarbības cietušas pilngadīgas personas sociālā rehabilitācija institūcijā" sniegs krīzes centri, līdz ar to arī krīzes centram ir nepieciešami administrācijas izdevumi, kas ir iekļauti 15.34 euro un sastāda ne vairāk kā  2.34 euro (10%) uz vienu klientu dienā. Ņemot vērā minēto klientu uzturēšanas izdevumiem tiek novirzīti 13 euro. 2. 2012.gadā LM izstrādāja pakalpojuma "Sociālās rehabilitācijas pakalpojums no prettiesiskām darbībām cietušiem bērniem institūcijās"  grozu. Izstrādājot šo pakalpojuma grozu Latvijas Bērnu fonda iestādes iesniedza aprēķinus klientu uzturēšanas izdevumiem. Saskaņā ar šiem aprēķiniem vidējie uzturēšanās izdevumi  vienam bērnam dienā sastādīja 10.75 euro, bez administrēšanas izdevumiem (atalgojuma administratīvajam personālam utt.). Vidējos uzturēšanās izdevumus  vienam bērnam dienā  10.75 euro veido  - ēdināšanas izdevumi - 3.63 euro, sakaru pakalpojumi - 0.35 euro, komunālie  (apkure, elektrība) pakalpojumi - 2.78 euro, transporta pakalpojumi un degviela - 0.35 euro, mācību līdzekļi, materiāli, kancelejas preces, periodikas iegāde - 0.51 euro, telpu uzturēšana (apsardze, atkritumu izvešana) - 0.35 euro, saimniecības un higiēnas preces - 0.32 euro, telpu īre - 0.55 euro, neparedzētie izdevumi - 0.05 euro, inventārs - 0.67 euro, mīkstais inventārs - 0.46 euro, kārtējie remonta un iestāžu uzturēšanas izdevumi - 0.73 euro. 3.  Tā kā gan 2012., 2013.gadā ir pieaugušas komunālo pakalpojumu un preču cenas  vidēji par 20 - 30 %, tad arī aprēķinot šīs klientu uzturēšanas izmaksas 10.75 euro tika palielināts līdz 13 euro (par 21%).</t>
    </r>
  </si>
  <si>
    <t>771.60 euro (30 pamatkursa izmaksas uz 1 klientu kursā) +73.77 euro (individuālo konsultāciju izmaksas  pēc sociālās rehabilitācijas pakalpojuma kursa pabeigšanas kopā)</t>
  </si>
  <si>
    <t>(845.37*10%)+845.37</t>
  </si>
  <si>
    <t>(1616.97*10%)+1616.97</t>
  </si>
  <si>
    <t>(1305.57*10%)+1305.57</t>
  </si>
  <si>
    <t>(351.64*10%)+351.64</t>
  </si>
  <si>
    <t>(319.67*10%)+319.67</t>
  </si>
  <si>
    <t>(440.06*10%)+440.06</t>
  </si>
  <si>
    <t>(350.93*10%)+350.93</t>
  </si>
  <si>
    <t>(3509.26*10%0+3509.26</t>
  </si>
  <si>
    <t>771.60 euro (30 pamatkursa izmaksas uz 1 klientu kursā) +771.60 euro (30 papildus kursa izmaksas uz 1 klientu kursā) + 73.77 euro (individuālo konsultāciju izmaksas  pēc sociālās rehabilitācijas pakalpojuma kursa pabeigšanas kopā)</t>
  </si>
  <si>
    <t>245.90 euro (pakalpojuma dzīvesvietā pamatkonsultācijas 1 klientam kursā) +73.77 euro (individuālo konsultāciju izmaksas  pēc sociālās rehabilitācijas pakalpojuma kursa pabeigšanas kopā)</t>
  </si>
  <si>
    <t>Izmaksas uz 1 klientu kursā, kas saņem pakalpojumu institūcijā 60 dienas un 3 konsultācijas pēc sociālās rehabilitācijas pakalpojuma kursa pabeigšanas bez administrēšanas izmaksām</t>
  </si>
  <si>
    <t>Izmaksas uz 1 klientu kursā, kas saņem pakalpojumu institūcijā 30 dienas un 3 konsultācijas pēc sociālās rehabilitācijas pakalpojuma kursa pabeigšanas bez administrēšanas izmaksām</t>
  </si>
  <si>
    <t>771.60 euro (30 pamatkursa izmaksas uz 1 klientu kursā) +460.20 euro (klienta bērna izmaksas kursa laikā) +73.77 euro (individuālo konsultāciju izmaksas  pēc sociālās rehabilitācijas pakalpojuma kursa pabeigšanas kopā)</t>
  </si>
  <si>
    <t>Izmaksas uz 1 klientu kursā, kas saņem pakalpojumu dzīvesvietā 10 konsultācijas  un 3 konsultācijas pēc sociālās rehabilitācijas pakalpojuma kursa pabeigšanas bez administrēšanas izmaksām</t>
  </si>
  <si>
    <t>Izmaksas uz 1 klientu kursā, kas saņem pakalpojumu dzīvesvietā 10 konsultācijas un 3 konsultācijas pēc sociālās rehabilitācijas pakalpojuma kursa pabeigšanas ar administrēšanas izmaksām</t>
  </si>
  <si>
    <t>Izmaksas uz 1 klientu kursā, kas saņem pakalpojumu dzīvesvietā 20 konsultācijas un 3 konsultācijas pēc sociālās rehabilitācijas pakalpojuma kursa pabeigšanas bez administrēšanas izmaksām</t>
  </si>
  <si>
    <t>245.90 euro (pakalpojuma dzīvesvietā pamatkonsultācijas 1 klientam kursā) + 245.90 euro (pakalpojuma dzīvesvietā papildus konsultācijas 1 klientam kursā) +73.77 euro (individuālo konsultāciju izmaksas  pēc sociālās rehabilitācijas pakalpojuma kursa pabeigšanas kopā)</t>
  </si>
  <si>
    <t>245.90 euro (individuālās konsultācijas  1 klientam kursā) +73.77 euro (individuālo konsultāciju izmaksas  pēc sociālās rehabilitācijas pakalpojuma kursa pabeigšanas kopā)</t>
  </si>
  <si>
    <t>Izmaksas uz 1 klientu kursā, kas saņem individuālās konsultācijas un 3 konsultācijas pēc sociālās rehabilitācijas pakalpojuma kursa pabeigšanas bez administrēšanas izmaksām</t>
  </si>
  <si>
    <t>Izmaksas uz 1 klientu kursā, kas saņem grupu terapiju un 3 konsultācijas pēc sociālās rehabilitācijas pakalpojuma kursa pabeigšanas bez administrēšanas izmaksām</t>
  </si>
  <si>
    <t>Izmaksas uz 1 klientu kursā, kas saņem grupu terapiju un 3 konsultācijas pēc sociālās rehabilitācijas pakalpojuma kursa pabeigšanas(ieskaitot administrēšanas izmaksas)</t>
  </si>
  <si>
    <t>(1125.76 euro +1125.76 euro +576 euro +224 euro) (vienas grupas izmaksas) /12 klienti +112 euro (transporta izdevumi klientam kursa laikā) +73.77 euro (individuālo konsultāciju izmaksas  pēc sociālās rehabilitācijas pakalpojuma kursa pabeigšanas kopā)</t>
  </si>
  <si>
    <t>3509.26 euro (apmācību kursa kopējās izmaksas)</t>
  </si>
  <si>
    <t>speciālistu pārim 2 supervīzijas gadā obligāti. 2015.gadā 2 grupas (10 speciālisti grupā)  par 2 reizēm, kopā gadā 4 nodarbības un supervīzijas saņēmuši 20 speciālisti</t>
  </si>
  <si>
    <t>3509.26 euro (apmācību kursa kopējās izmaksas)/10 speciālisti</t>
  </si>
  <si>
    <t>Pakalpojuma sniedzēja administrēšanas izmaksas 10%</t>
  </si>
  <si>
    <t>1876.32 euro (ikgadējs supervīziju izmaksas kopā  speciālistiem pēc apmācību kursa pabeigšana)/20 speciālisti/2 supervīzijas speciālistam</t>
  </si>
  <si>
    <t>(46.91*10%)+46.91</t>
  </si>
  <si>
    <t>1876.32 euro (ikgadējs supervīziju izmaksas kopā  speciālistiem pēc apmācību kursa pabeigšana)/4 nodarbības/2 grupas</t>
  </si>
  <si>
    <t>(234.54*10%)+234.54</t>
  </si>
  <si>
    <r>
      <t xml:space="preserve">7. 10% administrēšanas izdevumi </t>
    </r>
    <r>
      <rPr>
        <sz val="12"/>
        <rFont val="Times New Roman"/>
        <family val="1"/>
      </rPr>
      <t xml:space="preserve"> - Ņemot vērā to, ka deleģēto funkciju īstenotājiem (Sociālo pakalpojumu un sociālās palīdzības likuma 13.panta (2 prim trešā) daļa ) administrēšanas izdevumu segšanai tiek novirzīti līdz 10% no šo pakalpojumu nodrošināšanai piešķirtajiem valsts budžeta līdzekļiem, asistenta pakalpojuma nodrošināšanai pašvaldībām 10% tiek novirzīti administrēšanas izdevumu segšanai ( MK  18.12.2012. noteikumi Nr.942 4 punkts) un,  lai būtu vienlīdzīga pieeja visiem pakalpojumu sniedzējiem administrēšanas izdevumu segšanā, arī šī pakalpojuma īstenošanā no kopējiem pakalpojuma izdevumiem administrēšanas izdevumiem tiek novirzīti ne vairāk kā 10%. Administrēšanas izdevumus pakalpojumu sniedzējs var novirzīt atalgojumam, komunālajiem pakalpojumuem un telpu īrei, sakaru pakalpojumiem, biroja un kancelejas precēm utt., respektīvi visiem izdevumiem, kas rodas, lai nodrošinātu attiecīgā pakalpojuma ieviešanu. Detalizētu aprēķinu nav iespējams iesniegt, jo nav zināms konkrētais pakalpojuma sniedzējs, kas to varētu iesniegt. Paredzēts, ka sociālas rehabilitācijas pakalpojumu administrēs pašvaldību sociālie dienesti</t>
    </r>
  </si>
  <si>
    <r>
      <rPr>
        <b/>
        <u val="single"/>
        <sz val="12"/>
        <rFont val="Times New Roman"/>
        <family val="1"/>
      </rPr>
      <t xml:space="preserve">3. 10% administrēšanas izdevumi </t>
    </r>
    <r>
      <rPr>
        <sz val="12"/>
        <rFont val="Times New Roman"/>
        <family val="1"/>
      </rPr>
      <t xml:space="preserve"> - Ņemot vērā to, ka deleģēto funkciju īstenotājiem (Sociālo pakalpojumu un sociālās palīdzības likuma 13.panta (2 prim trešā) daļa ) administrēšanas izdevumu segšanai tiek novirzīti līdz 10% no šo pakalpojumu nodrošināšanai piešķirtajiem valsts budžeta līdzekļiem, asistenta pakalpojuma nodrošināšanai pašvaldībām 10% tiek novirzīti administrēšanas izdevumu segšanai ( MK  18.12.2012. noteikumi Nr.942 4 punkts) un,  lai būtu vienlīdzīga pieeja visiem pakalpojumu sniedzējiem administrēšanas izdevumu segšanā, arī šī pakalpojuma īstenošanā no kopējiem pakalpojuma izdevumiem administrēšanas izdevumiem tiek novirzīti ne vairāk kā 10%. Administrēšanas izdevumus pakalpojumu sniedzējs var novirzīt atalgojumam, komunālajiem pakalpojumuem un telpu īrei, sakaru pakalpojumiem, biroja un kancelejas precēm utt., respektīvi visiem izdevumiem, kas rodas, lai nodrošinātu attiecīgā pakalpojuma ieviešanu. Detalizētu aprēķinu nav iespējams iesniegt, jo nav zināms konkrētais pakalpojuma sniedzējs, kas to varētu iesniegt. Sociālās rehabilitācijas pakalpojums tiks nodrošināts iepirkumu procedūrā Publisko iepirkumu likumā noteiktajā kārtībā.</t>
    </r>
  </si>
  <si>
    <r>
      <rPr>
        <b/>
        <u val="single"/>
        <sz val="12"/>
        <color indexed="8"/>
        <rFont val="Times New Roman"/>
        <family val="1"/>
      </rPr>
      <t xml:space="preserve">2. 10% administrēšanas izdevumi </t>
    </r>
    <r>
      <rPr>
        <sz val="12"/>
        <color indexed="8"/>
        <rFont val="Times New Roman"/>
        <family val="1"/>
      </rPr>
      <t xml:space="preserve"> - Ņemot vērā to, ka deleģēto funkciju īstenotājiem (Sociālo pakalpojumu un sociālās palīdzības likuma 13.panta (2 prim trešā) daļa ) administrēšanas izdevumu segšanai tiek novirzīti līdz 10% no šo pakalpojumu nodrošināšanai piešķirtajiem valsts budžeta līdzekļiem, asistenta pakalpojuma nodrošināšanai pašvaldībām 10% tiek novirzīti administrēšanas izdevumu segšanai ( MK  18.12.2012. noteikumi Nr.942 4 punkts) un,  lai būtu vienlīdzīga pieeja visiem pakalpojumu sniedzējiem administrēšanas izdevumu segšanā, arī šī pakalpojuma īstenošanā no kopējiem pakalpojuma izdevumiem administrēšanas izdevumiem tiek novirzīti ne vairāk kā 10%. Administrēšanas izdevumus pakalpojumu sniedzējs var novirzīt atalgojumam, komunālajiem pakalpojumuem un telpu īrei, sakaru pakalpojumiem, biroja un kancelejas precēm utt., respektīvi visiem izdevumiem, kas rodas, lai nodrošinātu attiecīgā pakalpojuma ieviešanu. Detalizētu aprēķinu nav iespējams iesniegt, jo nav zināms konkrētais pakalpojuma sniedzējs, kas to varētu iesniegt. Sociālās rehabilitācijas pakalpojums tiks nodrošināts iepirkumu procedūrā Publisko iepirkumu likumā noteiktajā kārtībā.</t>
    </r>
  </si>
  <si>
    <t>02.09.2014. 10:45</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</si>
</sst>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quot;Yes&quot;;&quot;Yes&quot;;&quot;No&quot;"/>
    <numFmt numFmtId="171" formatCode="&quot;True&quot;;&quot;True&quot;;&quot;False&quot;"/>
    <numFmt numFmtId="172" formatCode="&quot;On&quot;;&quot;On&quot;;&quot;Off&quot;"/>
    <numFmt numFmtId="173" formatCode="[$€-2]\ #,##0.00_);[Red]\([$€-2]\ #,##0.00\)"/>
    <numFmt numFmtId="174" formatCode="0.0"/>
    <numFmt numFmtId="175" formatCode="0.0000"/>
    <numFmt numFmtId="176" formatCode="0.000"/>
    <numFmt numFmtId="177" formatCode="0.00000"/>
  </numFmts>
  <fonts count="57">
    <font>
      <sz val="10"/>
      <name val="Arial"/>
      <family val="0"/>
    </font>
    <font>
      <b/>
      <sz val="11"/>
      <name val="Times New Roman"/>
      <family val="1"/>
    </font>
    <font>
      <sz val="11"/>
      <name val="Times New Roman"/>
      <family val="1"/>
    </font>
    <font>
      <b/>
      <u val="single"/>
      <sz val="10"/>
      <name val="Arial"/>
      <family val="2"/>
    </font>
    <font>
      <b/>
      <sz val="10"/>
      <name val="Arial"/>
      <family val="2"/>
    </font>
    <font>
      <sz val="14"/>
      <name val="Times New Roman"/>
      <family val="1"/>
    </font>
    <font>
      <b/>
      <sz val="14"/>
      <name val="Times New Roman"/>
      <family val="1"/>
    </font>
    <font>
      <b/>
      <sz val="12"/>
      <name val="Times New Roman"/>
      <family val="1"/>
    </font>
    <font>
      <sz val="12"/>
      <name val="Times New Roman"/>
      <family val="1"/>
    </font>
    <font>
      <sz val="10"/>
      <name val="Times New Roman"/>
      <family val="1"/>
    </font>
    <font>
      <b/>
      <u val="single"/>
      <sz val="12"/>
      <name val="Times New Roman"/>
      <family val="1"/>
    </font>
    <font>
      <b/>
      <u val="single"/>
      <sz val="11"/>
      <name val="Times New Roman"/>
      <family val="1"/>
    </font>
    <font>
      <sz val="16"/>
      <name val="Times New Roman"/>
      <family val="1"/>
    </font>
    <font>
      <sz val="16"/>
      <name val="Arial"/>
      <family val="2"/>
    </font>
    <font>
      <sz val="11"/>
      <name val="Arial"/>
      <family val="2"/>
    </font>
    <font>
      <sz val="10"/>
      <color indexed="8"/>
      <name val="Times New Roman"/>
      <family val="1"/>
    </font>
    <font>
      <sz val="12"/>
      <color indexed="8"/>
      <name val="Times New Roman"/>
      <family val="1"/>
    </font>
    <font>
      <b/>
      <u val="single"/>
      <sz val="12"/>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2D050"/>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color indexed="63"/>
      </top>
      <bottom style="thin"/>
    </border>
    <border>
      <left style="thin"/>
      <right style="thin"/>
      <top>
        <color indexed="63"/>
      </top>
      <bottom style="thin"/>
    </border>
    <border>
      <left style="thin"/>
      <right style="thin"/>
      <top style="thin"/>
      <bottom style="medium"/>
    </border>
    <border>
      <left style="medium"/>
      <right>
        <color indexed="63"/>
      </right>
      <top style="medium"/>
      <bottom style="medium"/>
    </border>
    <border>
      <left style="medium"/>
      <right>
        <color indexed="63"/>
      </right>
      <top style="thin"/>
      <bottom style="thin"/>
    </border>
    <border>
      <left style="thin"/>
      <right>
        <color indexed="63"/>
      </right>
      <top style="thin"/>
      <bottom style="thin"/>
    </border>
    <border>
      <left style="thin"/>
      <right>
        <color indexed="63"/>
      </right>
      <top style="medium"/>
      <bottom style="medium"/>
    </border>
    <border>
      <left style="medium"/>
      <right style="medium"/>
      <top style="thin"/>
      <bottom style="thin"/>
    </border>
    <border>
      <left style="medium"/>
      <right style="medium"/>
      <top style="medium"/>
      <bottom style="medium"/>
    </border>
    <border>
      <left style="medium"/>
      <right>
        <color indexed="63"/>
      </right>
      <top>
        <color indexed="63"/>
      </top>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style="thin"/>
      <top style="medium"/>
      <bottom style="medium"/>
    </border>
    <border>
      <left>
        <color indexed="63"/>
      </left>
      <right>
        <color indexed="63"/>
      </right>
      <top style="thin"/>
      <bottom style="thin"/>
    </border>
    <border>
      <left>
        <color indexed="63"/>
      </left>
      <right style="medium"/>
      <top style="thin"/>
      <bottom style="thin"/>
    </border>
    <border>
      <left style="thin"/>
      <right style="medium"/>
      <top style="thin"/>
      <bottom style="thin"/>
    </border>
    <border>
      <left style="medium"/>
      <right style="medium"/>
      <top style="thin"/>
      <bottom>
        <color indexed="63"/>
      </bottom>
    </border>
    <border>
      <left style="medium"/>
      <right style="thin"/>
      <top style="medium"/>
      <bottom style="medium"/>
    </border>
    <border>
      <left>
        <color indexed="63"/>
      </left>
      <right style="medium"/>
      <top style="thin"/>
      <bottom>
        <color indexed="63"/>
      </bottom>
    </border>
    <border>
      <left style="medium"/>
      <right style="thin"/>
      <top style="thin"/>
      <bottom>
        <color indexed="63"/>
      </bottom>
    </border>
    <border>
      <left>
        <color indexed="63"/>
      </left>
      <right style="medium"/>
      <top>
        <color indexed="63"/>
      </top>
      <bottom style="thin"/>
    </border>
    <border>
      <left>
        <color indexed="63"/>
      </left>
      <right style="medium"/>
      <top style="medium"/>
      <bottom style="medium"/>
    </border>
    <border>
      <left style="medium"/>
      <right style="medium"/>
      <top style="medium"/>
      <bottom style="thin"/>
    </border>
    <border>
      <left>
        <color indexed="63"/>
      </left>
      <right style="thin"/>
      <top style="thin"/>
      <bottom style="thin"/>
    </border>
    <border>
      <left style="thin"/>
      <right style="medium"/>
      <top style="medium"/>
      <bottom style="medium"/>
    </border>
    <border>
      <left style="thin"/>
      <right>
        <color indexed="63"/>
      </right>
      <top>
        <color indexed="63"/>
      </top>
      <bottom style="thin"/>
    </border>
    <border>
      <left style="thin"/>
      <right>
        <color indexed="63"/>
      </right>
      <top>
        <color indexed="63"/>
      </top>
      <bottom>
        <color indexed="63"/>
      </bottom>
    </border>
    <border>
      <left style="thin"/>
      <right style="medium"/>
      <top>
        <color indexed="63"/>
      </top>
      <bottom>
        <color indexed="63"/>
      </bottom>
    </border>
    <border>
      <left style="thin"/>
      <right style="medium"/>
      <top>
        <color indexed="63"/>
      </top>
      <bottom style="thin"/>
    </border>
    <border>
      <left style="thin"/>
      <right style="medium"/>
      <top style="thin"/>
      <bottom>
        <color indexed="63"/>
      </bottom>
    </border>
    <border>
      <left style="thin"/>
      <right style="medium"/>
      <top style="medium"/>
      <bottom style="thin"/>
    </border>
    <border>
      <left style="thin"/>
      <right style="medium"/>
      <top style="thin"/>
      <bottom style="medium"/>
    </border>
    <border>
      <left style="medium"/>
      <right style="thin"/>
      <top style="medium"/>
      <bottom style="thin"/>
    </border>
    <border>
      <left style="medium"/>
      <right style="thin"/>
      <top style="thin"/>
      <bottom style="mediu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thin"/>
      <top style="medium"/>
      <bottom style="thin"/>
    </border>
    <border>
      <left style="thin"/>
      <right style="thin"/>
      <top style="medium"/>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style="thin"/>
      <right style="thin"/>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276">
    <xf numFmtId="0" fontId="0" fillId="0" borderId="0" xfId="0" applyAlignment="1">
      <alignment/>
    </xf>
    <xf numFmtId="0" fontId="3" fillId="0" borderId="0" xfId="0" applyFont="1" applyAlignment="1">
      <alignment/>
    </xf>
    <xf numFmtId="0" fontId="0" fillId="0" borderId="10" xfId="0" applyBorder="1" applyAlignment="1">
      <alignment/>
    </xf>
    <xf numFmtId="2" fontId="0" fillId="0" borderId="10" xfId="0" applyNumberFormat="1" applyBorder="1" applyAlignment="1">
      <alignment horizontal="center"/>
    </xf>
    <xf numFmtId="2" fontId="3" fillId="0" borderId="0" xfId="0" applyNumberFormat="1" applyFont="1" applyAlignment="1">
      <alignment horizontal="center"/>
    </xf>
    <xf numFmtId="2" fontId="3" fillId="0" borderId="0" xfId="0" applyNumberFormat="1" applyFont="1" applyAlignment="1">
      <alignment/>
    </xf>
    <xf numFmtId="0" fontId="0" fillId="0" borderId="10" xfId="0" applyFill="1" applyBorder="1" applyAlignment="1">
      <alignment/>
    </xf>
    <xf numFmtId="0" fontId="0" fillId="0" borderId="0" xfId="0" applyFill="1" applyBorder="1" applyAlignment="1">
      <alignment/>
    </xf>
    <xf numFmtId="0" fontId="4" fillId="0" borderId="0" xfId="0" applyFont="1" applyFill="1" applyBorder="1" applyAlignment="1">
      <alignment/>
    </xf>
    <xf numFmtId="0" fontId="2" fillId="0" borderId="0" xfId="0" applyFont="1" applyFill="1" applyBorder="1" applyAlignment="1">
      <alignment wrapText="1"/>
    </xf>
    <xf numFmtId="2" fontId="0" fillId="0" borderId="0" xfId="0" applyNumberFormat="1" applyFill="1" applyBorder="1" applyAlignment="1">
      <alignment horizontal="center"/>
    </xf>
    <xf numFmtId="1" fontId="0" fillId="0" borderId="0" xfId="0" applyNumberFormat="1" applyFill="1" applyBorder="1" applyAlignment="1">
      <alignment horizontal="center"/>
    </xf>
    <xf numFmtId="0" fontId="0" fillId="0" borderId="0" xfId="0" applyFill="1" applyBorder="1" applyAlignment="1">
      <alignment wrapText="1"/>
    </xf>
    <xf numFmtId="0" fontId="0" fillId="0" borderId="0" xfId="0" applyFill="1" applyBorder="1" applyAlignment="1">
      <alignment horizontal="center"/>
    </xf>
    <xf numFmtId="0" fontId="4" fillId="0" borderId="0" xfId="0" applyFont="1" applyFill="1" applyBorder="1" applyAlignment="1">
      <alignment horizontal="right"/>
    </xf>
    <xf numFmtId="2" fontId="4" fillId="0" borderId="0" xfId="0" applyNumberFormat="1" applyFont="1" applyFill="1" applyBorder="1" applyAlignment="1">
      <alignment horizontal="center"/>
    </xf>
    <xf numFmtId="1" fontId="4" fillId="0" borderId="0" xfId="0" applyNumberFormat="1" applyFont="1" applyFill="1" applyBorder="1" applyAlignment="1">
      <alignment horizontal="center"/>
    </xf>
    <xf numFmtId="0" fontId="0" fillId="0" borderId="0" xfId="0" applyFill="1" applyBorder="1" applyAlignment="1">
      <alignment wrapText="1" shrinkToFit="1"/>
    </xf>
    <xf numFmtId="2" fontId="0" fillId="0" borderId="0" xfId="0" applyNumberFormat="1" applyFill="1" applyBorder="1" applyAlignment="1">
      <alignment/>
    </xf>
    <xf numFmtId="0" fontId="5" fillId="0" borderId="0" xfId="0" applyFont="1" applyAlignment="1">
      <alignment/>
    </xf>
    <xf numFmtId="0" fontId="2" fillId="0" borderId="11" xfId="0" applyFont="1" applyBorder="1" applyAlignment="1">
      <alignment wrapText="1"/>
    </xf>
    <xf numFmtId="0" fontId="1" fillId="0" borderId="12" xfId="0" applyFont="1" applyBorder="1" applyAlignment="1">
      <alignment wrapText="1"/>
    </xf>
    <xf numFmtId="0" fontId="0" fillId="0" borderId="13" xfId="0" applyBorder="1" applyAlignment="1">
      <alignment/>
    </xf>
    <xf numFmtId="2" fontId="3" fillId="0" borderId="13" xfId="0" applyNumberFormat="1" applyFont="1" applyBorder="1" applyAlignment="1">
      <alignment/>
    </xf>
    <xf numFmtId="0" fontId="4" fillId="0" borderId="14" xfId="0" applyFont="1" applyBorder="1" applyAlignment="1">
      <alignment horizontal="center"/>
    </xf>
    <xf numFmtId="2" fontId="3" fillId="0" borderId="13" xfId="0" applyNumberFormat="1" applyFont="1" applyBorder="1" applyAlignment="1">
      <alignment horizontal="center"/>
    </xf>
    <xf numFmtId="2" fontId="5" fillId="0" borderId="0" xfId="0" applyNumberFormat="1" applyFont="1" applyAlignment="1">
      <alignment/>
    </xf>
    <xf numFmtId="2" fontId="4" fillId="0" borderId="14" xfId="0" applyNumberFormat="1" applyFont="1" applyBorder="1" applyAlignment="1">
      <alignment horizontal="center"/>
    </xf>
    <xf numFmtId="2" fontId="0" fillId="0" borderId="0" xfId="0" applyNumberFormat="1" applyAlignment="1">
      <alignment/>
    </xf>
    <xf numFmtId="0" fontId="0" fillId="0" borderId="10" xfId="0" applyFont="1" applyBorder="1" applyAlignment="1">
      <alignment/>
    </xf>
    <xf numFmtId="2" fontId="0" fillId="0" borderId="10" xfId="0" applyNumberFormat="1" applyFont="1" applyBorder="1" applyAlignment="1">
      <alignment/>
    </xf>
    <xf numFmtId="1" fontId="0" fillId="0" borderId="10" xfId="0" applyNumberFormat="1" applyFont="1" applyBorder="1" applyAlignment="1">
      <alignment/>
    </xf>
    <xf numFmtId="1" fontId="0" fillId="0" borderId="10" xfId="0" applyNumberFormat="1" applyBorder="1" applyAlignment="1">
      <alignment horizontal="center"/>
    </xf>
    <xf numFmtId="0" fontId="9" fillId="0" borderId="0" xfId="57" applyFont="1">
      <alignment/>
      <protection/>
    </xf>
    <xf numFmtId="0" fontId="7" fillId="0" borderId="15" xfId="57" applyFont="1" applyBorder="1" applyAlignment="1">
      <alignment horizontal="right"/>
      <protection/>
    </xf>
    <xf numFmtId="0" fontId="1" fillId="0" borderId="10" xfId="0" applyFont="1" applyBorder="1" applyAlignment="1">
      <alignment wrapText="1"/>
    </xf>
    <xf numFmtId="2" fontId="3" fillId="0" borderId="10" xfId="0" applyNumberFormat="1" applyFont="1" applyFill="1" applyBorder="1" applyAlignment="1">
      <alignment/>
    </xf>
    <xf numFmtId="2" fontId="3" fillId="0" borderId="10" xfId="0" applyNumberFormat="1" applyFont="1" applyFill="1" applyBorder="1" applyAlignment="1">
      <alignment horizontal="center"/>
    </xf>
    <xf numFmtId="0" fontId="0" fillId="0" borderId="10" xfId="0" applyFont="1" applyBorder="1" applyAlignment="1">
      <alignment wrapText="1"/>
    </xf>
    <xf numFmtId="0" fontId="1" fillId="0" borderId="10" xfId="0" applyFont="1" applyBorder="1" applyAlignment="1">
      <alignment horizontal="right" wrapText="1"/>
    </xf>
    <xf numFmtId="0" fontId="6" fillId="0" borderId="0" xfId="0" applyFont="1" applyAlignment="1">
      <alignment/>
    </xf>
    <xf numFmtId="0" fontId="0" fillId="0" borderId="10" xfId="0" applyFont="1" applyFill="1" applyBorder="1" applyAlignment="1">
      <alignment wrapText="1"/>
    </xf>
    <xf numFmtId="0" fontId="7" fillId="0" borderId="16" xfId="57" applyFont="1" applyBorder="1" applyAlignment="1">
      <alignment horizontal="right"/>
      <protection/>
    </xf>
    <xf numFmtId="0" fontId="8" fillId="0" borderId="16" xfId="57" applyFont="1" applyBorder="1" applyAlignment="1">
      <alignment wrapText="1"/>
      <protection/>
    </xf>
    <xf numFmtId="0" fontId="8" fillId="0" borderId="17" xfId="57" applyFont="1" applyBorder="1" applyAlignment="1">
      <alignment horizontal="center"/>
      <protection/>
    </xf>
    <xf numFmtId="1" fontId="7" fillId="0" borderId="17" xfId="57" applyNumberFormat="1" applyFont="1" applyBorder="1" applyAlignment="1">
      <alignment horizontal="center"/>
      <protection/>
    </xf>
    <xf numFmtId="1" fontId="8" fillId="0" borderId="17" xfId="57" applyNumberFormat="1" applyFont="1" applyBorder="1" applyAlignment="1">
      <alignment horizontal="center"/>
      <protection/>
    </xf>
    <xf numFmtId="0" fontId="7" fillId="0" borderId="18" xfId="57" applyFont="1" applyBorder="1" applyAlignment="1">
      <alignment horizontal="center"/>
      <protection/>
    </xf>
    <xf numFmtId="4" fontId="8" fillId="0" borderId="19" xfId="57" applyNumberFormat="1" applyFont="1" applyBorder="1" applyAlignment="1">
      <alignment horizontal="center"/>
      <protection/>
    </xf>
    <xf numFmtId="4" fontId="7" fillId="0" borderId="19" xfId="57" applyNumberFormat="1" applyFont="1" applyBorder="1" applyAlignment="1">
      <alignment horizontal="center"/>
      <protection/>
    </xf>
    <xf numFmtId="4" fontId="7" fillId="0" borderId="20" xfId="57" applyNumberFormat="1" applyFont="1" applyBorder="1" applyAlignment="1">
      <alignment horizontal="center"/>
      <protection/>
    </xf>
    <xf numFmtId="0" fontId="8" fillId="0" borderId="21" xfId="57" applyFont="1" applyBorder="1" applyAlignment="1">
      <alignment horizontal="left" wrapText="1"/>
      <protection/>
    </xf>
    <xf numFmtId="0" fontId="8" fillId="0" borderId="10" xfId="57" applyFont="1" applyBorder="1" applyAlignment="1">
      <alignment horizontal="center" wrapText="1"/>
      <protection/>
    </xf>
    <xf numFmtId="0" fontId="7" fillId="0" borderId="10" xfId="57" applyFont="1" applyBorder="1" applyAlignment="1">
      <alignment horizontal="center" wrapText="1"/>
      <protection/>
    </xf>
    <xf numFmtId="1" fontId="7" fillId="0" borderId="10" xfId="57" applyNumberFormat="1" applyFont="1" applyFill="1" applyBorder="1" applyAlignment="1">
      <alignment horizontal="center"/>
      <protection/>
    </xf>
    <xf numFmtId="1" fontId="8" fillId="0" borderId="10" xfId="57" applyNumberFormat="1" applyFont="1" applyFill="1" applyBorder="1" applyAlignment="1">
      <alignment horizontal="center"/>
      <protection/>
    </xf>
    <xf numFmtId="2" fontId="8" fillId="0" borderId="10" xfId="57" applyNumberFormat="1" applyFont="1" applyFill="1" applyBorder="1" applyAlignment="1">
      <alignment horizontal="center"/>
      <protection/>
    </xf>
    <xf numFmtId="1" fontId="3" fillId="0" borderId="13" xfId="0" applyNumberFormat="1" applyFont="1" applyBorder="1" applyAlignment="1">
      <alignment horizontal="center"/>
    </xf>
    <xf numFmtId="1" fontId="3" fillId="0" borderId="10" xfId="0" applyNumberFormat="1" applyFont="1" applyFill="1" applyBorder="1" applyAlignment="1">
      <alignment horizontal="center"/>
    </xf>
    <xf numFmtId="0" fontId="7" fillId="0" borderId="17" xfId="57" applyFont="1" applyBorder="1" applyAlignment="1">
      <alignment horizontal="center" wrapText="1"/>
      <protection/>
    </xf>
    <xf numFmtId="0" fontId="8" fillId="0" borderId="17" xfId="57" applyFont="1" applyBorder="1" applyAlignment="1">
      <alignment horizontal="center" wrapText="1"/>
      <protection/>
    </xf>
    <xf numFmtId="0" fontId="7" fillId="0" borderId="17" xfId="0" applyFont="1" applyBorder="1" applyAlignment="1">
      <alignment horizontal="center"/>
    </xf>
    <xf numFmtId="4" fontId="7" fillId="0" borderId="19" xfId="57" applyNumberFormat="1" applyFont="1" applyBorder="1" applyAlignment="1">
      <alignment horizontal="center" wrapText="1"/>
      <protection/>
    </xf>
    <xf numFmtId="0" fontId="7" fillId="0" borderId="22" xfId="57" applyFont="1" applyBorder="1" applyAlignment="1">
      <alignment wrapText="1"/>
      <protection/>
    </xf>
    <xf numFmtId="2" fontId="7" fillId="0" borderId="23" xfId="57" applyNumberFormat="1" applyFont="1" applyFill="1" applyBorder="1" applyAlignment="1">
      <alignment horizontal="center"/>
      <protection/>
    </xf>
    <xf numFmtId="0" fontId="7" fillId="0" borderId="24" xfId="57" applyFont="1" applyBorder="1" applyAlignment="1">
      <alignment horizontal="center"/>
      <protection/>
    </xf>
    <xf numFmtId="0" fontId="7" fillId="0" borderId="25" xfId="57" applyFont="1" applyBorder="1" applyAlignment="1">
      <alignment horizontal="center"/>
      <protection/>
    </xf>
    <xf numFmtId="0" fontId="4" fillId="0" borderId="0" xfId="0" applyFont="1" applyAlignment="1">
      <alignment horizontal="center" wrapText="1"/>
    </xf>
    <xf numFmtId="2" fontId="8" fillId="0" borderId="23" xfId="57" applyNumberFormat="1" applyFont="1" applyFill="1" applyBorder="1" applyAlignment="1">
      <alignment horizontal="center"/>
      <protection/>
    </xf>
    <xf numFmtId="1" fontId="7" fillId="0" borderId="24" xfId="57" applyNumberFormat="1" applyFont="1" applyBorder="1" applyAlignment="1">
      <alignment horizontal="center"/>
      <protection/>
    </xf>
    <xf numFmtId="0" fontId="8" fillId="0" borderId="22" xfId="57" applyFont="1" applyBorder="1" applyAlignment="1">
      <alignment horizontal="left" wrapText="1"/>
      <protection/>
    </xf>
    <xf numFmtId="1" fontId="8" fillId="0" borderId="23" xfId="57" applyNumberFormat="1" applyFont="1" applyFill="1" applyBorder="1" applyAlignment="1">
      <alignment horizontal="center"/>
      <protection/>
    </xf>
    <xf numFmtId="1" fontId="7" fillId="0" borderId="17" xfId="57" applyNumberFormat="1" applyFont="1" applyFill="1" applyBorder="1" applyAlignment="1">
      <alignment horizontal="center"/>
      <protection/>
    </xf>
    <xf numFmtId="1" fontId="8" fillId="0" borderId="17" xfId="57" applyNumberFormat="1" applyFont="1" applyFill="1" applyBorder="1" applyAlignment="1">
      <alignment horizontal="center"/>
      <protection/>
    </xf>
    <xf numFmtId="2" fontId="8" fillId="0" borderId="17" xfId="57" applyNumberFormat="1" applyFont="1" applyFill="1" applyBorder="1" applyAlignment="1">
      <alignment horizontal="center"/>
      <protection/>
    </xf>
    <xf numFmtId="2" fontId="8" fillId="0" borderId="24" xfId="57" applyNumberFormat="1" applyFont="1" applyFill="1" applyBorder="1" applyAlignment="1">
      <alignment horizontal="center"/>
      <protection/>
    </xf>
    <xf numFmtId="2" fontId="7" fillId="0" borderId="24" xfId="57" applyNumberFormat="1" applyFont="1" applyFill="1" applyBorder="1" applyAlignment="1">
      <alignment horizontal="center"/>
      <protection/>
    </xf>
    <xf numFmtId="1" fontId="8" fillId="0" borderId="26" xfId="57" applyNumberFormat="1" applyFont="1" applyFill="1" applyBorder="1" applyAlignment="1">
      <alignment horizontal="center"/>
      <protection/>
    </xf>
    <xf numFmtId="1" fontId="8" fillId="0" borderId="24" xfId="57" applyNumberFormat="1" applyFont="1" applyBorder="1" applyAlignment="1">
      <alignment horizontal="center"/>
      <protection/>
    </xf>
    <xf numFmtId="1" fontId="8" fillId="0" borderId="17" xfId="57" applyNumberFormat="1" applyFont="1" applyFill="1" applyBorder="1" applyAlignment="1">
      <alignment horizontal="center" wrapText="1"/>
      <protection/>
    </xf>
    <xf numFmtId="4" fontId="8" fillId="0" borderId="17" xfId="57" applyNumberFormat="1" applyFont="1" applyBorder="1" applyAlignment="1">
      <alignment horizontal="center"/>
      <protection/>
    </xf>
    <xf numFmtId="4" fontId="8" fillId="0" borderId="16" xfId="57" applyNumberFormat="1" applyFont="1" applyBorder="1" applyAlignment="1">
      <alignment horizontal="center"/>
      <protection/>
    </xf>
    <xf numFmtId="4" fontId="7" fillId="0" borderId="16" xfId="57" applyNumberFormat="1" applyFont="1" applyBorder="1" applyAlignment="1">
      <alignment horizontal="center"/>
      <protection/>
    </xf>
    <xf numFmtId="4" fontId="7" fillId="0" borderId="22" xfId="57" applyNumberFormat="1" applyFont="1" applyBorder="1" applyAlignment="1">
      <alignment horizontal="center"/>
      <protection/>
    </xf>
    <xf numFmtId="4" fontId="7" fillId="0" borderId="15" xfId="57" applyNumberFormat="1" applyFont="1" applyBorder="1" applyAlignment="1">
      <alignment horizontal="center"/>
      <protection/>
    </xf>
    <xf numFmtId="0" fontId="8" fillId="33" borderId="22" xfId="57" applyFont="1" applyFill="1" applyBorder="1" applyAlignment="1">
      <alignment horizontal="left" wrapText="1"/>
      <protection/>
    </xf>
    <xf numFmtId="2" fontId="8" fillId="33" borderId="10" xfId="57" applyNumberFormat="1" applyFont="1" applyFill="1" applyBorder="1" applyAlignment="1">
      <alignment horizontal="center"/>
      <protection/>
    </xf>
    <xf numFmtId="0" fontId="6" fillId="0" borderId="0" xfId="0" applyFont="1" applyAlignment="1">
      <alignment horizontal="center" wrapText="1"/>
    </xf>
    <xf numFmtId="0" fontId="8" fillId="0" borderId="14" xfId="57" applyFont="1" applyBorder="1" applyAlignment="1">
      <alignment horizontal="center" wrapText="1"/>
      <protection/>
    </xf>
    <xf numFmtId="0" fontId="7" fillId="0" borderId="11" xfId="57" applyFont="1" applyBorder="1" applyAlignment="1">
      <alignment horizontal="left" wrapText="1"/>
      <protection/>
    </xf>
    <xf numFmtId="4" fontId="7" fillId="0" borderId="27" xfId="57" applyNumberFormat="1" applyFont="1" applyBorder="1" applyAlignment="1">
      <alignment horizontal="center"/>
      <protection/>
    </xf>
    <xf numFmtId="0" fontId="8" fillId="0" borderId="11" xfId="57" applyFont="1" applyBorder="1" applyAlignment="1">
      <alignment horizontal="left" wrapText="1"/>
      <protection/>
    </xf>
    <xf numFmtId="4" fontId="8" fillId="0" borderId="27" xfId="57" applyNumberFormat="1" applyFont="1" applyBorder="1" applyAlignment="1">
      <alignment horizontal="left" wrapText="1"/>
      <protection/>
    </xf>
    <xf numFmtId="4" fontId="8" fillId="0" borderId="27" xfId="57" applyNumberFormat="1" applyFont="1" applyBorder="1" applyAlignment="1">
      <alignment horizontal="center"/>
      <protection/>
    </xf>
    <xf numFmtId="0" fontId="8" fillId="0" borderId="27" xfId="0" applyFont="1" applyFill="1" applyBorder="1" applyAlignment="1">
      <alignment wrapText="1"/>
    </xf>
    <xf numFmtId="4" fontId="8" fillId="0" borderId="28" xfId="57" applyNumberFormat="1" applyFont="1" applyBorder="1" applyAlignment="1">
      <alignment horizontal="left" wrapText="1"/>
      <protection/>
    </xf>
    <xf numFmtId="4" fontId="7" fillId="0" borderId="28" xfId="57" applyNumberFormat="1" applyFont="1" applyBorder="1" applyAlignment="1">
      <alignment horizontal="center"/>
      <protection/>
    </xf>
    <xf numFmtId="0" fontId="8" fillId="33" borderId="11" xfId="57" applyFont="1" applyFill="1" applyBorder="1" applyAlignment="1">
      <alignment horizontal="left" wrapText="1"/>
      <protection/>
    </xf>
    <xf numFmtId="0" fontId="8" fillId="33" borderId="10" xfId="57" applyFont="1" applyFill="1" applyBorder="1" applyAlignment="1">
      <alignment horizontal="center" wrapText="1"/>
      <protection/>
    </xf>
    <xf numFmtId="4" fontId="8" fillId="33" borderId="28" xfId="57" applyNumberFormat="1" applyFont="1" applyFill="1" applyBorder="1" applyAlignment="1">
      <alignment horizontal="left" wrapText="1"/>
      <protection/>
    </xf>
    <xf numFmtId="4" fontId="7" fillId="0" borderId="29" xfId="57" applyNumberFormat="1" applyFont="1" applyBorder="1" applyAlignment="1">
      <alignment horizontal="center"/>
      <protection/>
    </xf>
    <xf numFmtId="2" fontId="8" fillId="0" borderId="10" xfId="57" applyNumberFormat="1" applyFont="1" applyBorder="1" applyAlignment="1">
      <alignment horizontal="center" wrapText="1"/>
      <protection/>
    </xf>
    <xf numFmtId="0" fontId="7" fillId="0" borderId="10" xfId="57" applyFont="1" applyBorder="1" applyAlignment="1">
      <alignment wrapText="1"/>
      <protection/>
    </xf>
    <xf numFmtId="2" fontId="7" fillId="0" borderId="10" xfId="57" applyNumberFormat="1" applyFont="1" applyFill="1" applyBorder="1" applyAlignment="1">
      <alignment horizontal="center"/>
      <protection/>
    </xf>
    <xf numFmtId="0" fontId="7" fillId="0" borderId="30" xfId="57" applyFont="1" applyBorder="1" applyAlignment="1">
      <alignment horizontal="right"/>
      <protection/>
    </xf>
    <xf numFmtId="2" fontId="8" fillId="0" borderId="25" xfId="57" applyNumberFormat="1" applyFont="1" applyFill="1" applyBorder="1" applyAlignment="1">
      <alignment horizontal="center"/>
      <protection/>
    </xf>
    <xf numFmtId="0" fontId="7" fillId="0" borderId="30" xfId="57" applyFont="1" applyBorder="1" applyAlignment="1">
      <alignment wrapText="1"/>
      <protection/>
    </xf>
    <xf numFmtId="2" fontId="7" fillId="0" borderId="25" xfId="57" applyNumberFormat="1" applyFont="1" applyFill="1" applyBorder="1" applyAlignment="1">
      <alignment horizontal="center"/>
      <protection/>
    </xf>
    <xf numFmtId="0" fontId="7" fillId="3" borderId="16" xfId="57" applyFont="1" applyFill="1" applyBorder="1" applyAlignment="1">
      <alignment wrapText="1"/>
      <protection/>
    </xf>
    <xf numFmtId="0" fontId="7" fillId="3" borderId="10" xfId="57" applyFont="1" applyFill="1" applyBorder="1" applyAlignment="1">
      <alignment horizontal="left" wrapText="1"/>
      <protection/>
    </xf>
    <xf numFmtId="0" fontId="7" fillId="0" borderId="0" xfId="57" applyFont="1" applyBorder="1" applyAlignment="1">
      <alignment horizontal="right"/>
      <protection/>
    </xf>
    <xf numFmtId="0" fontId="7" fillId="0" borderId="0" xfId="57" applyFont="1" applyBorder="1" applyAlignment="1">
      <alignment horizontal="center"/>
      <protection/>
    </xf>
    <xf numFmtId="4" fontId="7" fillId="0" borderId="0" xfId="57" applyNumberFormat="1" applyFont="1" applyBorder="1" applyAlignment="1">
      <alignment horizontal="center"/>
      <protection/>
    </xf>
    <xf numFmtId="4" fontId="7" fillId="34" borderId="28" xfId="57" applyNumberFormat="1" applyFont="1" applyFill="1" applyBorder="1" applyAlignment="1">
      <alignment horizontal="left" wrapText="1"/>
      <protection/>
    </xf>
    <xf numFmtId="4" fontId="7" fillId="0" borderId="31" xfId="57" applyNumberFormat="1" applyFont="1" applyBorder="1" applyAlignment="1">
      <alignment horizontal="center"/>
      <protection/>
    </xf>
    <xf numFmtId="0" fontId="7" fillId="33" borderId="10" xfId="57" applyFont="1" applyFill="1" applyBorder="1" applyAlignment="1">
      <alignment horizontal="left" wrapText="1"/>
      <protection/>
    </xf>
    <xf numFmtId="0" fontId="8" fillId="0" borderId="10" xfId="57" applyFont="1" applyBorder="1" applyAlignment="1">
      <alignment horizontal="left" wrapText="1"/>
      <protection/>
    </xf>
    <xf numFmtId="0" fontId="7" fillId="0" borderId="30" xfId="57" applyFont="1" applyBorder="1" applyAlignment="1">
      <alignment horizontal="right" wrapText="1"/>
      <protection/>
    </xf>
    <xf numFmtId="0" fontId="7" fillId="3" borderId="11" xfId="57" applyFont="1" applyFill="1" applyBorder="1" applyAlignment="1">
      <alignment horizontal="left" wrapText="1"/>
      <protection/>
    </xf>
    <xf numFmtId="0" fontId="7" fillId="3" borderId="11" xfId="57" applyFont="1" applyFill="1" applyBorder="1" applyAlignment="1">
      <alignment wrapText="1"/>
      <protection/>
    </xf>
    <xf numFmtId="0" fontId="7" fillId="0" borderId="11" xfId="57" applyFont="1" applyBorder="1" applyAlignment="1">
      <alignment wrapText="1"/>
      <protection/>
    </xf>
    <xf numFmtId="0" fontId="8" fillId="0" borderId="11" xfId="57" applyFont="1" applyBorder="1" applyAlignment="1">
      <alignment wrapText="1"/>
      <protection/>
    </xf>
    <xf numFmtId="0" fontId="7" fillId="0" borderId="11" xfId="0" applyFont="1" applyBorder="1" applyAlignment="1">
      <alignment wrapText="1"/>
    </xf>
    <xf numFmtId="0" fontId="8" fillId="0" borderId="32" xfId="57" applyFont="1" applyBorder="1" applyAlignment="1">
      <alignment wrapText="1"/>
      <protection/>
    </xf>
    <xf numFmtId="0" fontId="8" fillId="34" borderId="33" xfId="57" applyFont="1" applyFill="1" applyBorder="1" applyAlignment="1">
      <alignment horizontal="center" wrapText="1"/>
      <protection/>
    </xf>
    <xf numFmtId="4" fontId="8" fillId="0" borderId="27" xfId="57" applyNumberFormat="1" applyFont="1" applyBorder="1" applyAlignment="1">
      <alignment wrapText="1"/>
      <protection/>
    </xf>
    <xf numFmtId="0" fontId="56" fillId="0" borderId="27" xfId="0" applyFont="1" applyBorder="1" applyAlignment="1">
      <alignment vertical="center" wrapText="1"/>
    </xf>
    <xf numFmtId="4" fontId="8" fillId="34" borderId="27" xfId="57" applyNumberFormat="1" applyFont="1" applyFill="1" applyBorder="1" applyAlignment="1">
      <alignment horizontal="left" wrapText="1"/>
      <protection/>
    </xf>
    <xf numFmtId="4" fontId="7" fillId="0" borderId="34" xfId="57" applyNumberFormat="1" applyFont="1" applyBorder="1" applyAlignment="1">
      <alignment horizontal="center"/>
      <protection/>
    </xf>
    <xf numFmtId="0" fontId="7" fillId="34" borderId="35" xfId="57" applyFont="1" applyFill="1" applyBorder="1" applyAlignment="1">
      <alignment horizontal="center" wrapText="1"/>
      <protection/>
    </xf>
    <xf numFmtId="0" fontId="7" fillId="34" borderId="19" xfId="57" applyFont="1" applyFill="1" applyBorder="1" applyAlignment="1">
      <alignment horizontal="center" wrapText="1"/>
      <protection/>
    </xf>
    <xf numFmtId="4" fontId="8" fillId="0" borderId="29" xfId="57" applyNumberFormat="1" applyFont="1" applyBorder="1" applyAlignment="1">
      <alignment horizontal="center"/>
      <protection/>
    </xf>
    <xf numFmtId="1" fontId="7" fillId="0" borderId="17" xfId="57" applyNumberFormat="1" applyFont="1" applyBorder="1" applyAlignment="1">
      <alignment horizontal="center" wrapText="1"/>
      <protection/>
    </xf>
    <xf numFmtId="1" fontId="7" fillId="0" borderId="18" xfId="57" applyNumberFormat="1" applyFont="1" applyBorder="1" applyAlignment="1">
      <alignment horizontal="center"/>
      <protection/>
    </xf>
    <xf numFmtId="0" fontId="7" fillId="34" borderId="35" xfId="57" applyFont="1" applyFill="1" applyBorder="1" applyAlignment="1">
      <alignment wrapText="1"/>
      <protection/>
    </xf>
    <xf numFmtId="0" fontId="7" fillId="34" borderId="19" xfId="57" applyFont="1" applyFill="1" applyBorder="1" applyAlignment="1">
      <alignment wrapText="1"/>
      <protection/>
    </xf>
    <xf numFmtId="1" fontId="7" fillId="33" borderId="17" xfId="57" applyNumberFormat="1" applyFont="1" applyFill="1" applyBorder="1" applyAlignment="1">
      <alignment horizontal="center" wrapText="1"/>
      <protection/>
    </xf>
    <xf numFmtId="4" fontId="7" fillId="0" borderId="36" xfId="0" applyNumberFormat="1" applyFont="1" applyBorder="1" applyAlignment="1">
      <alignment horizontal="center"/>
    </xf>
    <xf numFmtId="4" fontId="7" fillId="33" borderId="19" xfId="57" applyNumberFormat="1" applyFont="1" applyFill="1" applyBorder="1" applyAlignment="1">
      <alignment horizontal="center"/>
      <protection/>
    </xf>
    <xf numFmtId="4" fontId="7" fillId="0" borderId="19" xfId="0" applyNumberFormat="1" applyFont="1" applyBorder="1" applyAlignment="1">
      <alignment horizontal="center"/>
    </xf>
    <xf numFmtId="0" fontId="8" fillId="0" borderId="36" xfId="57" applyFont="1" applyBorder="1" applyAlignment="1">
      <alignment horizontal="center"/>
      <protection/>
    </xf>
    <xf numFmtId="0" fontId="8" fillId="34" borderId="17" xfId="57" applyFont="1" applyFill="1" applyBorder="1" applyAlignment="1">
      <alignment horizontal="center" wrapText="1"/>
      <protection/>
    </xf>
    <xf numFmtId="0" fontId="8" fillId="34" borderId="19" xfId="57" applyFont="1" applyFill="1" applyBorder="1" applyAlignment="1">
      <alignment horizontal="center" wrapText="1"/>
      <protection/>
    </xf>
    <xf numFmtId="0" fontId="8" fillId="34" borderId="36" xfId="57" applyFont="1" applyFill="1" applyBorder="1" applyAlignment="1">
      <alignment horizontal="center" wrapText="1"/>
      <protection/>
    </xf>
    <xf numFmtId="4" fontId="7" fillId="34" borderId="19" xfId="57" applyNumberFormat="1" applyFont="1" applyFill="1" applyBorder="1" applyAlignment="1">
      <alignment horizontal="center"/>
      <protection/>
    </xf>
    <xf numFmtId="4" fontId="7" fillId="34" borderId="27" xfId="57" applyNumberFormat="1" applyFont="1" applyFill="1" applyBorder="1" applyAlignment="1">
      <alignment horizontal="center"/>
      <protection/>
    </xf>
    <xf numFmtId="0" fontId="8" fillId="33" borderId="27" xfId="0" applyFont="1" applyFill="1" applyBorder="1" applyAlignment="1">
      <alignment wrapText="1"/>
    </xf>
    <xf numFmtId="4" fontId="8" fillId="33" borderId="27" xfId="57" applyNumberFormat="1" applyFont="1" applyFill="1" applyBorder="1" applyAlignment="1">
      <alignment horizontal="left" wrapText="1"/>
      <protection/>
    </xf>
    <xf numFmtId="0" fontId="8" fillId="33" borderId="36" xfId="0" applyFont="1" applyFill="1" applyBorder="1" applyAlignment="1">
      <alignment wrapText="1"/>
    </xf>
    <xf numFmtId="4" fontId="7" fillId="0" borderId="37" xfId="57" applyNumberFormat="1" applyFont="1" applyBorder="1" applyAlignment="1">
      <alignment horizontal="center"/>
      <protection/>
    </xf>
    <xf numFmtId="0" fontId="8" fillId="0" borderId="24" xfId="57" applyFont="1" applyBorder="1" applyAlignment="1">
      <alignment horizontal="center" wrapText="1"/>
      <protection/>
    </xf>
    <xf numFmtId="0" fontId="8" fillId="0" borderId="38" xfId="57" applyFont="1" applyBorder="1" applyAlignment="1">
      <alignment horizontal="center" wrapText="1"/>
      <protection/>
    </xf>
    <xf numFmtId="0" fontId="8" fillId="0" borderId="23" xfId="57" applyFont="1" applyBorder="1" applyAlignment="1">
      <alignment horizontal="center" wrapText="1"/>
      <protection/>
    </xf>
    <xf numFmtId="0" fontId="7" fillId="33" borderId="16" xfId="57" applyFont="1" applyFill="1" applyBorder="1" applyAlignment="1">
      <alignment wrapText="1"/>
      <protection/>
    </xf>
    <xf numFmtId="1" fontId="7" fillId="33" borderId="10" xfId="57" applyNumberFormat="1" applyFont="1" applyFill="1" applyBorder="1" applyAlignment="1">
      <alignment horizontal="center"/>
      <protection/>
    </xf>
    <xf numFmtId="1" fontId="7" fillId="33" borderId="17" xfId="57" applyNumberFormat="1" applyFont="1" applyFill="1" applyBorder="1" applyAlignment="1">
      <alignment horizontal="center"/>
      <protection/>
    </xf>
    <xf numFmtId="4" fontId="7" fillId="33" borderId="27" xfId="57" applyNumberFormat="1" applyFont="1" applyFill="1" applyBorder="1" applyAlignment="1">
      <alignment horizontal="center"/>
      <protection/>
    </xf>
    <xf numFmtId="0" fontId="8" fillId="0" borderId="11" xfId="57" applyFont="1" applyBorder="1" applyAlignment="1">
      <alignment horizontal="right"/>
      <protection/>
    </xf>
    <xf numFmtId="0" fontId="8" fillId="0" borderId="11" xfId="57" applyFont="1" applyBorder="1" applyAlignment="1">
      <alignment horizontal="right" wrapText="1"/>
      <protection/>
    </xf>
    <xf numFmtId="0" fontId="7" fillId="0" borderId="0" xfId="57" applyFont="1" applyBorder="1" applyAlignment="1">
      <alignment horizontal="left" wrapText="1"/>
      <protection/>
    </xf>
    <xf numFmtId="2" fontId="4" fillId="0" borderId="0" xfId="0" applyNumberFormat="1" applyFont="1" applyBorder="1" applyAlignment="1">
      <alignment horizontal="center"/>
    </xf>
    <xf numFmtId="0" fontId="0" fillId="0" borderId="0" xfId="0" applyBorder="1" applyAlignment="1">
      <alignment/>
    </xf>
    <xf numFmtId="4" fontId="7" fillId="34" borderId="39" xfId="57" applyNumberFormat="1" applyFont="1" applyFill="1" applyBorder="1" applyAlignment="1">
      <alignment horizontal="center" wrapText="1"/>
      <protection/>
    </xf>
    <xf numFmtId="0" fontId="8" fillId="34" borderId="40" xfId="57" applyFont="1" applyFill="1" applyBorder="1" applyAlignment="1">
      <alignment horizontal="center" wrapText="1"/>
      <protection/>
    </xf>
    <xf numFmtId="0" fontId="8" fillId="0" borderId="12" xfId="57" applyFont="1" applyBorder="1" applyAlignment="1">
      <alignment horizontal="left" wrapText="1"/>
      <protection/>
    </xf>
    <xf numFmtId="0" fontId="8" fillId="0" borderId="13" xfId="57" applyFont="1" applyBorder="1" applyAlignment="1">
      <alignment horizontal="center" wrapText="1"/>
      <protection/>
    </xf>
    <xf numFmtId="4" fontId="8" fillId="0" borderId="38" xfId="57" applyNumberFormat="1" applyFont="1" applyBorder="1" applyAlignment="1">
      <alignment horizontal="center"/>
      <protection/>
    </xf>
    <xf numFmtId="4" fontId="8" fillId="0" borderId="41" xfId="57" applyNumberFormat="1" applyFont="1" applyBorder="1" applyAlignment="1">
      <alignment horizontal="left" wrapText="1"/>
      <protection/>
    </xf>
    <xf numFmtId="0" fontId="7" fillId="0" borderId="30" xfId="57" applyFont="1" applyBorder="1" applyAlignment="1">
      <alignment horizontal="left" wrapText="1"/>
      <protection/>
    </xf>
    <xf numFmtId="0" fontId="8" fillId="0" borderId="25" xfId="57" applyFont="1" applyBorder="1" applyAlignment="1">
      <alignment horizontal="center" wrapText="1"/>
      <protection/>
    </xf>
    <xf numFmtId="0" fontId="7" fillId="0" borderId="25" xfId="57" applyFont="1" applyBorder="1" applyAlignment="1">
      <alignment horizontal="center" wrapText="1"/>
      <protection/>
    </xf>
    <xf numFmtId="4" fontId="7" fillId="0" borderId="18" xfId="57" applyNumberFormat="1" applyFont="1" applyBorder="1" applyAlignment="1">
      <alignment horizontal="center" wrapText="1"/>
      <protection/>
    </xf>
    <xf numFmtId="4" fontId="7" fillId="0" borderId="37" xfId="57" applyNumberFormat="1" applyFont="1" applyBorder="1" applyAlignment="1">
      <alignment horizontal="center" wrapText="1"/>
      <protection/>
    </xf>
    <xf numFmtId="0" fontId="8" fillId="0" borderId="22" xfId="57" applyFont="1" applyBorder="1" applyAlignment="1">
      <alignment wrapText="1"/>
      <protection/>
    </xf>
    <xf numFmtId="4" fontId="8" fillId="0" borderId="22" xfId="57" applyNumberFormat="1" applyFont="1" applyBorder="1" applyAlignment="1">
      <alignment horizontal="center"/>
      <protection/>
    </xf>
    <xf numFmtId="4" fontId="8" fillId="0" borderId="42" xfId="57" applyNumberFormat="1" applyFont="1" applyBorder="1" applyAlignment="1">
      <alignment horizontal="left" wrapText="1"/>
      <protection/>
    </xf>
    <xf numFmtId="4" fontId="8" fillId="0" borderId="21" xfId="57" applyNumberFormat="1" applyFont="1" applyBorder="1" applyAlignment="1">
      <alignment horizontal="center"/>
      <protection/>
    </xf>
    <xf numFmtId="0" fontId="7" fillId="0" borderId="15" xfId="57" applyFont="1" applyBorder="1" applyAlignment="1">
      <alignment horizontal="left" wrapText="1"/>
      <protection/>
    </xf>
    <xf numFmtId="0" fontId="7" fillId="0" borderId="18" xfId="57" applyFont="1" applyBorder="1" applyAlignment="1">
      <alignment horizontal="center" wrapText="1"/>
      <protection/>
    </xf>
    <xf numFmtId="0" fontId="7" fillId="0" borderId="18" xfId="0" applyFont="1" applyBorder="1" applyAlignment="1">
      <alignment horizontal="center"/>
    </xf>
    <xf numFmtId="4" fontId="7" fillId="0" borderId="15" xfId="0" applyNumberFormat="1" applyFont="1" applyBorder="1" applyAlignment="1">
      <alignment horizontal="center"/>
    </xf>
    <xf numFmtId="4" fontId="8" fillId="0" borderId="37" xfId="0" applyNumberFormat="1" applyFont="1" applyBorder="1" applyAlignment="1">
      <alignment horizontal="left" wrapText="1"/>
    </xf>
    <xf numFmtId="4" fontId="7" fillId="33" borderId="16" xfId="57" applyNumberFormat="1" applyFont="1" applyFill="1" applyBorder="1" applyAlignment="1">
      <alignment horizontal="center" wrapText="1"/>
      <protection/>
    </xf>
    <xf numFmtId="4" fontId="7" fillId="0" borderId="10" xfId="0" applyNumberFormat="1" applyFont="1" applyBorder="1" applyAlignment="1">
      <alignment horizontal="center"/>
    </xf>
    <xf numFmtId="0" fontId="8" fillId="0" borderId="10" xfId="0" applyFont="1" applyBorder="1" applyAlignment="1">
      <alignment/>
    </xf>
    <xf numFmtId="0" fontId="0" fillId="0" borderId="0" xfId="0" applyAlignment="1">
      <alignment wrapText="1"/>
    </xf>
    <xf numFmtId="0" fontId="8" fillId="0" borderId="0" xfId="0" applyFont="1" applyAlignment="1">
      <alignment/>
    </xf>
    <xf numFmtId="0" fontId="8" fillId="0" borderId="10" xfId="0" applyFont="1" applyBorder="1" applyAlignment="1">
      <alignment horizontal="center"/>
    </xf>
    <xf numFmtId="0" fontId="8" fillId="0" borderId="10" xfId="0" applyFont="1" applyBorder="1" applyAlignment="1">
      <alignment wrapText="1"/>
    </xf>
    <xf numFmtId="3" fontId="7" fillId="0" borderId="10" xfId="0" applyNumberFormat="1" applyFont="1" applyBorder="1" applyAlignment="1">
      <alignment horizontal="right" wrapText="1"/>
    </xf>
    <xf numFmtId="0" fontId="7" fillId="0" borderId="0" xfId="0" applyFont="1" applyAlignment="1">
      <alignment wrapText="1"/>
    </xf>
    <xf numFmtId="3" fontId="7" fillId="0" borderId="10" xfId="0" applyNumberFormat="1" applyFont="1" applyBorder="1" applyAlignment="1">
      <alignment horizontal="center"/>
    </xf>
    <xf numFmtId="4" fontId="8" fillId="0" borderId="10" xfId="0" applyNumberFormat="1" applyFont="1" applyBorder="1" applyAlignment="1">
      <alignment horizontal="center"/>
    </xf>
    <xf numFmtId="0" fontId="13" fillId="0" borderId="0" xfId="0" applyFont="1" applyAlignment="1">
      <alignment/>
    </xf>
    <xf numFmtId="0" fontId="12" fillId="0" borderId="0" xfId="0" applyFont="1" applyAlignment="1">
      <alignment/>
    </xf>
    <xf numFmtId="0" fontId="13" fillId="0" borderId="0" xfId="0" applyFont="1" applyAlignment="1">
      <alignment horizontal="center"/>
    </xf>
    <xf numFmtId="0" fontId="12" fillId="0" borderId="0" xfId="0" applyFont="1" applyAlignment="1">
      <alignment/>
    </xf>
    <xf numFmtId="0" fontId="9" fillId="0" borderId="0" xfId="0" applyFont="1" applyAlignment="1">
      <alignment horizontal="left"/>
    </xf>
    <xf numFmtId="0" fontId="14" fillId="0" borderId="0" xfId="0" applyFont="1" applyAlignment="1">
      <alignment horizontal="center"/>
    </xf>
    <xf numFmtId="0" fontId="14" fillId="0" borderId="0" xfId="0" applyFont="1" applyAlignment="1">
      <alignment/>
    </xf>
    <xf numFmtId="0" fontId="0" fillId="0" borderId="0" xfId="0" applyFont="1" applyAlignment="1">
      <alignment/>
    </xf>
    <xf numFmtId="4" fontId="8" fillId="0" borderId="13" xfId="57" applyNumberFormat="1" applyFont="1" applyBorder="1" applyAlignment="1">
      <alignment horizontal="center"/>
      <protection/>
    </xf>
    <xf numFmtId="0" fontId="2" fillId="0" borderId="0" xfId="0" applyFont="1" applyAlignment="1">
      <alignment horizontal="left" wrapText="1"/>
    </xf>
    <xf numFmtId="0" fontId="56" fillId="0" borderId="0" xfId="0" applyFont="1" applyAlignment="1">
      <alignment wrapText="1"/>
    </xf>
    <xf numFmtId="0" fontId="2" fillId="0" borderId="0" xfId="0" applyFont="1" applyAlignment="1">
      <alignment/>
    </xf>
    <xf numFmtId="0" fontId="8" fillId="0" borderId="0" xfId="57" applyFont="1" applyAlignment="1">
      <alignment wrapText="1"/>
      <protection/>
    </xf>
    <xf numFmtId="4" fontId="8" fillId="0" borderId="13" xfId="57" applyNumberFormat="1" applyFont="1" applyBorder="1" applyAlignment="1">
      <alignment horizontal="left" wrapText="1"/>
      <protection/>
    </xf>
    <xf numFmtId="4" fontId="8" fillId="0" borderId="10" xfId="57" applyNumberFormat="1" applyFont="1" applyBorder="1" applyAlignment="1">
      <alignment horizontal="left"/>
      <protection/>
    </xf>
    <xf numFmtId="4" fontId="8" fillId="0" borderId="10" xfId="57" applyNumberFormat="1" applyFont="1" applyBorder="1" applyAlignment="1">
      <alignment horizontal="left" wrapText="1"/>
      <protection/>
    </xf>
    <xf numFmtId="4" fontId="8" fillId="0" borderId="10" xfId="57" applyNumberFormat="1" applyFont="1" applyBorder="1" applyAlignment="1">
      <alignment horizontal="center"/>
      <protection/>
    </xf>
    <xf numFmtId="4" fontId="8" fillId="0" borderId="42" xfId="57" applyNumberFormat="1" applyFont="1" applyBorder="1" applyAlignment="1">
      <alignment horizontal="left"/>
      <protection/>
    </xf>
    <xf numFmtId="2" fontId="8" fillId="0" borderId="10" xfId="0" applyNumberFormat="1" applyFont="1" applyBorder="1" applyAlignment="1">
      <alignment horizontal="center"/>
    </xf>
    <xf numFmtId="0" fontId="8" fillId="0" borderId="10" xfId="57" applyFont="1" applyBorder="1" applyAlignment="1">
      <alignment horizontal="left" wrapText="1"/>
      <protection/>
    </xf>
    <xf numFmtId="0" fontId="10" fillId="0" borderId="0" xfId="57" applyFont="1" applyAlignment="1">
      <alignment horizontal="left" wrapText="1"/>
      <protection/>
    </xf>
    <xf numFmtId="0" fontId="8" fillId="0" borderId="0" xfId="0" applyFont="1" applyAlignment="1">
      <alignment horizontal="left" vertical="top" wrapText="1"/>
    </xf>
    <xf numFmtId="0" fontId="7" fillId="0" borderId="0" xfId="0" applyFont="1" applyAlignment="1">
      <alignment horizontal="center"/>
    </xf>
    <xf numFmtId="0" fontId="8" fillId="0" borderId="43" xfId="57" applyFont="1" applyBorder="1" applyAlignment="1">
      <alignment horizontal="center" wrapText="1"/>
      <protection/>
    </xf>
    <xf numFmtId="0" fontId="8" fillId="0" borderId="28" xfId="57" applyFont="1" applyBorder="1" applyAlignment="1">
      <alignment horizontal="center" wrapText="1"/>
      <protection/>
    </xf>
    <xf numFmtId="0" fontId="8" fillId="0" borderId="44" xfId="57" applyFont="1" applyBorder="1" applyAlignment="1">
      <alignment horizontal="center" wrapText="1"/>
      <protection/>
    </xf>
    <xf numFmtId="0" fontId="6" fillId="0" borderId="0" xfId="0" applyFont="1" applyAlignment="1">
      <alignment horizontal="center" wrapText="1"/>
    </xf>
    <xf numFmtId="0" fontId="8" fillId="0" borderId="45" xfId="57" applyFont="1" applyBorder="1" applyAlignment="1">
      <alignment horizontal="center" wrapText="1"/>
      <protection/>
    </xf>
    <xf numFmtId="0" fontId="8" fillId="0" borderId="11" xfId="57" applyFont="1" applyBorder="1" applyAlignment="1">
      <alignment horizontal="center" wrapText="1"/>
      <protection/>
    </xf>
    <xf numFmtId="0" fontId="8" fillId="0" borderId="46" xfId="57" applyFont="1" applyBorder="1" applyAlignment="1">
      <alignment horizontal="center" wrapText="1"/>
      <protection/>
    </xf>
    <xf numFmtId="0" fontId="8" fillId="0" borderId="10" xfId="57" applyFont="1" applyBorder="1" applyAlignment="1">
      <alignment horizontal="center" wrapText="1"/>
      <protection/>
    </xf>
    <xf numFmtId="0" fontId="8" fillId="0" borderId="0" xfId="57" applyFont="1" applyAlignment="1">
      <alignment horizontal="left" wrapText="1"/>
      <protection/>
    </xf>
    <xf numFmtId="0" fontId="8" fillId="0" borderId="14" xfId="57" applyFont="1" applyBorder="1" applyAlignment="1">
      <alignment horizontal="center" wrapText="1"/>
      <protection/>
    </xf>
    <xf numFmtId="0" fontId="7" fillId="34" borderId="47" xfId="57" applyFont="1" applyFill="1" applyBorder="1" applyAlignment="1">
      <alignment horizontal="center" wrapText="1"/>
      <protection/>
    </xf>
    <xf numFmtId="0" fontId="7" fillId="34" borderId="48" xfId="57" applyFont="1" applyFill="1" applyBorder="1" applyAlignment="1">
      <alignment horizontal="center" wrapText="1"/>
      <protection/>
    </xf>
    <xf numFmtId="0" fontId="8" fillId="0" borderId="49" xfId="57" applyFont="1" applyBorder="1" applyAlignment="1">
      <alignment horizontal="left" wrapText="1"/>
      <protection/>
    </xf>
    <xf numFmtId="0" fontId="8" fillId="0" borderId="48" xfId="57" applyFont="1" applyBorder="1" applyAlignment="1">
      <alignment horizontal="left" wrapText="1"/>
      <protection/>
    </xf>
    <xf numFmtId="0" fontId="8" fillId="0" borderId="50" xfId="57" applyFont="1" applyBorder="1" applyAlignment="1">
      <alignment horizontal="left" wrapText="1"/>
      <protection/>
    </xf>
    <xf numFmtId="0" fontId="7" fillId="34" borderId="16" xfId="57" applyFont="1" applyFill="1" applyBorder="1" applyAlignment="1">
      <alignment horizontal="center" wrapText="1"/>
      <protection/>
    </xf>
    <xf numFmtId="0" fontId="7" fillId="34" borderId="26" xfId="57" applyFont="1" applyFill="1" applyBorder="1" applyAlignment="1">
      <alignment horizontal="center" wrapText="1"/>
      <protection/>
    </xf>
    <xf numFmtId="2" fontId="8" fillId="0" borderId="0" xfId="57" applyNumberFormat="1" applyFont="1" applyAlignment="1">
      <alignment horizontal="center" wrapText="1"/>
      <protection/>
    </xf>
    <xf numFmtId="0" fontId="8" fillId="0" borderId="51" xfId="57" applyFont="1" applyBorder="1" applyAlignment="1">
      <alignment horizontal="center" wrapText="1"/>
      <protection/>
    </xf>
    <xf numFmtId="0" fontId="8" fillId="0" borderId="17" xfId="57" applyFont="1" applyBorder="1" applyAlignment="1">
      <alignment horizontal="left" wrapText="1"/>
      <protection/>
    </xf>
    <xf numFmtId="0" fontId="8" fillId="0" borderId="26" xfId="57" applyFont="1" applyBorder="1" applyAlignment="1">
      <alignment horizontal="left" wrapText="1"/>
      <protection/>
    </xf>
    <xf numFmtId="0" fontId="8" fillId="0" borderId="36" xfId="57" applyFont="1" applyBorder="1" applyAlignment="1">
      <alignment horizontal="left" wrapText="1"/>
      <protection/>
    </xf>
    <xf numFmtId="0" fontId="8" fillId="0" borderId="0" xfId="57" applyFont="1" applyBorder="1" applyAlignment="1">
      <alignment horizontal="left" vertical="top" wrapText="1"/>
      <protection/>
    </xf>
    <xf numFmtId="0" fontId="2" fillId="0" borderId="0" xfId="0" applyFont="1" applyAlignment="1">
      <alignment horizontal="left" wrapText="1"/>
    </xf>
    <xf numFmtId="0" fontId="4" fillId="0" borderId="0" xfId="0" applyFont="1" applyBorder="1" applyAlignment="1">
      <alignment horizontal="right"/>
    </xf>
    <xf numFmtId="0" fontId="4" fillId="0" borderId="43" xfId="0" applyFont="1" applyBorder="1" applyAlignment="1">
      <alignment horizontal="center" wrapText="1"/>
    </xf>
    <xf numFmtId="0" fontId="4" fillId="0" borderId="44" xfId="0" applyFont="1" applyBorder="1" applyAlignment="1">
      <alignment horizontal="center" wrapText="1"/>
    </xf>
    <xf numFmtId="0" fontId="4" fillId="0" borderId="51" xfId="0" applyFont="1" applyBorder="1" applyAlignment="1">
      <alignment horizontal="center" wrapText="1"/>
    </xf>
    <xf numFmtId="0" fontId="4" fillId="0" borderId="51" xfId="0" applyFont="1" applyBorder="1" applyAlignment="1">
      <alignment horizontal="center" wrapText="1"/>
    </xf>
    <xf numFmtId="0" fontId="1" fillId="0" borderId="45" xfId="0" applyFont="1" applyBorder="1" applyAlignment="1">
      <alignment horizontal="center" wrapText="1"/>
    </xf>
    <xf numFmtId="0" fontId="1" fillId="0" borderId="46" xfId="0" applyFont="1" applyBorder="1" applyAlignment="1">
      <alignment horizontal="center" wrapText="1"/>
    </xf>
    <xf numFmtId="0" fontId="4" fillId="0" borderId="14" xfId="0" applyFont="1" applyBorder="1" applyAlignment="1">
      <alignment horizontal="center" wrapText="1"/>
    </xf>
    <xf numFmtId="0" fontId="7" fillId="34" borderId="27" xfId="57" applyFont="1" applyFill="1" applyBorder="1" applyAlignment="1">
      <alignment horizontal="center" wrapText="1"/>
      <protection/>
    </xf>
    <xf numFmtId="0" fontId="8" fillId="0" borderId="35" xfId="57" applyFont="1" applyBorder="1" applyAlignment="1">
      <alignment horizontal="center" wrapText="1"/>
      <protection/>
    </xf>
    <xf numFmtId="0" fontId="8" fillId="0" borderId="19" xfId="57" applyFont="1" applyBorder="1" applyAlignment="1">
      <alignment horizontal="center" wrapText="1"/>
      <protection/>
    </xf>
    <xf numFmtId="0" fontId="8" fillId="0" borderId="36" xfId="57" applyFont="1" applyBorder="1" applyAlignment="1">
      <alignment horizontal="center" wrapText="1"/>
      <protection/>
    </xf>
    <xf numFmtId="0" fontId="8" fillId="0" borderId="24" xfId="57" applyFont="1" applyBorder="1" applyAlignment="1">
      <alignment horizontal="center" wrapText="1"/>
      <protection/>
    </xf>
    <xf numFmtId="0" fontId="8" fillId="0" borderId="38" xfId="57" applyFont="1" applyBorder="1" applyAlignment="1">
      <alignment horizontal="center" wrapText="1"/>
      <protection/>
    </xf>
    <xf numFmtId="0" fontId="8" fillId="0" borderId="23" xfId="57" applyFont="1" applyBorder="1" applyAlignment="1">
      <alignment horizontal="center" wrapText="1"/>
      <protection/>
    </xf>
    <xf numFmtId="0" fontId="8" fillId="0" borderId="52" xfId="57" applyFont="1" applyBorder="1" applyAlignment="1">
      <alignment horizontal="center" wrapText="1"/>
      <protection/>
    </xf>
    <xf numFmtId="0" fontId="8" fillId="0" borderId="53" xfId="57" applyFont="1" applyBorder="1" applyAlignment="1">
      <alignment horizontal="center" wrapText="1"/>
      <protection/>
    </xf>
    <xf numFmtId="0" fontId="8" fillId="0" borderId="0" xfId="57" applyFont="1" applyBorder="1" applyAlignment="1">
      <alignment horizontal="left" wrapText="1"/>
      <protection/>
    </xf>
    <xf numFmtId="0" fontId="8" fillId="0" borderId="10" xfId="57" applyFont="1" applyBorder="1" applyAlignment="1">
      <alignment horizontal="left"/>
      <protection/>
    </xf>
    <xf numFmtId="0" fontId="7" fillId="34" borderId="22" xfId="57" applyFont="1" applyFill="1" applyBorder="1" applyAlignment="1">
      <alignment horizontal="center" wrapText="1"/>
      <protection/>
    </xf>
    <xf numFmtId="0" fontId="7" fillId="34" borderId="52" xfId="57" applyFont="1" applyFill="1" applyBorder="1" applyAlignment="1">
      <alignment horizontal="center" wrapText="1"/>
      <protection/>
    </xf>
    <xf numFmtId="0" fontId="7" fillId="34" borderId="54" xfId="57" applyFont="1" applyFill="1" applyBorder="1" applyAlignment="1">
      <alignment horizontal="center" wrapText="1"/>
      <protection/>
    </xf>
    <xf numFmtId="0" fontId="8" fillId="0" borderId="13" xfId="57" applyFont="1" applyBorder="1" applyAlignment="1">
      <alignment horizontal="left"/>
      <protection/>
    </xf>
    <xf numFmtId="0" fontId="7" fillId="34" borderId="36" xfId="57" applyFont="1" applyFill="1" applyBorder="1" applyAlignment="1">
      <alignment horizontal="center" wrapText="1"/>
      <protection/>
    </xf>
    <xf numFmtId="0" fontId="16" fillId="0" borderId="0" xfId="0" applyFont="1" applyAlignment="1">
      <alignment horizontal="left" wrapText="1"/>
    </xf>
    <xf numFmtId="0" fontId="56" fillId="0" borderId="0" xfId="0" applyFont="1" applyAlignment="1">
      <alignment horizontal="left" wrapText="1"/>
    </xf>
    <xf numFmtId="0" fontId="56" fillId="0" borderId="52" xfId="0" applyFont="1" applyBorder="1" applyAlignment="1">
      <alignment horizontal="left" wrapText="1"/>
    </xf>
    <xf numFmtId="0" fontId="8" fillId="0" borderId="49" xfId="57" applyFont="1" applyBorder="1" applyAlignment="1">
      <alignment horizontal="center" wrapText="1"/>
      <protection/>
    </xf>
    <xf numFmtId="0" fontId="8" fillId="0" borderId="48" xfId="57" applyFont="1" applyBorder="1" applyAlignment="1">
      <alignment horizontal="center" wrapText="1"/>
      <protection/>
    </xf>
    <xf numFmtId="0" fontId="8" fillId="0" borderId="55" xfId="57" applyFont="1" applyBorder="1" applyAlignment="1">
      <alignment horizontal="center" wrapText="1"/>
      <protection/>
    </xf>
    <xf numFmtId="0" fontId="8" fillId="0" borderId="10" xfId="0" applyFont="1" applyBorder="1" applyAlignment="1">
      <alignment horizontal="center"/>
    </xf>
    <xf numFmtId="0" fontId="12" fillId="0" borderId="0" xfId="0" applyFont="1" applyAlignment="1">
      <alignment horizontal="left"/>
    </xf>
    <xf numFmtId="0" fontId="9" fillId="0" borderId="0" xfId="0" applyFont="1" applyAlignment="1">
      <alignment horizontal="left"/>
    </xf>
    <xf numFmtId="0" fontId="15" fillId="0" borderId="0" xfId="0" applyFont="1" applyAlignment="1">
      <alignment horizontal="left"/>
    </xf>
    <xf numFmtId="0" fontId="48" fillId="0" borderId="0" xfId="53" applyAlignment="1" applyProtection="1">
      <alignment horizontal="left"/>
      <protection/>
    </xf>
    <xf numFmtId="0" fontId="7" fillId="0" borderId="0" xfId="0" applyFont="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Ineta.Pikse@lm.gov.lv," TargetMode="Externa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48"/>
  <sheetViews>
    <sheetView tabSelected="1" view="pageLayout" zoomScale="70" zoomScalePageLayoutView="70" workbookViewId="0" topLeftCell="A1">
      <selection activeCell="G51" sqref="G51"/>
    </sheetView>
  </sheetViews>
  <sheetFormatPr defaultColWidth="9.140625" defaultRowHeight="12.75"/>
  <cols>
    <col min="1" max="1" width="45.7109375" style="0" customWidth="1"/>
    <col min="2" max="2" width="11.00390625" style="0" customWidth="1"/>
    <col min="3" max="4" width="12.8515625" style="0" customWidth="1"/>
    <col min="5" max="5" width="11.00390625" style="0" customWidth="1"/>
    <col min="6" max="7" width="14.28125" style="0" customWidth="1"/>
    <col min="8" max="8" width="40.140625" style="0" customWidth="1"/>
  </cols>
  <sheetData>
    <row r="1" spans="6:8" ht="15.75">
      <c r="F1" s="215" t="s">
        <v>109</v>
      </c>
      <c r="G1" s="215"/>
      <c r="H1" s="215"/>
    </row>
    <row r="3" spans="1:8" s="19" customFormat="1" ht="39.75" customHeight="1">
      <c r="A3" s="219" t="s">
        <v>153</v>
      </c>
      <c r="B3" s="219"/>
      <c r="C3" s="219"/>
      <c r="D3" s="219"/>
      <c r="E3" s="219"/>
      <c r="F3" s="219"/>
      <c r="G3" s="87"/>
      <c r="H3" s="87"/>
    </row>
    <row r="4" ht="13.5" thickBot="1"/>
    <row r="5" spans="1:8" ht="21" customHeight="1">
      <c r="A5" s="220" t="s">
        <v>14</v>
      </c>
      <c r="B5" s="234" t="s">
        <v>17</v>
      </c>
      <c r="C5" s="234"/>
      <c r="D5" s="234"/>
      <c r="E5" s="234"/>
      <c r="F5" s="234"/>
      <c r="G5" s="234"/>
      <c r="H5" s="216" t="s">
        <v>49</v>
      </c>
    </row>
    <row r="6" spans="1:8" ht="29.25" customHeight="1">
      <c r="A6" s="221"/>
      <c r="B6" s="223" t="s">
        <v>13</v>
      </c>
      <c r="C6" s="223" t="s">
        <v>53</v>
      </c>
      <c r="D6" s="223" t="s">
        <v>11</v>
      </c>
      <c r="E6" s="223"/>
      <c r="F6" s="223" t="s">
        <v>18</v>
      </c>
      <c r="G6" s="223" t="s">
        <v>69</v>
      </c>
      <c r="H6" s="217"/>
    </row>
    <row r="7" spans="1:8" ht="35.25" customHeight="1" thickBot="1">
      <c r="A7" s="222"/>
      <c r="B7" s="225"/>
      <c r="C7" s="225"/>
      <c r="D7" s="88" t="s">
        <v>22</v>
      </c>
      <c r="E7" s="88" t="s">
        <v>23</v>
      </c>
      <c r="F7" s="225"/>
      <c r="G7" s="225"/>
      <c r="H7" s="218"/>
    </row>
    <row r="8" spans="1:8" ht="19.5" customHeight="1">
      <c r="A8" s="226" t="s">
        <v>113</v>
      </c>
      <c r="B8" s="227"/>
      <c r="C8" s="227"/>
      <c r="D8" s="227"/>
      <c r="E8" s="227"/>
      <c r="F8" s="134"/>
      <c r="G8" s="129"/>
      <c r="H8" s="124"/>
    </row>
    <row r="9" spans="1:8" ht="33.75" customHeight="1">
      <c r="A9" s="89" t="s">
        <v>87</v>
      </c>
      <c r="B9" s="52"/>
      <c r="C9" s="52"/>
      <c r="D9" s="52"/>
      <c r="E9" s="132">
        <f>E10+E14</f>
        <v>600</v>
      </c>
      <c r="F9" s="62">
        <f>F10+F14</f>
        <v>276810.39999999997</v>
      </c>
      <c r="G9" s="62">
        <f>G10+G14</f>
        <v>2495.2</v>
      </c>
      <c r="H9" s="125"/>
    </row>
    <row r="10" spans="1:8" ht="19.5" customHeight="1">
      <c r="A10" s="118" t="s">
        <v>51</v>
      </c>
      <c r="B10" s="53"/>
      <c r="C10" s="53"/>
      <c r="D10" s="53"/>
      <c r="E10" s="59">
        <v>200</v>
      </c>
      <c r="F10" s="62">
        <f>F11+F12+F13</f>
        <v>171565.19999999998</v>
      </c>
      <c r="G10" s="62">
        <f>G11+G12+G13</f>
        <v>2003.3999999999999</v>
      </c>
      <c r="H10" s="126"/>
    </row>
    <row r="11" spans="1:8" ht="78.75">
      <c r="A11" s="157" t="s">
        <v>88</v>
      </c>
      <c r="B11" s="56">
        <v>25.72</v>
      </c>
      <c r="C11" s="55">
        <v>30</v>
      </c>
      <c r="D11" s="55" t="s">
        <v>39</v>
      </c>
      <c r="E11" s="44">
        <v>200</v>
      </c>
      <c r="F11" s="48">
        <f>E11*C11*B11</f>
        <v>154320</v>
      </c>
      <c r="G11" s="48">
        <f>B11*C11</f>
        <v>771.5999999999999</v>
      </c>
      <c r="H11" s="92" t="s">
        <v>148</v>
      </c>
    </row>
    <row r="12" spans="1:8" ht="78.75">
      <c r="A12" s="158" t="s">
        <v>89</v>
      </c>
      <c r="B12" s="56">
        <v>25.72</v>
      </c>
      <c r="C12" s="55">
        <v>30</v>
      </c>
      <c r="D12" s="55" t="s">
        <v>39</v>
      </c>
      <c r="E12" s="44">
        <v>14</v>
      </c>
      <c r="F12" s="48">
        <f>E12*C12*B12</f>
        <v>10802.4</v>
      </c>
      <c r="G12" s="48">
        <f>B12*C12</f>
        <v>771.5999999999999</v>
      </c>
      <c r="H12" s="92" t="s">
        <v>150</v>
      </c>
    </row>
    <row r="13" spans="1:8" ht="117" customHeight="1">
      <c r="A13" s="157" t="s">
        <v>146</v>
      </c>
      <c r="B13" s="56">
        <v>15.34</v>
      </c>
      <c r="C13" s="55">
        <v>30</v>
      </c>
      <c r="D13" s="55" t="s">
        <v>39</v>
      </c>
      <c r="E13" s="44">
        <v>14</v>
      </c>
      <c r="F13" s="48">
        <f>E13*C13*B13</f>
        <v>6442.8</v>
      </c>
      <c r="G13" s="48">
        <f>B13*C13</f>
        <v>460.2</v>
      </c>
      <c r="H13" s="92" t="s">
        <v>151</v>
      </c>
    </row>
    <row r="14" spans="1:8" ht="31.5">
      <c r="A14" s="119" t="s">
        <v>52</v>
      </c>
      <c r="B14" s="103"/>
      <c r="C14" s="54"/>
      <c r="D14" s="54"/>
      <c r="E14" s="45">
        <f>E15</f>
        <v>400</v>
      </c>
      <c r="F14" s="49">
        <f>F15+F18</f>
        <v>105245.2</v>
      </c>
      <c r="G14" s="49">
        <f>G15+G18</f>
        <v>491.8</v>
      </c>
      <c r="H14" s="90"/>
    </row>
    <row r="15" spans="1:8" ht="15.75">
      <c r="A15" s="120" t="s">
        <v>60</v>
      </c>
      <c r="B15" s="103"/>
      <c r="C15" s="54"/>
      <c r="D15" s="54"/>
      <c r="E15" s="45">
        <f>E16</f>
        <v>400</v>
      </c>
      <c r="F15" s="49">
        <f>F16+F17</f>
        <v>98360</v>
      </c>
      <c r="G15" s="49">
        <f>G16+G17</f>
        <v>245.9</v>
      </c>
      <c r="H15" s="90"/>
    </row>
    <row r="16" spans="1:8" ht="63">
      <c r="A16" s="158" t="s">
        <v>130</v>
      </c>
      <c r="B16" s="56">
        <v>17.59</v>
      </c>
      <c r="C16" s="55">
        <v>10</v>
      </c>
      <c r="D16" s="55" t="s">
        <v>39</v>
      </c>
      <c r="E16" s="46">
        <v>400</v>
      </c>
      <c r="F16" s="48">
        <f>E16*C16*B16</f>
        <v>70360</v>
      </c>
      <c r="G16" s="48">
        <f>B16*C16</f>
        <v>175.9</v>
      </c>
      <c r="H16" s="94" t="s">
        <v>65</v>
      </c>
    </row>
    <row r="17" spans="1:8" ht="31.5">
      <c r="A17" s="158" t="s">
        <v>50</v>
      </c>
      <c r="B17" s="56">
        <v>7</v>
      </c>
      <c r="C17" s="55">
        <v>10</v>
      </c>
      <c r="D17" s="55" t="s">
        <v>39</v>
      </c>
      <c r="E17" s="46">
        <v>400</v>
      </c>
      <c r="F17" s="48">
        <f>E17*C17*B17</f>
        <v>28000</v>
      </c>
      <c r="G17" s="48">
        <f>B17*C17</f>
        <v>70</v>
      </c>
      <c r="H17" s="92" t="s">
        <v>64</v>
      </c>
    </row>
    <row r="18" spans="1:8" ht="15.75">
      <c r="A18" s="120" t="s">
        <v>61</v>
      </c>
      <c r="B18" s="56"/>
      <c r="C18" s="55"/>
      <c r="D18" s="55"/>
      <c r="E18" s="45">
        <f>E19</f>
        <v>28</v>
      </c>
      <c r="F18" s="49">
        <f>F19+F20</f>
        <v>6885.2</v>
      </c>
      <c r="G18" s="49">
        <f>G19+G20</f>
        <v>245.9</v>
      </c>
      <c r="H18" s="92"/>
    </row>
    <row r="19" spans="1:8" ht="63">
      <c r="A19" s="158" t="s">
        <v>129</v>
      </c>
      <c r="B19" s="56">
        <v>17.59</v>
      </c>
      <c r="C19" s="55">
        <v>10</v>
      </c>
      <c r="D19" s="55" t="s">
        <v>39</v>
      </c>
      <c r="E19" s="46">
        <v>28</v>
      </c>
      <c r="F19" s="48">
        <f>E19*C19*B19</f>
        <v>4925.2</v>
      </c>
      <c r="G19" s="48">
        <f>B19*C19</f>
        <v>175.9</v>
      </c>
      <c r="H19" s="94" t="s">
        <v>66</v>
      </c>
    </row>
    <row r="20" spans="1:8" ht="33.75" customHeight="1">
      <c r="A20" s="158" t="s">
        <v>50</v>
      </c>
      <c r="B20" s="56">
        <v>7</v>
      </c>
      <c r="C20" s="55">
        <v>10</v>
      </c>
      <c r="D20" s="55" t="s">
        <v>39</v>
      </c>
      <c r="E20" s="46">
        <v>28</v>
      </c>
      <c r="F20" s="48">
        <f>E20*C20*B20</f>
        <v>1960</v>
      </c>
      <c r="G20" s="48">
        <f>B20*C20</f>
        <v>70</v>
      </c>
      <c r="H20" s="92" t="s">
        <v>160</v>
      </c>
    </row>
    <row r="21" spans="1:8" ht="37.5" customHeight="1">
      <c r="A21" s="231" t="s">
        <v>112</v>
      </c>
      <c r="B21" s="232"/>
      <c r="C21" s="232"/>
      <c r="D21" s="232"/>
      <c r="E21" s="232"/>
      <c r="F21" s="135"/>
      <c r="G21" s="130"/>
      <c r="H21" s="127"/>
    </row>
    <row r="22" spans="1:8" ht="52.5" customHeight="1">
      <c r="A22" s="122" t="s">
        <v>86</v>
      </c>
      <c r="B22" s="102"/>
      <c r="C22" s="55"/>
      <c r="D22" s="55"/>
      <c r="E22" s="45">
        <f>E23</f>
        <v>600</v>
      </c>
      <c r="F22" s="49">
        <f>F23+F24</f>
        <v>44262</v>
      </c>
      <c r="G22" s="49">
        <f>G23+G24</f>
        <v>73.77</v>
      </c>
      <c r="H22" s="93"/>
    </row>
    <row r="23" spans="1:8" ht="63">
      <c r="A23" s="121" t="s">
        <v>121</v>
      </c>
      <c r="B23" s="56">
        <v>17.59</v>
      </c>
      <c r="C23" s="55">
        <v>3</v>
      </c>
      <c r="D23" s="55" t="s">
        <v>39</v>
      </c>
      <c r="E23" s="46">
        <v>600</v>
      </c>
      <c r="F23" s="48">
        <f>B23*C23*E23</f>
        <v>31661.999999999996</v>
      </c>
      <c r="G23" s="48">
        <f>B23*C23</f>
        <v>52.769999999999996</v>
      </c>
      <c r="H23" s="94" t="s">
        <v>68</v>
      </c>
    </row>
    <row r="24" spans="1:8" ht="32.25" thickBot="1">
      <c r="A24" s="123" t="s">
        <v>58</v>
      </c>
      <c r="B24" s="68">
        <v>7</v>
      </c>
      <c r="C24" s="71">
        <v>3</v>
      </c>
      <c r="D24" s="71" t="s">
        <v>39</v>
      </c>
      <c r="E24" s="78">
        <v>600</v>
      </c>
      <c r="F24" s="131">
        <f>B24*C24*E24</f>
        <v>12600</v>
      </c>
      <c r="G24" s="131">
        <f>B24*C24</f>
        <v>21</v>
      </c>
      <c r="H24" s="92" t="s">
        <v>67</v>
      </c>
    </row>
    <row r="25" spans="1:8" ht="32.25" thickBot="1">
      <c r="A25" s="117" t="s">
        <v>63</v>
      </c>
      <c r="B25" s="105"/>
      <c r="C25" s="105"/>
      <c r="D25" s="105"/>
      <c r="E25" s="133"/>
      <c r="F25" s="84">
        <f>F22+F9</f>
        <v>321072.39999999997</v>
      </c>
      <c r="G25" s="50">
        <f>G22+G9</f>
        <v>2568.97</v>
      </c>
      <c r="H25" s="128"/>
    </row>
    <row r="26" spans="1:8" ht="32.25" thickBot="1">
      <c r="A26" s="106" t="s">
        <v>55</v>
      </c>
      <c r="B26" s="107"/>
      <c r="C26" s="107"/>
      <c r="D26" s="107"/>
      <c r="E26" s="47"/>
      <c r="F26" s="84">
        <f>F25*10%</f>
        <v>32107.239999999998</v>
      </c>
      <c r="G26" s="50">
        <f>G25*10%</f>
        <v>256.897</v>
      </c>
      <c r="H26" s="128"/>
    </row>
    <row r="27" spans="1:8" ht="16.5" thickBot="1">
      <c r="A27" s="104" t="s">
        <v>12</v>
      </c>
      <c r="B27" s="66"/>
      <c r="C27" s="66"/>
      <c r="D27" s="66"/>
      <c r="E27" s="47"/>
      <c r="F27" s="84">
        <f>F25+F26</f>
        <v>353179.63999999996</v>
      </c>
      <c r="G27" s="50">
        <f>G25+G26</f>
        <v>2825.8669999999997</v>
      </c>
      <c r="H27" s="128"/>
    </row>
    <row r="28" spans="1:8" ht="78.75">
      <c r="A28" s="228" t="s">
        <v>192</v>
      </c>
      <c r="B28" s="229"/>
      <c r="C28" s="229"/>
      <c r="D28" s="229"/>
      <c r="E28" s="229"/>
      <c r="F28" s="230"/>
      <c r="G28" s="201">
        <f>G22+G11</f>
        <v>845.3699999999999</v>
      </c>
      <c r="H28" s="206" t="s">
        <v>180</v>
      </c>
    </row>
    <row r="29" spans="1:8" ht="31.5" customHeight="1">
      <c r="A29" s="212" t="s">
        <v>118</v>
      </c>
      <c r="B29" s="212"/>
      <c r="C29" s="212"/>
      <c r="D29" s="212"/>
      <c r="E29" s="212"/>
      <c r="F29" s="212"/>
      <c r="G29" s="209">
        <f>(G28*10%)+G28</f>
        <v>929.9069999999999</v>
      </c>
      <c r="H29" s="207" t="s">
        <v>181</v>
      </c>
    </row>
    <row r="30" spans="1:8" ht="94.5">
      <c r="A30" s="212" t="s">
        <v>191</v>
      </c>
      <c r="B30" s="212"/>
      <c r="C30" s="212"/>
      <c r="D30" s="212"/>
      <c r="E30" s="212"/>
      <c r="F30" s="212"/>
      <c r="G30" s="209">
        <f>G22+G11+G12</f>
        <v>1616.9699999999998</v>
      </c>
      <c r="H30" s="208" t="s">
        <v>189</v>
      </c>
    </row>
    <row r="31" spans="1:8" ht="33" customHeight="1">
      <c r="A31" s="212" t="s">
        <v>116</v>
      </c>
      <c r="B31" s="212"/>
      <c r="C31" s="212"/>
      <c r="D31" s="212"/>
      <c r="E31" s="212"/>
      <c r="F31" s="212"/>
      <c r="G31" s="209">
        <f>(G30*10%)+G30</f>
        <v>1778.667</v>
      </c>
      <c r="H31" s="207" t="s">
        <v>182</v>
      </c>
    </row>
    <row r="32" spans="1:8" ht="78.75">
      <c r="A32" s="212" t="s">
        <v>194</v>
      </c>
      <c r="B32" s="212"/>
      <c r="C32" s="212"/>
      <c r="D32" s="212"/>
      <c r="E32" s="212"/>
      <c r="F32" s="212"/>
      <c r="G32" s="209">
        <f>G22+G15</f>
        <v>319.67</v>
      </c>
      <c r="H32" s="206" t="s">
        <v>190</v>
      </c>
    </row>
    <row r="33" spans="1:8" ht="38.25" customHeight="1">
      <c r="A33" s="212" t="s">
        <v>195</v>
      </c>
      <c r="B33" s="212"/>
      <c r="C33" s="212"/>
      <c r="D33" s="212"/>
      <c r="E33" s="212"/>
      <c r="F33" s="212"/>
      <c r="G33" s="201">
        <f>(G32*10%)+G32</f>
        <v>351.637</v>
      </c>
      <c r="H33" s="206" t="s">
        <v>185</v>
      </c>
    </row>
    <row r="34" spans="1:8" ht="96" customHeight="1">
      <c r="A34" s="212" t="s">
        <v>147</v>
      </c>
      <c r="B34" s="212"/>
      <c r="C34" s="212"/>
      <c r="D34" s="212"/>
      <c r="E34" s="212"/>
      <c r="F34" s="212"/>
      <c r="G34" s="201">
        <f>G22+G11+G13</f>
        <v>1305.57</v>
      </c>
      <c r="H34" s="206" t="s">
        <v>193</v>
      </c>
    </row>
    <row r="35" spans="1:8" ht="55.5" customHeight="1">
      <c r="A35" s="212" t="s">
        <v>152</v>
      </c>
      <c r="B35" s="212"/>
      <c r="C35" s="212"/>
      <c r="D35" s="212"/>
      <c r="E35" s="212"/>
      <c r="F35" s="212"/>
      <c r="G35" s="201">
        <f>G34*10%+G34</f>
        <v>1436.127</v>
      </c>
      <c r="H35" s="207" t="s">
        <v>183</v>
      </c>
    </row>
    <row r="36" spans="1:8" ht="115.5" customHeight="1">
      <c r="A36" s="212" t="s">
        <v>196</v>
      </c>
      <c r="B36" s="212"/>
      <c r="C36" s="212"/>
      <c r="D36" s="212"/>
      <c r="E36" s="212"/>
      <c r="F36" s="212"/>
      <c r="G36" s="209">
        <f>G22+G14</f>
        <v>565.57</v>
      </c>
      <c r="H36" s="206" t="s">
        <v>197</v>
      </c>
    </row>
    <row r="37" spans="1:8" ht="39.75" customHeight="1">
      <c r="A37" s="235" t="s">
        <v>117</v>
      </c>
      <c r="B37" s="236"/>
      <c r="C37" s="236"/>
      <c r="D37" s="236"/>
      <c r="E37" s="236"/>
      <c r="F37" s="237"/>
      <c r="G37" s="209">
        <f>(G36*10%)+G36</f>
        <v>622.1270000000001</v>
      </c>
      <c r="H37" s="207" t="s">
        <v>184</v>
      </c>
    </row>
    <row r="38" spans="1:8" ht="15.75">
      <c r="A38" s="110"/>
      <c r="B38" s="111"/>
      <c r="C38" s="111"/>
      <c r="D38" s="111"/>
      <c r="E38" s="111"/>
      <c r="F38" s="112"/>
      <c r="G38" s="112"/>
      <c r="H38" s="112"/>
    </row>
    <row r="39" spans="1:8" ht="79.5" customHeight="1">
      <c r="A39" s="238" t="s">
        <v>163</v>
      </c>
      <c r="B39" s="238"/>
      <c r="C39" s="238"/>
      <c r="D39" s="238"/>
      <c r="E39" s="238"/>
      <c r="F39" s="238"/>
      <c r="G39" s="238"/>
      <c r="H39" s="238"/>
    </row>
    <row r="40" spans="1:8" ht="63" customHeight="1">
      <c r="A40" s="238" t="s">
        <v>164</v>
      </c>
      <c r="B40" s="238"/>
      <c r="C40" s="238"/>
      <c r="D40" s="238"/>
      <c r="E40" s="238"/>
      <c r="F40" s="238"/>
      <c r="G40" s="238"/>
      <c r="H40" s="238"/>
    </row>
    <row r="41" spans="1:8" ht="75" customHeight="1">
      <c r="A41" s="214" t="s">
        <v>170</v>
      </c>
      <c r="B41" s="214"/>
      <c r="C41" s="214"/>
      <c r="D41" s="214"/>
      <c r="E41" s="214"/>
      <c r="F41" s="214"/>
      <c r="G41" s="214"/>
      <c r="H41" s="214"/>
    </row>
    <row r="42" spans="1:8" ht="83.25" customHeight="1">
      <c r="A42" s="214" t="s">
        <v>171</v>
      </c>
      <c r="B42" s="214"/>
      <c r="C42" s="214"/>
      <c r="D42" s="214"/>
      <c r="E42" s="214"/>
      <c r="F42" s="214"/>
      <c r="G42" s="214"/>
      <c r="H42" s="214"/>
    </row>
    <row r="43" spans="1:8" ht="30" customHeight="1">
      <c r="A43" s="224" t="s">
        <v>165</v>
      </c>
      <c r="B43" s="224"/>
      <c r="C43" s="224"/>
      <c r="D43" s="224"/>
      <c r="E43" s="224"/>
      <c r="F43" s="224"/>
      <c r="G43" s="224"/>
      <c r="H43" s="224"/>
    </row>
    <row r="44" spans="1:8" ht="93" customHeight="1">
      <c r="A44" s="224" t="s">
        <v>166</v>
      </c>
      <c r="B44" s="224"/>
      <c r="C44" s="224"/>
      <c r="D44" s="224"/>
      <c r="E44" s="224"/>
      <c r="F44" s="224"/>
      <c r="G44" s="224"/>
      <c r="H44" s="224"/>
    </row>
    <row r="45" spans="1:8" ht="122.25" customHeight="1">
      <c r="A45" s="213" t="s">
        <v>211</v>
      </c>
      <c r="B45" s="213"/>
      <c r="C45" s="213"/>
      <c r="D45" s="213"/>
      <c r="E45" s="213"/>
      <c r="F45" s="213"/>
      <c r="G45" s="213"/>
      <c r="H45" s="213"/>
    </row>
    <row r="46" spans="1:8" ht="15.75">
      <c r="A46" s="233"/>
      <c r="B46" s="233"/>
      <c r="C46" s="233"/>
      <c r="D46" s="233"/>
      <c r="E46" s="233"/>
      <c r="F46" s="233"/>
      <c r="G46" s="233"/>
      <c r="H46" s="233"/>
    </row>
    <row r="47" ht="15">
      <c r="A47" s="204" t="s">
        <v>48</v>
      </c>
    </row>
    <row r="48" ht="12.75">
      <c r="A48" s="33"/>
    </row>
  </sheetData>
  <sheetProtection/>
  <mergeCells count="30">
    <mergeCell ref="A46:H46"/>
    <mergeCell ref="B5:G5"/>
    <mergeCell ref="G6:G7"/>
    <mergeCell ref="A29:F29"/>
    <mergeCell ref="A30:F30"/>
    <mergeCell ref="A31:F31"/>
    <mergeCell ref="A36:F36"/>
    <mergeCell ref="A37:F37"/>
    <mergeCell ref="A39:H39"/>
    <mergeCell ref="A40:H40"/>
    <mergeCell ref="A44:H44"/>
    <mergeCell ref="C6:C7"/>
    <mergeCell ref="B6:B7"/>
    <mergeCell ref="A8:E8"/>
    <mergeCell ref="A28:F28"/>
    <mergeCell ref="F6:F7"/>
    <mergeCell ref="A43:H43"/>
    <mergeCell ref="A41:H41"/>
    <mergeCell ref="A21:E21"/>
    <mergeCell ref="A32:F32"/>
    <mergeCell ref="A33:F33"/>
    <mergeCell ref="A45:H45"/>
    <mergeCell ref="A42:H42"/>
    <mergeCell ref="A34:F34"/>
    <mergeCell ref="A35:F35"/>
    <mergeCell ref="F1:H1"/>
    <mergeCell ref="H5:H7"/>
    <mergeCell ref="A3:F3"/>
    <mergeCell ref="A5:A7"/>
    <mergeCell ref="D6:E6"/>
  </mergeCells>
  <printOptions/>
  <pageMargins left="0.7086614173228347" right="0.8928571428571429" top="0.7480314960629921" bottom="0.5208333333333334" header="0.31496062992125984" footer="0.31496062992125984"/>
  <pageSetup horizontalDpi="600" verticalDpi="600" orientation="portrait" paperSize="9" scale="50" r:id="rId1"/>
  <headerFooter>
    <oddHeader>&amp;C&amp;P</oddHeader>
    <oddFooter>&amp;C&amp;F&amp;RPage &amp;P</oddFooter>
  </headerFooter>
</worksheet>
</file>

<file path=xl/worksheets/sheet2.xml><?xml version="1.0" encoding="utf-8"?>
<worksheet xmlns="http://schemas.openxmlformats.org/spreadsheetml/2006/main" xmlns:r="http://schemas.openxmlformats.org/officeDocument/2006/relationships">
  <dimension ref="A1:I24"/>
  <sheetViews>
    <sheetView view="pageLayout" workbookViewId="0" topLeftCell="A25">
      <selection activeCell="A24" sqref="A24"/>
    </sheetView>
  </sheetViews>
  <sheetFormatPr defaultColWidth="9.140625" defaultRowHeight="12.75"/>
  <cols>
    <col min="1" max="1" width="45.57421875" style="0" customWidth="1"/>
    <col min="2" max="2" width="13.28125" style="0" customWidth="1"/>
    <col min="3" max="3" width="8.57421875" style="0" customWidth="1"/>
    <col min="4" max="4" width="9.421875" style="0" customWidth="1"/>
    <col min="5" max="5" width="9.28125" style="0" customWidth="1"/>
    <col min="6" max="6" width="9.28125" style="28" customWidth="1"/>
    <col min="7" max="8" width="9.28125" style="0" customWidth="1"/>
    <col min="9" max="9" width="40.421875" style="0" customWidth="1"/>
  </cols>
  <sheetData>
    <row r="1" spans="1:9" ht="18.75">
      <c r="A1" s="19"/>
      <c r="B1" s="19"/>
      <c r="C1" s="19"/>
      <c r="D1" s="19"/>
      <c r="E1" s="19"/>
      <c r="F1" s="26"/>
      <c r="G1" s="19"/>
      <c r="H1" s="215" t="s">
        <v>110</v>
      </c>
      <c r="I1" s="215"/>
    </row>
    <row r="2" spans="1:9" ht="18.75">
      <c r="A2" s="19"/>
      <c r="B2" s="19"/>
      <c r="C2" s="19"/>
      <c r="D2" s="19"/>
      <c r="E2" s="26"/>
      <c r="F2" s="26"/>
      <c r="G2" s="26"/>
      <c r="H2" s="19"/>
      <c r="I2" s="19"/>
    </row>
    <row r="3" spans="1:9" ht="18.75">
      <c r="A3" s="40" t="s">
        <v>154</v>
      </c>
      <c r="B3" s="40"/>
      <c r="C3" s="40"/>
      <c r="D3" s="40"/>
      <c r="E3" s="40"/>
      <c r="F3" s="40"/>
      <c r="G3" s="40"/>
      <c r="H3" s="40"/>
      <c r="I3" s="19"/>
    </row>
    <row r="4" spans="1:8" ht="13.5" thickBot="1">
      <c r="A4" s="240"/>
      <c r="B4" s="240"/>
      <c r="C4" s="240"/>
      <c r="D4" s="240"/>
      <c r="E4" s="1"/>
      <c r="F4" s="5"/>
      <c r="G4" s="4"/>
      <c r="H4" s="1"/>
    </row>
    <row r="5" spans="1:9" ht="38.25" customHeight="1">
      <c r="A5" s="245" t="s">
        <v>7</v>
      </c>
      <c r="B5" s="244" t="s">
        <v>133</v>
      </c>
      <c r="C5" s="244" t="s">
        <v>5</v>
      </c>
      <c r="D5" s="244" t="s">
        <v>2</v>
      </c>
      <c r="E5" s="243" t="s">
        <v>10</v>
      </c>
      <c r="F5" s="244"/>
      <c r="G5" s="243" t="s">
        <v>8</v>
      </c>
      <c r="H5" s="244"/>
      <c r="I5" s="241" t="s">
        <v>35</v>
      </c>
    </row>
    <row r="6" spans="1:9" ht="12.75" customHeight="1" thickBot="1">
      <c r="A6" s="246"/>
      <c r="B6" s="247"/>
      <c r="C6" s="247"/>
      <c r="D6" s="247"/>
      <c r="E6" s="24" t="s">
        <v>9</v>
      </c>
      <c r="F6" s="27" t="s">
        <v>6</v>
      </c>
      <c r="G6" s="24" t="s">
        <v>9</v>
      </c>
      <c r="H6" s="24" t="s">
        <v>6</v>
      </c>
      <c r="I6" s="242"/>
    </row>
    <row r="7" spans="1:9" ht="28.5">
      <c r="A7" s="21" t="s">
        <v>85</v>
      </c>
      <c r="B7" s="22"/>
      <c r="C7" s="22"/>
      <c r="D7" s="22"/>
      <c r="E7" s="23">
        <f>E8+E9+E10+E11</f>
        <v>311.36</v>
      </c>
      <c r="F7" s="57">
        <f>E7*100/E13</f>
        <v>40.354606252268134</v>
      </c>
      <c r="G7" s="25">
        <f>G8+G9+G10+G11</f>
        <v>10.378666666666668</v>
      </c>
      <c r="H7" s="57">
        <f>G7*100/G13</f>
        <v>40.354606252268134</v>
      </c>
      <c r="I7" s="22"/>
    </row>
    <row r="8" spans="1:9" ht="134.25" customHeight="1">
      <c r="A8" s="20" t="s">
        <v>0</v>
      </c>
      <c r="B8" s="2" t="s">
        <v>3</v>
      </c>
      <c r="C8" s="2">
        <v>6</v>
      </c>
      <c r="D8" s="29">
        <v>6.51</v>
      </c>
      <c r="E8" s="30">
        <f>C8*D8</f>
        <v>39.06</v>
      </c>
      <c r="F8" s="31"/>
      <c r="G8" s="3">
        <f>E8/30</f>
        <v>1.302</v>
      </c>
      <c r="H8" s="32"/>
      <c r="I8" s="38" t="s">
        <v>79</v>
      </c>
    </row>
    <row r="9" spans="1:9" ht="64.5">
      <c r="A9" s="20" t="s">
        <v>1</v>
      </c>
      <c r="B9" s="2" t="s">
        <v>4</v>
      </c>
      <c r="C9" s="6">
        <v>4</v>
      </c>
      <c r="D9" s="29">
        <v>6.51</v>
      </c>
      <c r="E9" s="30">
        <f>C9*D9</f>
        <v>26.04</v>
      </c>
      <c r="F9" s="31"/>
      <c r="G9" s="3">
        <f>E9/30</f>
        <v>0.868</v>
      </c>
      <c r="H9" s="32"/>
      <c r="I9" s="38" t="s">
        <v>70</v>
      </c>
    </row>
    <row r="10" spans="1:9" ht="47.25" customHeight="1">
      <c r="A10" s="20" t="s">
        <v>122</v>
      </c>
      <c r="B10" s="2" t="s">
        <v>3</v>
      </c>
      <c r="C10" s="2">
        <v>10</v>
      </c>
      <c r="D10" s="30">
        <v>17.59</v>
      </c>
      <c r="E10" s="30">
        <f>C10*D10</f>
        <v>175.9</v>
      </c>
      <c r="F10" s="31"/>
      <c r="G10" s="3">
        <f>E10/30</f>
        <v>5.863333333333333</v>
      </c>
      <c r="H10" s="32"/>
      <c r="I10" s="41" t="s">
        <v>33</v>
      </c>
    </row>
    <row r="11" spans="1:9" ht="51" customHeight="1">
      <c r="A11" s="20" t="s">
        <v>123</v>
      </c>
      <c r="B11" s="2" t="s">
        <v>3</v>
      </c>
      <c r="C11" s="2">
        <v>4</v>
      </c>
      <c r="D11" s="30">
        <v>17.59</v>
      </c>
      <c r="E11" s="30">
        <f>C11*D11</f>
        <v>70.36</v>
      </c>
      <c r="F11" s="31"/>
      <c r="G11" s="3">
        <f>E11/30</f>
        <v>2.3453333333333335</v>
      </c>
      <c r="H11" s="32"/>
      <c r="I11" s="41" t="s">
        <v>32</v>
      </c>
    </row>
    <row r="12" spans="1:9" ht="71.25">
      <c r="A12" s="35" t="s">
        <v>132</v>
      </c>
      <c r="B12" s="2"/>
      <c r="C12" s="2"/>
      <c r="D12" s="2"/>
      <c r="E12" s="36">
        <v>460.2</v>
      </c>
      <c r="F12" s="58">
        <f>E12*100/E13</f>
        <v>59.64539374773187</v>
      </c>
      <c r="G12" s="37">
        <f>E12/30</f>
        <v>15.34</v>
      </c>
      <c r="H12" s="58">
        <f>G12*100/G13</f>
        <v>59.645393747731866</v>
      </c>
      <c r="I12" s="38" t="s">
        <v>149</v>
      </c>
    </row>
    <row r="13" spans="1:9" ht="14.25">
      <c r="A13" s="39" t="s">
        <v>15</v>
      </c>
      <c r="B13" s="2"/>
      <c r="C13" s="2"/>
      <c r="D13" s="2"/>
      <c r="E13" s="36">
        <f>E7+E12</f>
        <v>771.56</v>
      </c>
      <c r="F13" s="36">
        <f>F7+F12</f>
        <v>100</v>
      </c>
      <c r="G13" s="36">
        <f>G7+G12</f>
        <v>25.718666666666667</v>
      </c>
      <c r="H13" s="36">
        <f>H7+H12</f>
        <v>100</v>
      </c>
      <c r="I13" s="38"/>
    </row>
    <row r="15" spans="1:9" s="7" customFormat="1" ht="153.75" customHeight="1">
      <c r="A15" s="239" t="s">
        <v>179</v>
      </c>
      <c r="B15" s="239"/>
      <c r="C15" s="239"/>
      <c r="D15" s="239"/>
      <c r="E15" s="239"/>
      <c r="F15" s="239"/>
      <c r="G15" s="239"/>
      <c r="H15" s="239"/>
      <c r="I15" s="239"/>
    </row>
    <row r="16" spans="1:9" s="7" customFormat="1" ht="15" customHeight="1">
      <c r="A16" s="202"/>
      <c r="B16" s="202"/>
      <c r="C16" s="202"/>
      <c r="D16" s="202"/>
      <c r="E16" s="202"/>
      <c r="F16" s="202"/>
      <c r="G16" s="202"/>
      <c r="H16" s="202"/>
      <c r="I16" s="202"/>
    </row>
    <row r="17" spans="1:6" s="7" customFormat="1" ht="15">
      <c r="A17" s="204" t="s">
        <v>48</v>
      </c>
      <c r="F17" s="18"/>
    </row>
    <row r="18" spans="1:8" s="7" customFormat="1" ht="15">
      <c r="A18" s="9"/>
      <c r="E18" s="10"/>
      <c r="F18" s="10"/>
      <c r="G18" s="10"/>
      <c r="H18" s="11"/>
    </row>
    <row r="19" spans="1:8" s="7" customFormat="1" ht="12.75">
      <c r="A19" s="12"/>
      <c r="E19" s="13"/>
      <c r="F19" s="10"/>
      <c r="G19" s="10"/>
      <c r="H19" s="11"/>
    </row>
    <row r="20" spans="1:9" s="7" customFormat="1" ht="14.25" customHeight="1">
      <c r="A20" s="12"/>
      <c r="E20" s="10"/>
      <c r="F20" s="10"/>
      <c r="G20" s="10"/>
      <c r="H20" s="11"/>
      <c r="I20" s="12"/>
    </row>
    <row r="21" spans="1:8" s="7" customFormat="1" ht="12.75">
      <c r="A21" s="14"/>
      <c r="B21" s="8"/>
      <c r="C21" s="8"/>
      <c r="D21" s="8"/>
      <c r="E21" s="15"/>
      <c r="F21" s="15"/>
      <c r="G21" s="15"/>
      <c r="H21" s="16"/>
    </row>
    <row r="22" s="7" customFormat="1" ht="12.75">
      <c r="F22" s="18"/>
    </row>
    <row r="23" spans="1:7" s="7" customFormat="1" ht="12.75">
      <c r="A23" s="17"/>
      <c r="E23" s="18"/>
      <c r="F23" s="18"/>
      <c r="G23" s="18"/>
    </row>
    <row r="24" s="7" customFormat="1" ht="12.75">
      <c r="F24" s="18"/>
    </row>
  </sheetData>
  <sheetProtection/>
  <mergeCells count="10">
    <mergeCell ref="A15:I15"/>
    <mergeCell ref="H1:I1"/>
    <mergeCell ref="A4:D4"/>
    <mergeCell ref="I5:I6"/>
    <mergeCell ref="E5:F5"/>
    <mergeCell ref="G5:H5"/>
    <mergeCell ref="A5:A6"/>
    <mergeCell ref="B5:B6"/>
    <mergeCell ref="C5:C6"/>
    <mergeCell ref="D5:D6"/>
  </mergeCells>
  <printOptions/>
  <pageMargins left="0.7480314960629921" right="0.7480314960629921" top="0.984251968503937" bottom="0.984251968503937" header="0.5118110236220472" footer="0.5118110236220472"/>
  <pageSetup firstPageNumber="2" useFirstPageNumber="1" horizontalDpi="600" verticalDpi="600" orientation="landscape" paperSize="9" scale="60" r:id="rId1"/>
  <headerFooter alignWithMargins="0">
    <oddHeader>&amp;C&amp;P</oddHeader>
    <oddFooter>&amp;C&amp;F</oddFooter>
  </headerFooter>
</worksheet>
</file>

<file path=xl/worksheets/sheet3.xml><?xml version="1.0" encoding="utf-8"?>
<worksheet xmlns="http://schemas.openxmlformats.org/spreadsheetml/2006/main" xmlns:r="http://schemas.openxmlformats.org/officeDocument/2006/relationships">
  <dimension ref="A1:L38"/>
  <sheetViews>
    <sheetView view="pageLayout" workbookViewId="0" topLeftCell="A43">
      <selection activeCell="D42" sqref="D42"/>
    </sheetView>
  </sheetViews>
  <sheetFormatPr defaultColWidth="9.140625" defaultRowHeight="12.75"/>
  <cols>
    <col min="1" max="1" width="46.7109375" style="0" customWidth="1"/>
    <col min="4" max="5" width="11.57421875" style="0" customWidth="1"/>
    <col min="6" max="6" width="11.00390625" style="0" customWidth="1"/>
    <col min="7" max="8" width="14.57421875" style="0" customWidth="1"/>
    <col min="9" max="9" width="47.57421875" style="0" customWidth="1"/>
  </cols>
  <sheetData>
    <row r="1" spans="7:9" ht="15.75">
      <c r="G1" s="215" t="s">
        <v>111</v>
      </c>
      <c r="H1" s="215"/>
      <c r="I1" s="215"/>
    </row>
    <row r="5" spans="1:9" ht="27.75" customHeight="1">
      <c r="A5" s="219" t="s">
        <v>57</v>
      </c>
      <c r="B5" s="219"/>
      <c r="C5" s="219"/>
      <c r="D5" s="219"/>
      <c r="E5" s="219"/>
      <c r="F5" s="219"/>
      <c r="G5" s="219"/>
      <c r="H5" s="87"/>
      <c r="I5" s="67"/>
    </row>
    <row r="6" spans="1:9" ht="27.75" customHeight="1">
      <c r="A6" s="87"/>
      <c r="B6" s="87"/>
      <c r="C6" s="87"/>
      <c r="D6" s="87"/>
      <c r="E6" s="87"/>
      <c r="F6" s="87"/>
      <c r="G6" s="87"/>
      <c r="H6" s="87"/>
      <c r="I6" s="67"/>
    </row>
    <row r="7" ht="12.75" customHeight="1"/>
    <row r="8" spans="1:9" ht="22.5" customHeight="1" thickBot="1">
      <c r="A8" s="223" t="s">
        <v>14</v>
      </c>
      <c r="B8" s="223" t="s">
        <v>17</v>
      </c>
      <c r="C8" s="223"/>
      <c r="D8" s="223"/>
      <c r="E8" s="223"/>
      <c r="F8" s="223"/>
      <c r="G8" s="254"/>
      <c r="H8" s="254"/>
      <c r="I8" s="223" t="s">
        <v>54</v>
      </c>
    </row>
    <row r="9" spans="1:9" ht="30" customHeight="1">
      <c r="A9" s="223"/>
      <c r="B9" s="223" t="s">
        <v>13</v>
      </c>
      <c r="C9" s="223" t="s">
        <v>21</v>
      </c>
      <c r="D9" s="223" t="s">
        <v>16</v>
      </c>
      <c r="E9" s="252" t="s">
        <v>71</v>
      </c>
      <c r="F9" s="255" t="s">
        <v>72</v>
      </c>
      <c r="G9" s="249" t="s">
        <v>59</v>
      </c>
      <c r="H9" s="249" t="s">
        <v>73</v>
      </c>
      <c r="I9" s="251"/>
    </row>
    <row r="10" spans="1:9" ht="19.5" customHeight="1" thickBot="1">
      <c r="A10" s="223"/>
      <c r="B10" s="223"/>
      <c r="C10" s="223"/>
      <c r="D10" s="223"/>
      <c r="E10" s="253"/>
      <c r="F10" s="256"/>
      <c r="G10" s="250"/>
      <c r="H10" s="250"/>
      <c r="I10" s="251"/>
    </row>
    <row r="11" spans="1:9" ht="19.5" customHeight="1">
      <c r="A11" s="226" t="s">
        <v>114</v>
      </c>
      <c r="B11" s="227"/>
      <c r="C11" s="227"/>
      <c r="D11" s="227"/>
      <c r="E11" s="227"/>
      <c r="F11" s="141"/>
      <c r="G11" s="142"/>
      <c r="H11" s="142"/>
      <c r="I11" s="143"/>
    </row>
    <row r="12" spans="1:9" ht="32.25" customHeight="1">
      <c r="A12" s="115" t="s">
        <v>80</v>
      </c>
      <c r="B12" s="98"/>
      <c r="C12" s="98"/>
      <c r="D12" s="98"/>
      <c r="E12" s="98"/>
      <c r="F12" s="136">
        <f>F13+F16</f>
        <v>488</v>
      </c>
      <c r="G12" s="138">
        <f>G13+G16</f>
        <v>141670</v>
      </c>
      <c r="H12" s="138">
        <f>H13+H16</f>
        <v>3409.42</v>
      </c>
      <c r="I12" s="140"/>
    </row>
    <row r="13" spans="1:9" ht="15.75">
      <c r="A13" s="109" t="s">
        <v>56</v>
      </c>
      <c r="B13" s="52"/>
      <c r="C13" s="52"/>
      <c r="D13" s="53"/>
      <c r="E13" s="53"/>
      <c r="F13" s="61">
        <f>F14</f>
        <v>308</v>
      </c>
      <c r="G13" s="139">
        <f>G14+G15</f>
        <v>75737.2</v>
      </c>
      <c r="H13" s="139">
        <f>H14+H15</f>
        <v>245.9</v>
      </c>
      <c r="I13" s="137"/>
    </row>
    <row r="14" spans="1:9" ht="47.25">
      <c r="A14" s="116" t="s">
        <v>124</v>
      </c>
      <c r="B14" s="52">
        <v>17.59</v>
      </c>
      <c r="C14" s="52" t="s">
        <v>34</v>
      </c>
      <c r="D14" s="52">
        <v>10</v>
      </c>
      <c r="E14" s="55" t="s">
        <v>39</v>
      </c>
      <c r="F14" s="60">
        <v>308</v>
      </c>
      <c r="G14" s="48">
        <f>F14*D14*B14</f>
        <v>54177.2</v>
      </c>
      <c r="H14" s="48">
        <f>B14*D14</f>
        <v>175.9</v>
      </c>
      <c r="I14" s="148" t="s">
        <v>75</v>
      </c>
    </row>
    <row r="15" spans="1:9" ht="82.5" customHeight="1">
      <c r="A15" s="43" t="s">
        <v>50</v>
      </c>
      <c r="B15" s="101">
        <v>7</v>
      </c>
      <c r="C15" s="52" t="s">
        <v>34</v>
      </c>
      <c r="D15" s="52">
        <v>10</v>
      </c>
      <c r="E15" s="77" t="s">
        <v>39</v>
      </c>
      <c r="F15" s="60">
        <v>308</v>
      </c>
      <c r="G15" s="48">
        <f>F15*D15*B15</f>
        <v>21560</v>
      </c>
      <c r="H15" s="48">
        <f>B15*D15</f>
        <v>70</v>
      </c>
      <c r="I15" s="147" t="s">
        <v>76</v>
      </c>
    </row>
    <row r="16" spans="1:12" ht="31.5">
      <c r="A16" s="108" t="s">
        <v>84</v>
      </c>
      <c r="B16" s="56"/>
      <c r="C16" s="56"/>
      <c r="D16" s="54"/>
      <c r="E16" s="72"/>
      <c r="F16" s="45">
        <f>F20</f>
        <v>180</v>
      </c>
      <c r="G16" s="62">
        <f>SUM(G17:G21)</f>
        <v>65932.8</v>
      </c>
      <c r="H16" s="62">
        <f>SUM(H17:H21)</f>
        <v>3163.52</v>
      </c>
      <c r="I16" s="147" t="s">
        <v>131</v>
      </c>
      <c r="L16" t="s">
        <v>20</v>
      </c>
    </row>
    <row r="17" spans="1:9" ht="81.75" customHeight="1">
      <c r="A17" s="43" t="s">
        <v>45</v>
      </c>
      <c r="B17" s="56">
        <v>35.18</v>
      </c>
      <c r="C17" s="56">
        <v>2</v>
      </c>
      <c r="D17" s="55">
        <v>16</v>
      </c>
      <c r="E17" s="79" t="s">
        <v>38</v>
      </c>
      <c r="F17" s="46">
        <v>15</v>
      </c>
      <c r="G17" s="48">
        <f>B17*C17*D17*F17</f>
        <v>16886.4</v>
      </c>
      <c r="H17" s="48">
        <f>B17*C17*D17</f>
        <v>1125.76</v>
      </c>
      <c r="I17" s="147" t="s">
        <v>127</v>
      </c>
    </row>
    <row r="18" spans="1:9" ht="78.75">
      <c r="A18" s="85" t="s">
        <v>25</v>
      </c>
      <c r="B18" s="86">
        <v>35.18</v>
      </c>
      <c r="C18" s="86">
        <v>2</v>
      </c>
      <c r="D18" s="55">
        <v>16</v>
      </c>
      <c r="E18" s="79" t="s">
        <v>38</v>
      </c>
      <c r="F18" s="46">
        <v>15</v>
      </c>
      <c r="G18" s="48">
        <f>B18*F18*D18*C18</f>
        <v>16886.4</v>
      </c>
      <c r="H18" s="48">
        <f>B18*C18*D18</f>
        <v>1125.76</v>
      </c>
      <c r="I18" s="147" t="s">
        <v>127</v>
      </c>
    </row>
    <row r="19" spans="1:9" ht="47.25">
      <c r="A19" s="70" t="s">
        <v>90</v>
      </c>
      <c r="B19" s="56">
        <v>36</v>
      </c>
      <c r="C19" s="56" t="s">
        <v>34</v>
      </c>
      <c r="D19" s="55">
        <v>16</v>
      </c>
      <c r="E19" s="79" t="s">
        <v>38</v>
      </c>
      <c r="F19" s="46">
        <v>15</v>
      </c>
      <c r="G19" s="48">
        <f>B19*D19*F19</f>
        <v>8640</v>
      </c>
      <c r="H19" s="48">
        <f>B19*D19</f>
        <v>576</v>
      </c>
      <c r="I19" s="147" t="s">
        <v>128</v>
      </c>
    </row>
    <row r="20" spans="1:9" ht="31.5">
      <c r="A20" s="43" t="s">
        <v>82</v>
      </c>
      <c r="B20" s="56">
        <v>7</v>
      </c>
      <c r="C20" s="56" t="s">
        <v>34</v>
      </c>
      <c r="D20" s="55">
        <v>16</v>
      </c>
      <c r="E20" s="77" t="s">
        <v>39</v>
      </c>
      <c r="F20" s="46">
        <v>180</v>
      </c>
      <c r="G20" s="48">
        <f>F20*D20*B20</f>
        <v>20160</v>
      </c>
      <c r="H20" s="48">
        <f>B20*D20</f>
        <v>112</v>
      </c>
      <c r="I20" s="147" t="s">
        <v>125</v>
      </c>
    </row>
    <row r="21" spans="1:9" ht="47.25">
      <c r="A21" s="43" t="s">
        <v>83</v>
      </c>
      <c r="B21" s="56">
        <v>14</v>
      </c>
      <c r="C21" s="56" t="s">
        <v>34</v>
      </c>
      <c r="D21" s="55">
        <v>16</v>
      </c>
      <c r="E21" s="77" t="s">
        <v>39</v>
      </c>
      <c r="F21" s="46">
        <v>15</v>
      </c>
      <c r="G21" s="48">
        <f>F21*D21*B21</f>
        <v>3360</v>
      </c>
      <c r="H21" s="48">
        <f>B21*D21</f>
        <v>224</v>
      </c>
      <c r="I21" s="147" t="s">
        <v>126</v>
      </c>
    </row>
    <row r="22" spans="1:9" ht="31.5" customHeight="1">
      <c r="A22" s="231" t="s">
        <v>112</v>
      </c>
      <c r="B22" s="232"/>
      <c r="C22" s="232"/>
      <c r="D22" s="232"/>
      <c r="E22" s="232"/>
      <c r="F22" s="232"/>
      <c r="G22" s="248"/>
      <c r="H22" s="144"/>
      <c r="I22" s="145"/>
    </row>
    <row r="23" spans="1:9" ht="31.5">
      <c r="A23" s="153" t="s">
        <v>115</v>
      </c>
      <c r="B23" s="86"/>
      <c r="C23" s="86"/>
      <c r="D23" s="154"/>
      <c r="E23" s="155"/>
      <c r="F23" s="155">
        <v>488</v>
      </c>
      <c r="G23" s="138">
        <f>G24+G25</f>
        <v>35999.759999999995</v>
      </c>
      <c r="H23" s="138">
        <f>H24+H25</f>
        <v>73.77</v>
      </c>
      <c r="I23" s="156"/>
    </row>
    <row r="24" spans="1:9" ht="47.25">
      <c r="A24" s="51" t="s">
        <v>124</v>
      </c>
      <c r="B24" s="56">
        <v>17.59</v>
      </c>
      <c r="C24" s="56" t="s">
        <v>34</v>
      </c>
      <c r="D24" s="55">
        <v>3</v>
      </c>
      <c r="E24" s="77" t="s">
        <v>39</v>
      </c>
      <c r="F24" s="46">
        <v>488</v>
      </c>
      <c r="G24" s="48">
        <f>F24*D24*B24</f>
        <v>25751.76</v>
      </c>
      <c r="H24" s="48">
        <f>B24*D24</f>
        <v>52.769999999999996</v>
      </c>
      <c r="I24" s="146" t="s">
        <v>77</v>
      </c>
    </row>
    <row r="25" spans="1:9" ht="31.5">
      <c r="A25" s="43" t="s">
        <v>50</v>
      </c>
      <c r="B25" s="56">
        <v>7</v>
      </c>
      <c r="C25" s="56" t="s">
        <v>34</v>
      </c>
      <c r="D25" s="55">
        <v>3</v>
      </c>
      <c r="E25" s="77" t="s">
        <v>39</v>
      </c>
      <c r="F25" s="46">
        <v>488</v>
      </c>
      <c r="G25" s="48">
        <f>F25*D25*B25</f>
        <v>10248</v>
      </c>
      <c r="H25" s="48">
        <f>B25*D25</f>
        <v>21</v>
      </c>
      <c r="I25" s="147" t="s">
        <v>78</v>
      </c>
    </row>
    <row r="26" spans="1:9" ht="15.75">
      <c r="A26" s="42" t="s">
        <v>37</v>
      </c>
      <c r="B26" s="68"/>
      <c r="C26" s="68"/>
      <c r="D26" s="68"/>
      <c r="E26" s="75"/>
      <c r="F26" s="69"/>
      <c r="G26" s="49">
        <f>G23+G12</f>
        <v>177669.76</v>
      </c>
      <c r="H26" s="49">
        <f>H23+H12</f>
        <v>3483.19</v>
      </c>
      <c r="I26" s="90"/>
    </row>
    <row r="27" spans="1:9" ht="32.25" thickBot="1">
      <c r="A27" s="63" t="s">
        <v>55</v>
      </c>
      <c r="B27" s="64"/>
      <c r="C27" s="64"/>
      <c r="D27" s="64"/>
      <c r="E27" s="76"/>
      <c r="F27" s="65"/>
      <c r="G27" s="100">
        <f>G26*10%</f>
        <v>17766.976000000002</v>
      </c>
      <c r="H27" s="100">
        <f>H26*10%</f>
        <v>348.319</v>
      </c>
      <c r="I27" s="114"/>
    </row>
    <row r="28" spans="1:9" ht="16.5" thickBot="1">
      <c r="A28" s="34" t="s">
        <v>12</v>
      </c>
      <c r="B28" s="66"/>
      <c r="C28" s="66"/>
      <c r="D28" s="66"/>
      <c r="E28" s="47"/>
      <c r="F28" s="47"/>
      <c r="G28" s="50">
        <f>G26+G27</f>
        <v>195436.736</v>
      </c>
      <c r="H28" s="50">
        <f>H26+H27</f>
        <v>3831.509</v>
      </c>
      <c r="I28" s="128"/>
    </row>
    <row r="29" spans="1:9" ht="63">
      <c r="A29" s="228" t="s">
        <v>199</v>
      </c>
      <c r="B29" s="229"/>
      <c r="C29" s="229"/>
      <c r="D29" s="229"/>
      <c r="E29" s="229"/>
      <c r="F29" s="230"/>
      <c r="G29" s="201" t="s">
        <v>74</v>
      </c>
      <c r="H29" s="201">
        <f>H23+H13</f>
        <v>319.67</v>
      </c>
      <c r="I29" s="206" t="s">
        <v>198</v>
      </c>
    </row>
    <row r="30" spans="1:9" ht="23.25" customHeight="1">
      <c r="A30" s="258" t="s">
        <v>91</v>
      </c>
      <c r="B30" s="258"/>
      <c r="C30" s="258"/>
      <c r="D30" s="258"/>
      <c r="E30" s="258"/>
      <c r="F30" s="258"/>
      <c r="G30" s="201" t="s">
        <v>74</v>
      </c>
      <c r="H30" s="209">
        <f>(H29*10%)+H29</f>
        <v>351.637</v>
      </c>
      <c r="I30" s="207" t="s">
        <v>185</v>
      </c>
    </row>
    <row r="31" spans="1:9" ht="84.75" customHeight="1">
      <c r="A31" s="212" t="s">
        <v>200</v>
      </c>
      <c r="B31" s="212"/>
      <c r="C31" s="212"/>
      <c r="D31" s="212"/>
      <c r="E31" s="212"/>
      <c r="F31" s="212"/>
      <c r="G31" s="201" t="s">
        <v>74</v>
      </c>
      <c r="H31" s="209">
        <f>H23+(H17+H18+H19+H21)/12+H20</f>
        <v>440.06333333333333</v>
      </c>
      <c r="I31" s="208" t="s">
        <v>202</v>
      </c>
    </row>
    <row r="32" spans="1:9" ht="39.75" customHeight="1">
      <c r="A32" s="212" t="s">
        <v>201</v>
      </c>
      <c r="B32" s="212"/>
      <c r="C32" s="212"/>
      <c r="D32" s="212"/>
      <c r="E32" s="212"/>
      <c r="F32" s="212"/>
      <c r="G32" s="201" t="s">
        <v>74</v>
      </c>
      <c r="H32" s="209">
        <f>(H31*10%)+H31</f>
        <v>484.06966666666665</v>
      </c>
      <c r="I32" s="207" t="s">
        <v>186</v>
      </c>
    </row>
    <row r="33" spans="1:9" ht="81" customHeight="1">
      <c r="A33" s="257" t="s">
        <v>167</v>
      </c>
      <c r="B33" s="257"/>
      <c r="C33" s="257"/>
      <c r="D33" s="257"/>
      <c r="E33" s="257"/>
      <c r="F33" s="257"/>
      <c r="G33" s="257"/>
      <c r="H33" s="257"/>
      <c r="I33" s="257"/>
    </row>
    <row r="34" spans="1:9" ht="99" customHeight="1">
      <c r="A34" s="257" t="s">
        <v>168</v>
      </c>
      <c r="B34" s="257"/>
      <c r="C34" s="257"/>
      <c r="D34" s="257"/>
      <c r="E34" s="257"/>
      <c r="F34" s="257"/>
      <c r="G34" s="257"/>
      <c r="H34" s="257"/>
      <c r="I34" s="257"/>
    </row>
    <row r="35" spans="1:9" ht="102.75" customHeight="1">
      <c r="A35" s="257" t="s">
        <v>212</v>
      </c>
      <c r="B35" s="257"/>
      <c r="C35" s="257"/>
      <c r="D35" s="257"/>
      <c r="E35" s="257"/>
      <c r="F35" s="257"/>
      <c r="G35" s="257"/>
      <c r="H35" s="257"/>
      <c r="I35" s="257"/>
    </row>
    <row r="36" spans="1:9" ht="72" customHeight="1">
      <c r="A36" s="224" t="s">
        <v>177</v>
      </c>
      <c r="B36" s="224"/>
      <c r="C36" s="224"/>
      <c r="D36" s="224"/>
      <c r="E36" s="224"/>
      <c r="F36" s="224"/>
      <c r="G36" s="224"/>
      <c r="H36" s="224"/>
      <c r="I36" s="224"/>
    </row>
    <row r="38" ht="15">
      <c r="A38" s="204" t="s">
        <v>48</v>
      </c>
    </row>
  </sheetData>
  <sheetProtection/>
  <mergeCells count="22">
    <mergeCell ref="A32:F32"/>
    <mergeCell ref="A31:F31"/>
    <mergeCell ref="A33:I33"/>
    <mergeCell ref="G1:I1"/>
    <mergeCell ref="G9:G10"/>
    <mergeCell ref="A5:G5"/>
    <mergeCell ref="A8:A10"/>
    <mergeCell ref="I8:I10"/>
    <mergeCell ref="E9:E10"/>
    <mergeCell ref="B8:H8"/>
    <mergeCell ref="H9:H10"/>
    <mergeCell ref="F9:F10"/>
    <mergeCell ref="A36:I36"/>
    <mergeCell ref="A29:F29"/>
    <mergeCell ref="D9:D10"/>
    <mergeCell ref="A11:E11"/>
    <mergeCell ref="A22:G22"/>
    <mergeCell ref="B9:B10"/>
    <mergeCell ref="C9:C10"/>
    <mergeCell ref="A34:I34"/>
    <mergeCell ref="A35:I35"/>
    <mergeCell ref="A30:F30"/>
  </mergeCells>
  <printOptions/>
  <pageMargins left="0.7480314960629921" right="0.7480314960629921" top="0.984251968503937" bottom="0.984251968503937" header="0.5118110236220472" footer="0.5118110236220472"/>
  <pageSetup firstPageNumber="3" useFirstPageNumber="1" horizontalDpi="600" verticalDpi="600" orientation="landscape" paperSize="9" scale="60" r:id="rId1"/>
  <headerFooter alignWithMargins="0">
    <oddHeader>&amp;C&amp;P</oddHeader>
    <oddFooter>&amp;C&amp;F</oddFooter>
  </headerFooter>
</worksheet>
</file>

<file path=xl/worksheets/sheet4.xml><?xml version="1.0" encoding="utf-8"?>
<worksheet xmlns="http://schemas.openxmlformats.org/spreadsheetml/2006/main" xmlns:r="http://schemas.openxmlformats.org/officeDocument/2006/relationships">
  <dimension ref="A1:M39"/>
  <sheetViews>
    <sheetView view="pageLayout" workbookViewId="0" topLeftCell="A10">
      <selection activeCell="K36" sqref="K36"/>
    </sheetView>
  </sheetViews>
  <sheetFormatPr defaultColWidth="9.140625" defaultRowHeight="12.75"/>
  <cols>
    <col min="1" max="1" width="40.140625" style="0" customWidth="1"/>
    <col min="2" max="3" width="8.57421875" style="0" customWidth="1"/>
    <col min="4" max="5" width="12.28125" style="0" customWidth="1"/>
    <col min="6" max="7" width="15.421875" style="0" customWidth="1"/>
    <col min="8" max="8" width="34.00390625" style="0" customWidth="1"/>
  </cols>
  <sheetData>
    <row r="1" spans="7:8" ht="15.75">
      <c r="G1" s="215" t="s">
        <v>62</v>
      </c>
      <c r="H1" s="215"/>
    </row>
    <row r="3" spans="1:8" ht="36" customHeight="1">
      <c r="A3" s="219" t="s">
        <v>120</v>
      </c>
      <c r="B3" s="219"/>
      <c r="C3" s="219"/>
      <c r="D3" s="219"/>
      <c r="E3" s="219"/>
      <c r="F3" s="219"/>
      <c r="G3" s="219"/>
      <c r="H3" s="67"/>
    </row>
    <row r="4" ht="13.5" thickBot="1"/>
    <row r="5" spans="1:8" ht="15.75" customHeight="1">
      <c r="A5" s="220" t="s">
        <v>14</v>
      </c>
      <c r="B5" s="267" t="s">
        <v>17</v>
      </c>
      <c r="C5" s="268"/>
      <c r="D5" s="268"/>
      <c r="E5" s="268"/>
      <c r="F5" s="268"/>
      <c r="G5" s="268"/>
      <c r="H5" s="216" t="s">
        <v>28</v>
      </c>
    </row>
    <row r="6" spans="1:8" ht="15.75" customHeight="1">
      <c r="A6" s="221"/>
      <c r="B6" s="52"/>
      <c r="C6" s="52"/>
      <c r="D6" s="52"/>
      <c r="E6" s="223" t="s">
        <v>11</v>
      </c>
      <c r="F6" s="223"/>
      <c r="G6" s="254" t="s">
        <v>18</v>
      </c>
      <c r="H6" s="217"/>
    </row>
    <row r="7" spans="1:8" ht="48" thickBot="1">
      <c r="A7" s="222"/>
      <c r="B7" s="88" t="s">
        <v>13</v>
      </c>
      <c r="C7" s="88" t="s">
        <v>21</v>
      </c>
      <c r="D7" s="88" t="s">
        <v>96</v>
      </c>
      <c r="E7" s="88" t="s">
        <v>22</v>
      </c>
      <c r="F7" s="88" t="s">
        <v>23</v>
      </c>
      <c r="G7" s="269"/>
      <c r="H7" s="218"/>
    </row>
    <row r="8" spans="1:8" ht="16.5" thickBot="1">
      <c r="A8" s="259" t="s">
        <v>81</v>
      </c>
      <c r="B8" s="260"/>
      <c r="C8" s="260"/>
      <c r="D8" s="260"/>
      <c r="E8" s="260"/>
      <c r="F8" s="261"/>
      <c r="G8" s="162">
        <f>G9+G15</f>
        <v>3509.2599999999998</v>
      </c>
      <c r="H8" s="163"/>
    </row>
    <row r="9" spans="1:8" ht="16.5" thickBot="1">
      <c r="A9" s="168" t="s">
        <v>97</v>
      </c>
      <c r="B9" s="169"/>
      <c r="C9" s="169"/>
      <c r="D9" s="169"/>
      <c r="E9" s="169"/>
      <c r="F9" s="170"/>
      <c r="G9" s="171">
        <f>SUM(G10:G14)</f>
        <v>2791.56</v>
      </c>
      <c r="H9" s="172"/>
    </row>
    <row r="10" spans="1:8" ht="113.25" customHeight="1">
      <c r="A10" s="164" t="s">
        <v>161</v>
      </c>
      <c r="B10" s="165">
        <v>35.18</v>
      </c>
      <c r="C10" s="165">
        <v>5</v>
      </c>
      <c r="D10" s="165">
        <v>6</v>
      </c>
      <c r="E10" s="165" t="s">
        <v>26</v>
      </c>
      <c r="F10" s="165">
        <v>1</v>
      </c>
      <c r="G10" s="166">
        <f>B10*C10*D10</f>
        <v>1055.4</v>
      </c>
      <c r="H10" s="167" t="s">
        <v>92</v>
      </c>
    </row>
    <row r="11" spans="1:8" ht="81.75" customHeight="1">
      <c r="A11" s="97" t="s">
        <v>40</v>
      </c>
      <c r="B11" s="52">
        <v>35.18</v>
      </c>
      <c r="C11" s="52">
        <v>2</v>
      </c>
      <c r="D11" s="52">
        <v>6</v>
      </c>
      <c r="E11" s="52" t="s">
        <v>26</v>
      </c>
      <c r="F11" s="52">
        <v>1</v>
      </c>
      <c r="G11" s="80">
        <f>B11*C11*D11</f>
        <v>422.15999999999997</v>
      </c>
      <c r="H11" s="95" t="s">
        <v>162</v>
      </c>
    </row>
    <row r="12" spans="1:8" ht="78.75">
      <c r="A12" s="91" t="s">
        <v>176</v>
      </c>
      <c r="B12" s="52">
        <v>129</v>
      </c>
      <c r="C12" s="52" t="s">
        <v>34</v>
      </c>
      <c r="D12" s="52">
        <v>6</v>
      </c>
      <c r="E12" s="52" t="s">
        <v>26</v>
      </c>
      <c r="F12" s="52">
        <v>1</v>
      </c>
      <c r="G12" s="81">
        <f>B12*D12</f>
        <v>774</v>
      </c>
      <c r="H12" s="95" t="s">
        <v>173</v>
      </c>
    </row>
    <row r="13" spans="1:8" ht="63">
      <c r="A13" s="70" t="s">
        <v>174</v>
      </c>
      <c r="B13" s="52">
        <v>14</v>
      </c>
      <c r="C13" s="52" t="s">
        <v>34</v>
      </c>
      <c r="D13" s="52" t="s">
        <v>34</v>
      </c>
      <c r="E13" s="60" t="s">
        <v>29</v>
      </c>
      <c r="F13" s="60">
        <v>10</v>
      </c>
      <c r="G13" s="81">
        <f>B13*F13</f>
        <v>140</v>
      </c>
      <c r="H13" s="95" t="s">
        <v>172</v>
      </c>
    </row>
    <row r="14" spans="1:8" ht="48" thickBot="1">
      <c r="A14" s="173" t="s">
        <v>31</v>
      </c>
      <c r="B14" s="152">
        <v>400</v>
      </c>
      <c r="C14" s="152" t="s">
        <v>34</v>
      </c>
      <c r="D14" s="152" t="s">
        <v>34</v>
      </c>
      <c r="E14" s="152" t="s">
        <v>26</v>
      </c>
      <c r="F14" s="150">
        <v>1</v>
      </c>
      <c r="G14" s="174">
        <f>B14</f>
        <v>400</v>
      </c>
      <c r="H14" s="175" t="s">
        <v>30</v>
      </c>
    </row>
    <row r="15" spans="1:8" ht="38.25" customHeight="1" thickBot="1">
      <c r="A15" s="177" t="s">
        <v>98</v>
      </c>
      <c r="B15" s="169"/>
      <c r="C15" s="169"/>
      <c r="D15" s="170"/>
      <c r="E15" s="178"/>
      <c r="F15" s="179">
        <f>F16</f>
        <v>5</v>
      </c>
      <c r="G15" s="180">
        <f>G16+G17+G18</f>
        <v>717.6999999999999</v>
      </c>
      <c r="H15" s="181" t="s">
        <v>44</v>
      </c>
    </row>
    <row r="16" spans="1:8" ht="81" customHeight="1">
      <c r="A16" s="51" t="s">
        <v>41</v>
      </c>
      <c r="B16" s="165">
        <v>35.18</v>
      </c>
      <c r="C16" s="165">
        <v>3</v>
      </c>
      <c r="D16" s="165">
        <v>5</v>
      </c>
      <c r="E16" s="151" t="s">
        <v>36</v>
      </c>
      <c r="F16" s="151">
        <v>5</v>
      </c>
      <c r="G16" s="176">
        <f>B16*C16*D16</f>
        <v>527.6999999999999</v>
      </c>
      <c r="H16" s="167" t="s">
        <v>93</v>
      </c>
    </row>
    <row r="17" spans="1:8" ht="86.25" customHeight="1">
      <c r="A17" s="43" t="s">
        <v>27</v>
      </c>
      <c r="B17" s="98">
        <v>26</v>
      </c>
      <c r="C17" s="98" t="s">
        <v>34</v>
      </c>
      <c r="D17" s="98">
        <v>5</v>
      </c>
      <c r="E17" s="60" t="s">
        <v>36</v>
      </c>
      <c r="F17" s="60">
        <v>5</v>
      </c>
      <c r="G17" s="81">
        <f>B17*D17</f>
        <v>130</v>
      </c>
      <c r="H17" s="95" t="s">
        <v>46</v>
      </c>
    </row>
    <row r="18" spans="1:8" ht="31.5">
      <c r="A18" s="43" t="s">
        <v>42</v>
      </c>
      <c r="B18" s="98">
        <v>12</v>
      </c>
      <c r="C18" s="98" t="s">
        <v>34</v>
      </c>
      <c r="D18" s="98">
        <v>5</v>
      </c>
      <c r="E18" s="60" t="s">
        <v>36</v>
      </c>
      <c r="F18" s="60">
        <v>5</v>
      </c>
      <c r="G18" s="81">
        <f>B18*D18</f>
        <v>60</v>
      </c>
      <c r="H18" s="95" t="s">
        <v>47</v>
      </c>
    </row>
    <row r="19" spans="1:8" ht="15.75">
      <c r="A19" s="231" t="s">
        <v>119</v>
      </c>
      <c r="B19" s="232"/>
      <c r="C19" s="232"/>
      <c r="D19" s="232"/>
      <c r="E19" s="232"/>
      <c r="F19" s="232"/>
      <c r="G19" s="263"/>
      <c r="H19" s="113"/>
    </row>
    <row r="20" spans="1:8" ht="78.75">
      <c r="A20" s="153" t="s">
        <v>19</v>
      </c>
      <c r="B20" s="86"/>
      <c r="C20" s="86"/>
      <c r="D20" s="154"/>
      <c r="E20" s="155"/>
      <c r="F20" s="155">
        <f>F21</f>
        <v>2</v>
      </c>
      <c r="G20" s="182">
        <f>SUM(G21:G23)</f>
        <v>1876.32</v>
      </c>
      <c r="H20" s="99" t="s">
        <v>204</v>
      </c>
    </row>
    <row r="21" spans="1:8" ht="78.75">
      <c r="A21" s="51" t="s">
        <v>108</v>
      </c>
      <c r="B21" s="56">
        <v>35.18</v>
      </c>
      <c r="C21" s="56">
        <v>4</v>
      </c>
      <c r="D21" s="55">
        <v>4</v>
      </c>
      <c r="E21" s="73" t="s">
        <v>24</v>
      </c>
      <c r="F21" s="46">
        <v>2</v>
      </c>
      <c r="G21" s="81">
        <f>B21*C21*D21</f>
        <v>562.88</v>
      </c>
      <c r="H21" s="95" t="s">
        <v>94</v>
      </c>
    </row>
    <row r="22" spans="1:8" ht="78.75">
      <c r="A22" s="97" t="s">
        <v>43</v>
      </c>
      <c r="B22" s="56">
        <v>35.18</v>
      </c>
      <c r="C22" s="56">
        <v>2</v>
      </c>
      <c r="D22" s="55">
        <v>4</v>
      </c>
      <c r="E22" s="73" t="s">
        <v>24</v>
      </c>
      <c r="F22" s="46">
        <v>2</v>
      </c>
      <c r="G22" s="81">
        <f>B22*C22*D22</f>
        <v>281.44</v>
      </c>
      <c r="H22" s="95" t="s">
        <v>95</v>
      </c>
    </row>
    <row r="23" spans="1:8" ht="110.25">
      <c r="A23" s="91" t="s">
        <v>99</v>
      </c>
      <c r="B23" s="56">
        <v>129</v>
      </c>
      <c r="C23" s="56" t="s">
        <v>34</v>
      </c>
      <c r="D23" s="55">
        <v>4</v>
      </c>
      <c r="E23" s="73" t="s">
        <v>24</v>
      </c>
      <c r="F23" s="46">
        <v>2</v>
      </c>
      <c r="G23" s="81">
        <f>B23*D23*F23</f>
        <v>1032</v>
      </c>
      <c r="H23" s="95" t="s">
        <v>175</v>
      </c>
    </row>
    <row r="24" spans="1:8" ht="15.75">
      <c r="A24" s="42" t="s">
        <v>15</v>
      </c>
      <c r="B24" s="56"/>
      <c r="C24" s="56"/>
      <c r="D24" s="56"/>
      <c r="E24" s="74"/>
      <c r="F24" s="45"/>
      <c r="G24" s="82">
        <f>G20+G8</f>
        <v>5385.58</v>
      </c>
      <c r="H24" s="96"/>
    </row>
    <row r="25" spans="1:8" ht="32.25" thickBot="1">
      <c r="A25" s="63" t="s">
        <v>206</v>
      </c>
      <c r="B25" s="64"/>
      <c r="C25" s="64"/>
      <c r="D25" s="64"/>
      <c r="E25" s="76"/>
      <c r="F25" s="65"/>
      <c r="G25" s="83">
        <f>G24*10%</f>
        <v>538.558</v>
      </c>
      <c r="H25" s="210"/>
    </row>
    <row r="26" spans="1:8" ht="16.5" thickBot="1">
      <c r="A26" s="34" t="s">
        <v>12</v>
      </c>
      <c r="B26" s="66"/>
      <c r="C26" s="66"/>
      <c r="D26" s="66"/>
      <c r="E26" s="47"/>
      <c r="F26" s="47"/>
      <c r="G26" s="84">
        <f>G24+G25</f>
        <v>5924.138</v>
      </c>
      <c r="H26" s="149"/>
    </row>
    <row r="27" spans="1:8" ht="31.5">
      <c r="A27" s="262" t="s">
        <v>100</v>
      </c>
      <c r="B27" s="262"/>
      <c r="C27" s="262"/>
      <c r="D27" s="262"/>
      <c r="E27" s="262"/>
      <c r="F27" s="262"/>
      <c r="G27" s="201">
        <f>G8/10</f>
        <v>350.926</v>
      </c>
      <c r="H27" s="206" t="s">
        <v>205</v>
      </c>
    </row>
    <row r="28" spans="1:8" ht="15.75">
      <c r="A28" s="258" t="s">
        <v>101</v>
      </c>
      <c r="B28" s="258"/>
      <c r="C28" s="258"/>
      <c r="D28" s="258"/>
      <c r="E28" s="258"/>
      <c r="F28" s="258"/>
      <c r="G28" s="209">
        <f>(G27*10%)+G27</f>
        <v>386.0186</v>
      </c>
      <c r="H28" s="207" t="s">
        <v>187</v>
      </c>
    </row>
    <row r="29" spans="1:8" ht="39" customHeight="1">
      <c r="A29" s="262" t="s">
        <v>102</v>
      </c>
      <c r="B29" s="262"/>
      <c r="C29" s="262"/>
      <c r="D29" s="262"/>
      <c r="E29" s="262"/>
      <c r="F29" s="262"/>
      <c r="G29" s="209">
        <f>G8</f>
        <v>3509.2599999999998</v>
      </c>
      <c r="H29" s="208" t="s">
        <v>203</v>
      </c>
    </row>
    <row r="30" spans="1:8" ht="19.5" customHeight="1">
      <c r="A30" s="258" t="s">
        <v>103</v>
      </c>
      <c r="B30" s="258"/>
      <c r="C30" s="258"/>
      <c r="D30" s="258"/>
      <c r="E30" s="258"/>
      <c r="F30" s="258"/>
      <c r="G30" s="192">
        <f>(G29*10%)+G29</f>
        <v>3860.1859999999997</v>
      </c>
      <c r="H30" s="184" t="s">
        <v>188</v>
      </c>
    </row>
    <row r="31" spans="1:8" ht="70.5" customHeight="1">
      <c r="A31" s="235" t="s">
        <v>107</v>
      </c>
      <c r="B31" s="236"/>
      <c r="C31" s="236"/>
      <c r="D31" s="236"/>
      <c r="E31" s="236"/>
      <c r="F31" s="237"/>
      <c r="G31" s="211">
        <f>G20/20/2</f>
        <v>46.908</v>
      </c>
      <c r="H31" s="188" t="s">
        <v>207</v>
      </c>
    </row>
    <row r="32" spans="1:8" ht="36" customHeight="1">
      <c r="A32" s="235" t="s">
        <v>106</v>
      </c>
      <c r="B32" s="236"/>
      <c r="C32" s="236"/>
      <c r="D32" s="236"/>
      <c r="E32" s="236"/>
      <c r="F32" s="237"/>
      <c r="G32" s="211">
        <f>(G31*10%)+G31</f>
        <v>51.598800000000004</v>
      </c>
      <c r="H32" s="184" t="s">
        <v>208</v>
      </c>
    </row>
    <row r="33" spans="1:8" ht="70.5" customHeight="1">
      <c r="A33" s="235" t="s">
        <v>104</v>
      </c>
      <c r="B33" s="236"/>
      <c r="C33" s="236"/>
      <c r="D33" s="236"/>
      <c r="E33" s="236"/>
      <c r="F33" s="237"/>
      <c r="G33" s="211">
        <f>G20/4/2</f>
        <v>234.54</v>
      </c>
      <c r="H33" s="188" t="s">
        <v>209</v>
      </c>
    </row>
    <row r="34" spans="1:8" ht="36.75" customHeight="1">
      <c r="A34" s="235" t="s">
        <v>105</v>
      </c>
      <c r="B34" s="236"/>
      <c r="C34" s="236"/>
      <c r="D34" s="236"/>
      <c r="E34" s="236"/>
      <c r="F34" s="237"/>
      <c r="G34" s="211">
        <f>(G33*10%)+G33</f>
        <v>257.99399999999997</v>
      </c>
      <c r="H34" s="184" t="s">
        <v>210</v>
      </c>
    </row>
    <row r="35" spans="1:13" ht="60" customHeight="1">
      <c r="A35" s="266" t="s">
        <v>169</v>
      </c>
      <c r="B35" s="266"/>
      <c r="C35" s="266"/>
      <c r="D35" s="266"/>
      <c r="E35" s="266"/>
      <c r="F35" s="266"/>
      <c r="G35" s="266"/>
      <c r="H35" s="266"/>
      <c r="I35" s="203"/>
      <c r="J35" s="203"/>
      <c r="K35" s="203"/>
      <c r="L35" s="203"/>
      <c r="M35" s="203"/>
    </row>
    <row r="36" spans="1:8" ht="133.5" customHeight="1">
      <c r="A36" s="264" t="s">
        <v>213</v>
      </c>
      <c r="B36" s="265"/>
      <c r="C36" s="265"/>
      <c r="D36" s="265"/>
      <c r="E36" s="265"/>
      <c r="F36" s="265"/>
      <c r="G36" s="265"/>
      <c r="H36" s="265"/>
    </row>
    <row r="37" spans="1:9" ht="89.25" customHeight="1">
      <c r="A37" s="224" t="s">
        <v>178</v>
      </c>
      <c r="B37" s="224"/>
      <c r="C37" s="224"/>
      <c r="D37" s="224"/>
      <c r="E37" s="224"/>
      <c r="F37" s="224"/>
      <c r="G37" s="224"/>
      <c r="H37" s="224"/>
      <c r="I37" s="205"/>
    </row>
    <row r="38" spans="1:8" ht="14.25" customHeight="1">
      <c r="A38" s="159"/>
      <c r="B38" s="159"/>
      <c r="C38" s="159"/>
      <c r="D38" s="159"/>
      <c r="E38" s="159"/>
      <c r="F38" s="159"/>
      <c r="G38" s="160"/>
      <c r="H38" s="161"/>
    </row>
    <row r="39" ht="15">
      <c r="A39" s="204" t="s">
        <v>48</v>
      </c>
    </row>
  </sheetData>
  <sheetProtection/>
  <mergeCells count="20">
    <mergeCell ref="A32:F32"/>
    <mergeCell ref="A36:H36"/>
    <mergeCell ref="A35:H35"/>
    <mergeCell ref="G1:H1"/>
    <mergeCell ref="A3:G3"/>
    <mergeCell ref="A5:A7"/>
    <mergeCell ref="E6:F6"/>
    <mergeCell ref="H5:H7"/>
    <mergeCell ref="B5:G5"/>
    <mergeCell ref="G6:G7"/>
    <mergeCell ref="A8:F8"/>
    <mergeCell ref="A27:F27"/>
    <mergeCell ref="A28:F28"/>
    <mergeCell ref="A29:F29"/>
    <mergeCell ref="A30:F30"/>
    <mergeCell ref="A37:H37"/>
    <mergeCell ref="A19:G19"/>
    <mergeCell ref="A33:F33"/>
    <mergeCell ref="A34:F34"/>
    <mergeCell ref="A31:F31"/>
  </mergeCells>
  <printOptions/>
  <pageMargins left="0.7086614173228347" right="0.7086614173228347" top="0.7480314960629921" bottom="0.7480314960629921" header="0.31496062992125984" footer="0.31496062992125984"/>
  <pageSetup firstPageNumber="5" useFirstPageNumber="1" horizontalDpi="600" verticalDpi="600" orientation="portrait" paperSize="9" scale="45" r:id="rId1"/>
  <headerFooter>
    <oddHeader>&amp;C&amp;P</oddHeader>
    <oddFooter>&amp;C&amp;F</oddFooter>
  </headerFooter>
</worksheet>
</file>

<file path=xl/worksheets/sheet5.xml><?xml version="1.0" encoding="utf-8"?>
<worksheet xmlns="http://schemas.openxmlformats.org/spreadsheetml/2006/main" xmlns:r="http://schemas.openxmlformats.org/officeDocument/2006/relationships">
  <dimension ref="A1:M25"/>
  <sheetViews>
    <sheetView view="pageLayout" workbookViewId="0" topLeftCell="A1">
      <selection activeCell="D13" sqref="D13"/>
    </sheetView>
  </sheetViews>
  <sheetFormatPr defaultColWidth="9.140625" defaultRowHeight="12.75"/>
  <cols>
    <col min="1" max="1" width="39.140625" style="0" customWidth="1"/>
    <col min="2" max="2" width="12.8515625" style="0" customWidth="1"/>
    <col min="3" max="4" width="11.7109375" style="0" customWidth="1"/>
    <col min="5" max="5" width="12.28125" style="0" customWidth="1"/>
    <col min="6" max="7" width="13.00390625" style="0" customWidth="1"/>
    <col min="8" max="8" width="13.140625" style="0" customWidth="1"/>
    <col min="9" max="9" width="13.421875" style="0" customWidth="1"/>
    <col min="10" max="10" width="13.140625" style="0" customWidth="1"/>
  </cols>
  <sheetData>
    <row r="1" spans="8:9" ht="15.75">
      <c r="H1" s="215" t="s">
        <v>134</v>
      </c>
      <c r="I1" s="215"/>
    </row>
    <row r="4" spans="1:13" ht="37.5" customHeight="1">
      <c r="A4" s="275" t="s">
        <v>135</v>
      </c>
      <c r="B4" s="275"/>
      <c r="C4" s="275"/>
      <c r="D4" s="275"/>
      <c r="E4" s="275"/>
      <c r="F4" s="275"/>
      <c r="G4" s="275"/>
      <c r="H4" s="275"/>
      <c r="I4" s="275"/>
      <c r="J4" s="190"/>
      <c r="K4" s="190"/>
      <c r="L4" s="190"/>
      <c r="M4" s="190"/>
    </row>
    <row r="5" spans="1:13" ht="15.75">
      <c r="A5" s="186"/>
      <c r="B5" s="186"/>
      <c r="C5" s="186"/>
      <c r="D5" s="186"/>
      <c r="E5" s="186"/>
      <c r="F5" s="186"/>
      <c r="G5" s="186"/>
      <c r="H5" s="186"/>
      <c r="I5" s="186"/>
      <c r="J5" s="186"/>
      <c r="K5" s="186"/>
      <c r="L5" s="186"/>
      <c r="M5" s="186"/>
    </row>
    <row r="6" spans="1:13" ht="15.75">
      <c r="A6" s="270" t="s">
        <v>136</v>
      </c>
      <c r="B6" s="270" t="s">
        <v>137</v>
      </c>
      <c r="C6" s="270"/>
      <c r="D6" s="270"/>
      <c r="E6" s="270" t="s">
        <v>138</v>
      </c>
      <c r="F6" s="270"/>
      <c r="G6" s="270"/>
      <c r="H6" s="270" t="s">
        <v>139</v>
      </c>
      <c r="I6" s="270"/>
      <c r="J6" s="270"/>
      <c r="K6" s="186"/>
      <c r="L6" s="186"/>
      <c r="M6" s="186"/>
    </row>
    <row r="7" spans="1:13" ht="15.75">
      <c r="A7" s="270"/>
      <c r="B7" s="184" t="s">
        <v>140</v>
      </c>
      <c r="C7" s="184" t="s">
        <v>141</v>
      </c>
      <c r="D7" s="184" t="s">
        <v>12</v>
      </c>
      <c r="E7" s="184" t="s">
        <v>140</v>
      </c>
      <c r="F7" s="184" t="s">
        <v>141</v>
      </c>
      <c r="G7" s="184" t="s">
        <v>12</v>
      </c>
      <c r="H7" s="184" t="s">
        <v>140</v>
      </c>
      <c r="I7" s="184" t="s">
        <v>141</v>
      </c>
      <c r="J7" s="184" t="s">
        <v>12</v>
      </c>
      <c r="K7" s="186"/>
      <c r="L7" s="186"/>
      <c r="M7" s="186"/>
    </row>
    <row r="8" spans="1:13" ht="52.5" customHeight="1">
      <c r="A8" s="188" t="s">
        <v>142</v>
      </c>
      <c r="B8" s="187">
        <v>0</v>
      </c>
      <c r="C8" s="192">
        <f>pielik_1_tab_1_vard_cietušie!F27</f>
        <v>353179.63999999996</v>
      </c>
      <c r="D8" s="192">
        <f>B8+C8</f>
        <v>353179.63999999996</v>
      </c>
      <c r="E8" s="187">
        <v>0</v>
      </c>
      <c r="F8" s="192">
        <f>pielik_1_tab_1_vard_cietušie!F27</f>
        <v>353179.63999999996</v>
      </c>
      <c r="G8" s="192">
        <f>E8+F8</f>
        <v>353179.63999999996</v>
      </c>
      <c r="H8" s="187">
        <v>0</v>
      </c>
      <c r="I8" s="192">
        <f>pielik_1_tab_1_vard_cietušie!F27</f>
        <v>353179.63999999996</v>
      </c>
      <c r="J8" s="192">
        <f>H8+I8</f>
        <v>353179.63999999996</v>
      </c>
      <c r="K8" s="186"/>
      <c r="L8" s="186"/>
      <c r="M8" s="186"/>
    </row>
    <row r="9" spans="1:13" ht="36.75" customHeight="1">
      <c r="A9" s="188" t="s">
        <v>143</v>
      </c>
      <c r="B9" s="192">
        <f>Pielik_2_vardab_veiceji!G28</f>
        <v>195436.736</v>
      </c>
      <c r="C9" s="187">
        <v>0</v>
      </c>
      <c r="D9" s="192">
        <f>B9+C9</f>
        <v>195436.736</v>
      </c>
      <c r="E9" s="192">
        <f>Pielik_2_vardab_veiceji!G28</f>
        <v>195436.736</v>
      </c>
      <c r="F9" s="187">
        <v>0</v>
      </c>
      <c r="G9" s="192">
        <f>E9+F9</f>
        <v>195436.736</v>
      </c>
      <c r="H9" s="192">
        <f>Pielik_2_vardab_veiceji!G28</f>
        <v>195436.736</v>
      </c>
      <c r="I9" s="187">
        <v>0</v>
      </c>
      <c r="J9" s="192">
        <f>H9+I9</f>
        <v>195436.736</v>
      </c>
      <c r="K9" s="186"/>
      <c r="L9" s="186"/>
      <c r="M9" s="186"/>
    </row>
    <row r="10" spans="1:13" ht="40.5" customHeight="1">
      <c r="A10" s="188" t="s">
        <v>145</v>
      </c>
      <c r="B10" s="192">
        <f>Pielik_3_apmacibas_2015!G26</f>
        <v>5924.138</v>
      </c>
      <c r="C10" s="187">
        <v>0</v>
      </c>
      <c r="D10" s="192">
        <f>B10+C10</f>
        <v>5924.138</v>
      </c>
      <c r="E10" s="192">
        <f>Pielik_3_apmacibas_2015!G26</f>
        <v>5924.138</v>
      </c>
      <c r="F10" s="187">
        <v>0</v>
      </c>
      <c r="G10" s="192">
        <f>E10+F10</f>
        <v>5924.138</v>
      </c>
      <c r="H10" s="192">
        <f>Pielik_3_apmacibas_2015!G26</f>
        <v>5924.138</v>
      </c>
      <c r="I10" s="187">
        <v>0</v>
      </c>
      <c r="J10" s="192">
        <f>H10+I10</f>
        <v>5924.138</v>
      </c>
      <c r="K10" s="186"/>
      <c r="L10" s="186"/>
      <c r="M10" s="186"/>
    </row>
    <row r="11" spans="1:13" ht="15.75">
      <c r="A11" s="189" t="s">
        <v>144</v>
      </c>
      <c r="B11" s="183">
        <f>SUM(B8:B10)</f>
        <v>201360.874</v>
      </c>
      <c r="C11" s="183">
        <f aca="true" t="shared" si="0" ref="C11:J11">SUM(C8:C10)</f>
        <v>353179.63999999996</v>
      </c>
      <c r="D11" s="183">
        <f t="shared" si="0"/>
        <v>554540.514</v>
      </c>
      <c r="E11" s="183">
        <f t="shared" si="0"/>
        <v>201360.874</v>
      </c>
      <c r="F11" s="183">
        <f t="shared" si="0"/>
        <v>353179.63999999996</v>
      </c>
      <c r="G11" s="183">
        <f t="shared" si="0"/>
        <v>554540.514</v>
      </c>
      <c r="H11" s="183">
        <f t="shared" si="0"/>
        <v>201360.874</v>
      </c>
      <c r="I11" s="183">
        <f t="shared" si="0"/>
        <v>353179.63999999996</v>
      </c>
      <c r="J11" s="183">
        <f t="shared" si="0"/>
        <v>554540.514</v>
      </c>
      <c r="K11" s="186"/>
      <c r="L11" s="186"/>
      <c r="M11" s="186"/>
    </row>
    <row r="12" spans="1:10" ht="15.75">
      <c r="A12" s="189" t="s">
        <v>144</v>
      </c>
      <c r="B12" s="191">
        <f>B11</f>
        <v>201360.874</v>
      </c>
      <c r="C12" s="191">
        <f aca="true" t="shared" si="1" ref="C12:J12">C11</f>
        <v>353179.63999999996</v>
      </c>
      <c r="D12" s="191">
        <f t="shared" si="1"/>
        <v>554540.514</v>
      </c>
      <c r="E12" s="191">
        <f t="shared" si="1"/>
        <v>201360.874</v>
      </c>
      <c r="F12" s="191">
        <f t="shared" si="1"/>
        <v>353179.63999999996</v>
      </c>
      <c r="G12" s="191">
        <f t="shared" si="1"/>
        <v>554540.514</v>
      </c>
      <c r="H12" s="191">
        <f t="shared" si="1"/>
        <v>201360.874</v>
      </c>
      <c r="I12" s="191">
        <f t="shared" si="1"/>
        <v>353179.63999999996</v>
      </c>
      <c r="J12" s="191">
        <f t="shared" si="1"/>
        <v>554540.514</v>
      </c>
    </row>
    <row r="13" ht="12.75">
      <c r="A13" s="185"/>
    </row>
    <row r="18" spans="1:7" ht="20.25">
      <c r="A18" s="271" t="s">
        <v>155</v>
      </c>
      <c r="B18" s="271"/>
      <c r="C18" s="193"/>
      <c r="D18" s="194"/>
      <c r="E18" s="195"/>
      <c r="F18" s="193"/>
      <c r="G18" s="196" t="s">
        <v>156</v>
      </c>
    </row>
    <row r="19" spans="1:7" ht="15.75">
      <c r="A19" s="197"/>
      <c r="B19" s="197"/>
      <c r="E19" s="198"/>
      <c r="F19" s="199"/>
      <c r="G19" s="186"/>
    </row>
    <row r="20" spans="1:7" ht="15.75">
      <c r="A20" s="197"/>
      <c r="B20" s="197"/>
      <c r="E20" s="198"/>
      <c r="F20" s="199"/>
      <c r="G20" s="186"/>
    </row>
    <row r="21" spans="1:7" ht="15.75">
      <c r="A21" s="272" t="s">
        <v>214</v>
      </c>
      <c r="B21" s="272"/>
      <c r="E21" s="198"/>
      <c r="F21" s="199"/>
      <c r="G21" s="186"/>
    </row>
    <row r="22" spans="1:7" ht="15.75">
      <c r="A22" s="197"/>
      <c r="B22" s="197"/>
      <c r="E22" s="198"/>
      <c r="F22" s="199"/>
      <c r="G22" s="186"/>
    </row>
    <row r="23" spans="1:7" ht="15.75">
      <c r="A23" s="273" t="s">
        <v>158</v>
      </c>
      <c r="B23" s="273"/>
      <c r="E23" s="198"/>
      <c r="F23" s="199"/>
      <c r="G23" s="186"/>
    </row>
    <row r="24" spans="1:7" ht="15.75">
      <c r="A24" s="274" t="s">
        <v>159</v>
      </c>
      <c r="B24" s="272"/>
      <c r="C24" s="200"/>
      <c r="E24" s="198"/>
      <c r="F24" s="199"/>
      <c r="G24" s="186"/>
    </row>
    <row r="25" spans="1:7" ht="14.25">
      <c r="A25" s="272" t="s">
        <v>157</v>
      </c>
      <c r="B25" s="272"/>
      <c r="E25" s="198"/>
      <c r="F25" s="199"/>
      <c r="G25" s="199"/>
    </row>
  </sheetData>
  <sheetProtection/>
  <mergeCells count="11">
    <mergeCell ref="H1:I1"/>
    <mergeCell ref="A6:A7"/>
    <mergeCell ref="A4:I4"/>
    <mergeCell ref="B6:D6"/>
    <mergeCell ref="E6:G6"/>
    <mergeCell ref="H6:J6"/>
    <mergeCell ref="A18:B18"/>
    <mergeCell ref="A21:B21"/>
    <mergeCell ref="A23:B23"/>
    <mergeCell ref="A24:B24"/>
    <mergeCell ref="A25:B25"/>
  </mergeCells>
  <hyperlinks>
    <hyperlink ref="A24" r:id="rId1" display="Ineta.Pikse@lm.gov.lv,"/>
  </hyperlinks>
  <printOptions/>
  <pageMargins left="0.7086614173228347" right="0.7086614173228347" top="0.7480314960629921" bottom="0.7480314960629921" header="0.31496062992125984" footer="0.31496062992125984"/>
  <pageSetup firstPageNumber="6" useFirstPageNumber="1" horizontalDpi="600" verticalDpi="600" orientation="landscape" paperSize="9" scale="70" r:id="rId2"/>
  <headerFooter>
    <oddHeader>&amp;C&amp;P</oddHeader>
    <oddFooter>&amp;C&amp;F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Sociālās rehabilitācijas pakalpojums no vardarbības cietušām pilngadīgām personām un vardarbības veicējiem   groza aprēķini</dc:title>
  <dc:subject>MKanotp1_070714</dc:subject>
  <dc:creator>lilitac</dc:creator>
  <cp:keywords/>
  <dc:description>Ineta.Pikse@lm.gov.lv, tel.67021634, fax.67021678</dc:description>
  <cp:lastModifiedBy>Ineta Pikse</cp:lastModifiedBy>
  <cp:lastPrinted>2014-07-29T10:53:23Z</cp:lastPrinted>
  <dcterms:created xsi:type="dcterms:W3CDTF">2012-09-03T07:32:21Z</dcterms:created>
  <dcterms:modified xsi:type="dcterms:W3CDTF">2014-08-29T06:46:22Z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