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1865" windowWidth="14205" windowHeight="3225"/>
  </bookViews>
  <sheets>
    <sheet name="2014-02 euro" sheetId="1" r:id="rId1"/>
  </sheets>
  <definedNames>
    <definedName name="_xlnm._FilterDatabase" localSheetId="0" hidden="1">'2014-02 euro'!$A$3:$Z$55</definedName>
    <definedName name="_xlnm.Print_Area" localSheetId="0">'2014-02 euro'!$A$1:$J$65</definedName>
  </definedNames>
  <calcPr calcId="125725"/>
</workbook>
</file>

<file path=xl/calcChain.xml><?xml version="1.0" encoding="utf-8"?>
<calcChain xmlns="http://schemas.openxmlformats.org/spreadsheetml/2006/main">
  <c r="E28" i="1"/>
  <c r="E27" l="1"/>
  <c r="E52"/>
  <c r="E53"/>
  <c r="E30" l="1"/>
  <c r="J29"/>
  <c r="J28"/>
  <c r="J27"/>
  <c r="J30" l="1"/>
  <c r="J33"/>
  <c r="J32"/>
  <c r="E17"/>
  <c r="J8"/>
  <c r="E6"/>
  <c r="J6" s="1"/>
  <c r="E7"/>
  <c r="J7" s="1"/>
  <c r="E5"/>
  <c r="J5" s="1"/>
  <c r="E38"/>
  <c r="E36"/>
  <c r="E34"/>
  <c r="E23"/>
  <c r="E21"/>
  <c r="E20"/>
  <c r="E19"/>
  <c r="G55"/>
  <c r="E39"/>
  <c r="E50"/>
  <c r="E51"/>
  <c r="E54"/>
  <c r="E49"/>
  <c r="E47"/>
  <c r="E46"/>
  <c r="E42"/>
  <c r="E43"/>
  <c r="E44"/>
  <c r="E41"/>
  <c r="E37"/>
  <c r="E31"/>
  <c r="E25"/>
  <c r="E18"/>
  <c r="E14"/>
  <c r="E11"/>
  <c r="E12"/>
  <c r="E10"/>
  <c r="I35"/>
  <c r="H35"/>
  <c r="G35"/>
  <c r="F35"/>
  <c r="I57"/>
  <c r="D19"/>
  <c r="E22"/>
  <c r="J18" l="1"/>
  <c r="J47"/>
  <c r="J14"/>
  <c r="J42"/>
  <c r="J54"/>
  <c r="J50"/>
  <c r="J20"/>
  <c r="J36"/>
  <c r="J11"/>
  <c r="J22"/>
  <c r="J25"/>
  <c r="J44"/>
  <c r="J52"/>
  <c r="J10"/>
  <c r="J41"/>
  <c r="J46"/>
  <c r="J53"/>
  <c r="J39"/>
  <c r="J21"/>
  <c r="J38"/>
  <c r="J37"/>
  <c r="J31"/>
  <c r="J43"/>
  <c r="J49"/>
  <c r="J51"/>
  <c r="J34"/>
  <c r="J12"/>
  <c r="E55"/>
  <c r="J23"/>
  <c r="J17"/>
  <c r="G57"/>
  <c r="H57"/>
  <c r="E35"/>
  <c r="F57"/>
  <c r="J19"/>
  <c r="E15"/>
  <c r="J35" l="1"/>
  <c r="J55"/>
  <c r="E57"/>
  <c r="J15"/>
  <c r="J57" l="1"/>
</calcChain>
</file>

<file path=xl/sharedStrings.xml><?xml version="1.0" encoding="utf-8"?>
<sst xmlns="http://schemas.openxmlformats.org/spreadsheetml/2006/main" count="108" uniqueCount="105">
  <si>
    <t>Pakalpojuma nosaukums</t>
  </si>
  <si>
    <t>Skaits</t>
  </si>
  <si>
    <t>Cena ar PVN (euro)</t>
  </si>
  <si>
    <t>Ieņēmumi kopā:</t>
  </si>
  <si>
    <t>3+6+7</t>
  </si>
  <si>
    <t>5.4.</t>
  </si>
  <si>
    <t>par procedūru (papildus 5.1., 5.2. un 5.3.apakšpunktam)</t>
  </si>
  <si>
    <t>5.4.1.</t>
  </si>
  <si>
    <t>sākotnējā savstarpējās atzīšanas procedūra</t>
  </si>
  <si>
    <t>5.4.2.</t>
  </si>
  <si>
    <t>atkārtotā savstarpējās atzīšanas procedūra</t>
  </si>
  <si>
    <t>6.4.</t>
  </si>
  <si>
    <t>par procedūru (papildus šā pielikuma 6.1., 6.2. un 6.3.apakšpunktam)</t>
  </si>
  <si>
    <r>
      <t>20.</t>
    </r>
    <r>
      <rPr>
        <vertAlign val="superscript"/>
        <sz val="9"/>
        <color indexed="8"/>
        <rFont val="Calibri"/>
        <family val="2"/>
        <charset val="186"/>
      </rPr>
      <t>1</t>
    </r>
  </si>
  <si>
    <t>Komersanta vai saimnieciskās darbības veicēja, kas ražo, importē vai izplata aktīvās vielas:*</t>
  </si>
  <si>
    <r>
      <t>20.</t>
    </r>
    <r>
      <rPr>
        <vertAlign val="superscript"/>
        <sz val="9"/>
        <color indexed="8"/>
        <rFont val="Calibri"/>
        <family val="2"/>
        <charset val="186"/>
      </rPr>
      <t>1</t>
    </r>
    <r>
      <rPr>
        <sz val="9"/>
        <color indexed="8"/>
        <rFont val="Calibri"/>
        <family val="2"/>
        <charset val="186"/>
      </rPr>
      <t>1.</t>
    </r>
  </si>
  <si>
    <t>dokumentācijas ekspertīze, reģistrācijas datu apstrāde, ja ražoto, importējamo vai izplatāmo aktīvo vielu skaits no 1 līdz 5</t>
  </si>
  <si>
    <r>
      <t>20.</t>
    </r>
    <r>
      <rPr>
        <vertAlign val="superscript"/>
        <sz val="9"/>
        <color indexed="8"/>
        <rFont val="Calibri"/>
        <family val="2"/>
        <charset val="186"/>
      </rPr>
      <t>1</t>
    </r>
    <r>
      <rPr>
        <sz val="9"/>
        <color indexed="8"/>
        <rFont val="Calibri"/>
        <family val="2"/>
        <charset val="186"/>
      </rPr>
      <t>2.</t>
    </r>
  </si>
  <si>
    <t xml:space="preserve">dokumentācijas ekspertīze, reģistrācijas datu apstrāde par katru nākošo ražoto, importējamo vai izplatāmo aktīvo vielu </t>
  </si>
  <si>
    <r>
      <t>20.</t>
    </r>
    <r>
      <rPr>
        <vertAlign val="superscript"/>
        <sz val="9"/>
        <color indexed="8"/>
        <rFont val="Calibri"/>
        <family val="2"/>
        <charset val="186"/>
      </rPr>
      <t>1</t>
    </r>
    <r>
      <rPr>
        <sz val="9"/>
        <color indexed="8"/>
        <rFont val="Calibri"/>
        <family val="2"/>
        <charset val="186"/>
      </rPr>
      <t>3.</t>
    </r>
  </si>
  <si>
    <t>dokumentācijas ekspertīze aktīvo vielu ražošanai, importēšanai vai izplatīšanai, ja notikušas izmaiņas, tai skaitā darbības vietā, ražošanas, importēšanas vai izplatīšanas darbībās, reģistrācijas datu apstrāde</t>
  </si>
  <si>
    <r>
      <t>20.</t>
    </r>
    <r>
      <rPr>
        <vertAlign val="superscript"/>
        <sz val="9"/>
        <color indexed="8"/>
        <rFont val="Calibri"/>
        <family val="2"/>
        <charset val="186"/>
      </rPr>
      <t>2</t>
    </r>
  </si>
  <si>
    <t>Komersanta vai saimnieciskās darbības veicēja, kas veic starpniecības darījumus ar zālēm*</t>
  </si>
  <si>
    <r>
      <t>20.</t>
    </r>
    <r>
      <rPr>
        <vertAlign val="superscript"/>
        <sz val="9"/>
        <color indexed="8"/>
        <rFont val="Calibri"/>
        <family val="2"/>
        <charset val="186"/>
      </rPr>
      <t>2</t>
    </r>
    <r>
      <rPr>
        <sz val="9"/>
        <color indexed="8"/>
        <rFont val="Calibri"/>
        <family val="2"/>
        <charset val="186"/>
      </rPr>
      <t>1.</t>
    </r>
  </si>
  <si>
    <t>reģistrācija</t>
  </si>
  <si>
    <r>
      <t>20.</t>
    </r>
    <r>
      <rPr>
        <vertAlign val="superscript"/>
        <sz val="9"/>
        <color indexed="8"/>
        <rFont val="Calibri"/>
        <family val="2"/>
        <charset val="186"/>
      </rPr>
      <t>2</t>
    </r>
    <r>
      <rPr>
        <sz val="9"/>
        <color indexed="8"/>
        <rFont val="Calibri"/>
        <family val="2"/>
        <charset val="186"/>
      </rPr>
      <t>2.</t>
    </r>
  </si>
  <si>
    <t xml:space="preserve">dokumentācijas ekspertīze par reģistrācijai iesniegtās informācijas izmaiņām </t>
  </si>
  <si>
    <t>30.</t>
  </si>
  <si>
    <t>Iesnieguma un dokumentācijas ekspertīze Eiropas Ekonomiskās zonas valstī reģistrētu, bet Latvijas Republikā nereģistrētu zāļu izplatīšanas atļaujas saņemšanai *</t>
  </si>
  <si>
    <t>30.1.</t>
  </si>
  <si>
    <t>Iesnieguma atļaujas piešķiršanai ekspertīze</t>
  </si>
  <si>
    <t>30.2.</t>
  </si>
  <si>
    <t xml:space="preserve">Iesnieguma par izmaiņām dokumentācijā ekspertīze </t>
  </si>
  <si>
    <t>30.3.</t>
  </si>
  <si>
    <t>atļaujas izsniegšana</t>
  </si>
  <si>
    <r>
      <t>Atļaujas izsniegšana paralēli importēto zāļu izplatīšanai Latvijā</t>
    </r>
    <r>
      <rPr>
        <vertAlign val="superscript"/>
        <sz val="9"/>
        <color indexed="8"/>
        <rFont val="Calibri"/>
        <family val="2"/>
        <charset val="186"/>
      </rPr>
      <t>1</t>
    </r>
  </si>
  <si>
    <r>
      <t>Atļaujas izsniegšana zāļu paraugu importam</t>
    </r>
    <r>
      <rPr>
        <vertAlign val="superscript"/>
        <sz val="9"/>
        <color indexed="8"/>
        <rFont val="Calibri"/>
        <family val="2"/>
        <charset val="186"/>
      </rPr>
      <t>1</t>
    </r>
  </si>
  <si>
    <r>
      <t>35.</t>
    </r>
    <r>
      <rPr>
        <vertAlign val="superscript"/>
        <sz val="9"/>
        <color indexed="8"/>
        <rFont val="Calibri"/>
        <family val="2"/>
        <charset val="186"/>
      </rPr>
      <t>1</t>
    </r>
    <r>
      <rPr>
        <sz val="9"/>
        <color indexed="8"/>
        <rFont val="Calibri"/>
        <family val="2"/>
        <charset val="186"/>
      </rPr>
      <t xml:space="preserve"> </t>
    </r>
  </si>
  <si>
    <t>Atļaujas dublikāta izsniegšana zāļu paraugu importam</t>
  </si>
  <si>
    <r>
      <t>Atļaujas izsniegšana atlikušo zāļu krājumui izplatīšanai, ja zāles nav pārreģistrētas vai to pārreģistrācija ir atteikta</t>
    </r>
    <r>
      <rPr>
        <vertAlign val="superscript"/>
        <sz val="9"/>
        <color indexed="8"/>
        <rFont val="Calibri"/>
        <family val="2"/>
        <charset val="186"/>
      </rPr>
      <t>1</t>
    </r>
  </si>
  <si>
    <t>48.</t>
  </si>
  <si>
    <r>
      <t xml:space="preserve"> </t>
    </r>
    <r>
      <rPr>
        <sz val="9"/>
        <rFont val="Calibri"/>
        <family val="2"/>
        <charset val="186"/>
      </rPr>
      <t>pusi dienas (viens inspektors)</t>
    </r>
  </si>
  <si>
    <t>55.</t>
  </si>
  <si>
    <t>Atbilstības novērtēšana, labas izplatīšanas prakses nodrošinājuma pārbaude zāļu lieltirgotavā vai pie aktīvo vielu ražotāja, importētāja un izplatītāja*, ja pārbaude objektā ilgst</t>
  </si>
  <si>
    <t>55.1.</t>
  </si>
  <si>
    <t>pusi dienas (viens inspektors)</t>
  </si>
  <si>
    <t>55.2.</t>
  </si>
  <si>
    <t>vienu dienu (viens inspektors)</t>
  </si>
  <si>
    <t>55.3.</t>
  </si>
  <si>
    <t>divas dienas (viens inspektors)</t>
  </si>
  <si>
    <t>55.4.</t>
  </si>
  <si>
    <t>trīs dienas (viens inspektors)</t>
  </si>
  <si>
    <r>
      <t>55.</t>
    </r>
    <r>
      <rPr>
        <vertAlign val="superscript"/>
        <sz val="9"/>
        <color indexed="8"/>
        <rFont val="Calibri"/>
        <family val="2"/>
        <charset val="186"/>
      </rPr>
      <t>1</t>
    </r>
  </si>
  <si>
    <r>
      <t>zāļu labas izplatīšanas prakses atbilstības sertifikāta izsniegšana</t>
    </r>
    <r>
      <rPr>
        <vertAlign val="superscript"/>
        <sz val="9"/>
        <rFont val="Calibri"/>
        <family val="2"/>
        <charset val="186"/>
      </rPr>
      <t xml:space="preserve">1 </t>
    </r>
  </si>
  <si>
    <r>
      <t>Zāļu labas ražošnas prakses sertifikāta izsniegšana</t>
    </r>
    <r>
      <rPr>
        <vertAlign val="superscript"/>
        <sz val="9"/>
        <rFont val="Calibri"/>
        <family val="2"/>
        <charset val="186"/>
      </rPr>
      <t>1</t>
    </r>
  </si>
  <si>
    <r>
      <t>61.</t>
    </r>
    <r>
      <rPr>
        <vertAlign val="superscript"/>
        <sz val="9"/>
        <color indexed="8"/>
        <rFont val="Calibri"/>
        <family val="2"/>
        <charset val="186"/>
      </rPr>
      <t>1</t>
    </r>
  </si>
  <si>
    <r>
      <t>zāļu labas ražošanas prakses sertifikāta dublikāta izsniegšana</t>
    </r>
    <r>
      <rPr>
        <vertAlign val="superscript"/>
        <sz val="9"/>
        <rFont val="Calibri"/>
        <family val="2"/>
        <charset val="186"/>
      </rPr>
      <t xml:space="preserve">1 </t>
    </r>
  </si>
  <si>
    <r>
      <t>Produkta sertifikāta izsniegšana</t>
    </r>
    <r>
      <rPr>
        <vertAlign val="superscript"/>
        <sz val="9"/>
        <rFont val="Calibri"/>
        <family val="2"/>
        <charset val="186"/>
      </rPr>
      <t>1</t>
    </r>
  </si>
  <si>
    <r>
      <t>62.</t>
    </r>
    <r>
      <rPr>
        <vertAlign val="superscript"/>
        <sz val="9"/>
        <color indexed="8"/>
        <rFont val="Calibri"/>
        <family val="2"/>
        <charset val="186"/>
      </rPr>
      <t>1</t>
    </r>
  </si>
  <si>
    <t>Produkta sertifikāta dublikāta izsniegšana elektroniskā formā</t>
  </si>
  <si>
    <r>
      <t>Produkta saīsinātā sertifikāta (farmaceitiskā produkta sertifikāta vai brīvās tirdzniecības  sertifikāta) dublikāta izsniegšana</t>
    </r>
    <r>
      <rPr>
        <vertAlign val="superscript"/>
        <sz val="9"/>
        <rFont val="Calibri"/>
        <family val="2"/>
        <charset val="186"/>
      </rPr>
      <t>1</t>
    </r>
  </si>
  <si>
    <r>
      <t>63.</t>
    </r>
    <r>
      <rPr>
        <vertAlign val="superscript"/>
        <sz val="9"/>
        <color indexed="8"/>
        <rFont val="Calibri"/>
        <family val="2"/>
        <charset val="186"/>
      </rPr>
      <t>1</t>
    </r>
  </si>
  <si>
    <t>Produkta saīsinātā sertifikāta (farmaceitiskā produkta sertifikāta vai brīvās tirdzniecības  sertifikāta) dublikāta izsniegšana elektroniskā formā</t>
  </si>
  <si>
    <t>75.</t>
  </si>
  <si>
    <t xml:space="preserve">Labas ražošanas prakses nodrošinājuma pārbaude jaunieviestās terapijas zāļu izgatavošanai, balstoties uz neierastu procesu,* ja  pārbaude objektā ilgst </t>
  </si>
  <si>
    <t>75.1.</t>
  </si>
  <si>
    <t>75.2.</t>
  </si>
  <si>
    <t>75.3.</t>
  </si>
  <si>
    <t>75.4.</t>
  </si>
  <si>
    <t>slēdziena noformēšana pēc oficiālā pieprasījuma</t>
  </si>
  <si>
    <t>76.</t>
  </si>
  <si>
    <t>Jaunieviestās terapijas zāļu izgatavošanas, balstoties uz neierastu procesu, atbilstības novērtēšana un atļaujas izsniegšana*</t>
  </si>
  <si>
    <t>76.1.</t>
  </si>
  <si>
    <t>jaunieviestās terapijas zāļu izgatavošanas, balstoties uz neierastu procesu, atbilstības novērtēšana</t>
  </si>
  <si>
    <t>76.2.</t>
  </si>
  <si>
    <t>atļaujas izsniegšana pēc oficiālā pieprasījuma</t>
  </si>
  <si>
    <t>77.</t>
  </si>
  <si>
    <t>Iesnieguma un dokumentācijas ekspertīze zāļu iegādei (savas darbības nodrošināšanai) *</t>
  </si>
  <si>
    <t>77.1.</t>
  </si>
  <si>
    <t>Iesnieguma un dokumentācijas ekspertīze</t>
  </si>
  <si>
    <t>77.2.</t>
  </si>
  <si>
    <t>Atļaujas izsniegšana zāļu izplatīšanai</t>
  </si>
  <si>
    <t>Zinātniskā atzinuma sniegšana par brīvprātīgajā harmonizācijas procedūrā iesniegto zāļu klīniskā pētījuma dokumentāciju, ja pēc procedūras noslēguma nav iesniegts zāļu klīniskās izpētes iesniegums (šā pielikuma 22.punkts) *</t>
  </si>
  <si>
    <t>79.</t>
  </si>
  <si>
    <t>Pēcreģistrācijas drošuma pētījums, ja to veic, lai izpildītu nosacījumu attiecībā uz zāļu reģistrācijas apliecību, protokola vērtēšanu*</t>
  </si>
  <si>
    <t>80.</t>
  </si>
  <si>
    <t>Pēcreģistrācijas drošuma pētījuma protokola grozījuma izskatīšana*</t>
  </si>
  <si>
    <t>Paziņojums par produkta reģistrācijas statusu</t>
  </si>
  <si>
    <t>A4 formāta lapas sagatavošana</t>
  </si>
  <si>
    <t>Kopā</t>
  </si>
  <si>
    <t>Aris.Kasparans@vm.gov.lv</t>
  </si>
  <si>
    <t>Ā.Kasparāns, 67876043</t>
  </si>
  <si>
    <t xml:space="preserve">Labas ražošanas prakses nodrošinājuma pārbaude zāļu vai aktīvo vielu ražošanas vai importēšanas uzņēmumā vai laboratorijā, kas kvalitātes kontroli veic, pamatojoties uz līgumu*, un ja pārbaude objektā ilgst </t>
  </si>
  <si>
    <t>18.13.</t>
  </si>
  <si>
    <t>48.6.</t>
  </si>
  <si>
    <t>farmaceitiskās darbības uzņēmuma dokumentu ekspertīze, ja tiek uzsākta (veikta) izejvielu ražošana vai importēšana</t>
  </si>
  <si>
    <t>Zāļu reģistrācijas apliecības izsniegšana</t>
  </si>
  <si>
    <t>Zāļu reģistrācijas apliecības dublikāta izsniegšana</t>
  </si>
  <si>
    <t>Grozījumu Ministru kabineta 2013.gada 17.septembra noteikumos Nr.873 „Zāļu valsts aģentūras maksas pakalpojumu cenrādis” ietekmes kopsavilkums uz Zāļu valsts aģentūras 2014.gada budžetu</t>
  </si>
  <si>
    <t>** Nr.p.k. atbilstoši šobrīd spēkā esošo Ministru kabineta 2013.gada 17.septembra noteikumu Nr.873 „Zāļu valsts aģentūras maksas pakalpojumu cenrādis” pielikuma numerācijai</t>
  </si>
  <si>
    <t>Nr. p.k.**</t>
  </si>
  <si>
    <t>Veselības ministra vietā</t>
  </si>
  <si>
    <t>Ministru prezidente</t>
  </si>
  <si>
    <t>L.Straujuma</t>
  </si>
  <si>
    <t>24.07.2014      19:55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</si>
</sst>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"/>
    <numFmt numFmtId="165" formatCode="_-* #,##0.00000_-;\-* #,##0.00000_-;_-* &quot;-&quot;??_-;_-@_-"/>
  </numFmts>
  <fonts count="17">
    <font>
      <sz val="11"/>
      <color theme="1"/>
      <name val="Calibri"/>
      <family val="2"/>
      <charset val="186"/>
      <scheme val="minor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vertAlign val="superscript"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9"/>
      <color indexed="36"/>
      <name val="Calibri"/>
      <family val="2"/>
      <charset val="186"/>
    </font>
    <font>
      <sz val="9"/>
      <name val="Calibri"/>
      <family val="2"/>
      <charset val="186"/>
    </font>
    <font>
      <vertAlign val="superscript"/>
      <sz val="9"/>
      <name val="Calibri"/>
      <family val="2"/>
      <charset val="186"/>
    </font>
    <font>
      <sz val="10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quotePrefix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justify"/>
    </xf>
    <xf numFmtId="4" fontId="15" fillId="0" borderId="5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" fontId="15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zoomScaleNormal="100" workbookViewId="0">
      <pane ySplit="3" topLeftCell="A4" activePane="bottomLeft" state="frozen"/>
      <selection activeCell="A2" sqref="A2"/>
      <selection pane="bottomLeft" sqref="A1:J1"/>
    </sheetView>
  </sheetViews>
  <sheetFormatPr defaultRowHeight="15"/>
  <cols>
    <col min="1" max="1" width="6.28515625" style="1" customWidth="1"/>
    <col min="2" max="2" width="29.7109375" style="1" customWidth="1"/>
    <col min="3" max="3" width="7.28515625" style="1" bestFit="1" customWidth="1"/>
    <col min="4" max="4" width="12.7109375" style="37" customWidth="1" collapsed="1"/>
    <col min="5" max="5" width="10.7109375" style="1" bestFit="1" customWidth="1"/>
    <col min="6" max="6" width="10.28515625" style="1" customWidth="1"/>
    <col min="7" max="7" width="9.5703125" style="1" bestFit="1" customWidth="1"/>
    <col min="8" max="8" width="12.7109375" style="1" customWidth="1"/>
    <col min="9" max="9" width="10.5703125" style="1" customWidth="1"/>
    <col min="10" max="10" width="13.5703125" style="1" customWidth="1"/>
    <col min="11" max="12" width="13.5703125" customWidth="1"/>
    <col min="13" max="13" width="11.42578125" bestFit="1" customWidth="1" collapsed="1"/>
    <col min="15" max="15" width="9.28515625" bestFit="1" customWidth="1"/>
    <col min="16" max="16" width="9.85546875" bestFit="1" customWidth="1"/>
    <col min="17" max="17" width="7.5703125" bestFit="1" customWidth="1"/>
    <col min="18" max="18" width="7.7109375" bestFit="1" customWidth="1"/>
    <col min="19" max="21" width="9.28515625" bestFit="1" customWidth="1"/>
    <col min="22" max="22" width="10" bestFit="1" customWidth="1"/>
    <col min="23" max="23" width="9.5703125" bestFit="1" customWidth="1"/>
    <col min="27" max="27" width="9.85546875" bestFit="1" customWidth="1"/>
    <col min="46" max="16384" width="9.140625" style="1"/>
  </cols>
  <sheetData>
    <row r="1" spans="1:45" ht="30" customHeight="1">
      <c r="A1" s="68" t="s">
        <v>98</v>
      </c>
      <c r="B1" s="68"/>
      <c r="C1" s="68"/>
      <c r="D1" s="68"/>
      <c r="E1" s="68"/>
      <c r="F1" s="68"/>
      <c r="G1" s="68"/>
      <c r="H1" s="68"/>
      <c r="I1" s="68"/>
      <c r="J1" s="68"/>
    </row>
    <row r="2" spans="1:45" ht="56.25" customHeight="1">
      <c r="A2" s="46" t="s">
        <v>100</v>
      </c>
      <c r="B2" s="40" t="s">
        <v>0</v>
      </c>
      <c r="C2" s="40" t="s">
        <v>1</v>
      </c>
      <c r="D2" s="45" t="s">
        <v>2</v>
      </c>
      <c r="E2" s="43">
        <v>1000</v>
      </c>
      <c r="F2" s="2">
        <v>1100</v>
      </c>
      <c r="G2" s="2">
        <v>1200</v>
      </c>
      <c r="H2" s="43">
        <v>2000</v>
      </c>
      <c r="I2" s="43">
        <v>5000</v>
      </c>
      <c r="J2" s="40" t="s">
        <v>3</v>
      </c>
    </row>
    <row r="3" spans="1:45" s="8" customFormat="1">
      <c r="A3" s="3"/>
      <c r="B3" s="4"/>
      <c r="C3" s="5">
        <v>1</v>
      </c>
      <c r="D3" s="6">
        <v>2</v>
      </c>
      <c r="E3" s="44">
        <v>3</v>
      </c>
      <c r="F3" s="7">
        <v>4</v>
      </c>
      <c r="G3" s="7">
        <v>5</v>
      </c>
      <c r="H3" s="44">
        <v>6</v>
      </c>
      <c r="I3" s="44">
        <v>7</v>
      </c>
      <c r="J3" s="5" t="s">
        <v>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24">
      <c r="A4" s="9" t="s">
        <v>5</v>
      </c>
      <c r="B4" s="10" t="s">
        <v>6</v>
      </c>
      <c r="C4" s="11"/>
      <c r="D4" s="12"/>
      <c r="E4" s="47"/>
      <c r="F4" s="13"/>
      <c r="G4" s="13"/>
      <c r="H4" s="47"/>
      <c r="I4" s="47"/>
      <c r="J4" s="14"/>
    </row>
    <row r="5" spans="1:45" ht="24">
      <c r="A5" s="15" t="s">
        <v>7</v>
      </c>
      <c r="B5" s="10" t="s">
        <v>8</v>
      </c>
      <c r="C5" s="11">
        <v>1</v>
      </c>
      <c r="D5" s="52">
        <v>5674.3</v>
      </c>
      <c r="E5" s="48">
        <f>F5+G5</f>
        <v>-1440.06</v>
      </c>
      <c r="F5" s="41">
        <v>-1146.6600000000001</v>
      </c>
      <c r="G5" s="41">
        <v>-293.39999999999998</v>
      </c>
      <c r="H5" s="48"/>
      <c r="I5" s="48"/>
      <c r="J5" s="50">
        <f t="shared" ref="J5:J38" si="0">E5+H5+I5</f>
        <v>-1440.06</v>
      </c>
    </row>
    <row r="6" spans="1:45" ht="24">
      <c r="A6" s="15" t="s">
        <v>9</v>
      </c>
      <c r="B6" s="10" t="s">
        <v>10</v>
      </c>
      <c r="C6" s="11">
        <v>3</v>
      </c>
      <c r="D6" s="52">
        <v>3543.96</v>
      </c>
      <c r="E6" s="48">
        <f>F6+G6</f>
        <v>-2173.98</v>
      </c>
      <c r="F6" s="41">
        <v>-1719.97</v>
      </c>
      <c r="G6" s="41">
        <v>-454.01</v>
      </c>
      <c r="H6" s="48"/>
      <c r="I6" s="48"/>
      <c r="J6" s="50">
        <f t="shared" si="0"/>
        <v>-2173.98</v>
      </c>
    </row>
    <row r="7" spans="1:45" ht="36">
      <c r="A7" s="15" t="s">
        <v>11</v>
      </c>
      <c r="B7" s="10" t="s">
        <v>12</v>
      </c>
      <c r="C7" s="11">
        <v>1</v>
      </c>
      <c r="D7" s="52">
        <v>9923.32</v>
      </c>
      <c r="E7" s="48">
        <f>F7+G7</f>
        <v>-2882.5299999999997</v>
      </c>
      <c r="F7" s="41">
        <v>-2293.29</v>
      </c>
      <c r="G7" s="41">
        <v>-589.24</v>
      </c>
      <c r="H7" s="48"/>
      <c r="I7" s="48"/>
      <c r="J7" s="50">
        <f t="shared" si="0"/>
        <v>-2882.5299999999997</v>
      </c>
    </row>
    <row r="8" spans="1:45" ht="48">
      <c r="A8" s="24" t="s">
        <v>93</v>
      </c>
      <c r="B8" s="19" t="s">
        <v>95</v>
      </c>
      <c r="C8" s="64">
        <v>1</v>
      </c>
      <c r="D8" s="65">
        <v>42.69</v>
      </c>
      <c r="E8" s="48">
        <v>-34.11</v>
      </c>
      <c r="F8" s="41">
        <v>-27.49</v>
      </c>
      <c r="G8" s="41">
        <v>-6.62</v>
      </c>
      <c r="H8" s="48">
        <v>-5.52</v>
      </c>
      <c r="I8" s="48">
        <v>-3.06</v>
      </c>
      <c r="J8" s="50">
        <f t="shared" si="0"/>
        <v>-42.69</v>
      </c>
    </row>
    <row r="9" spans="1:45">
      <c r="A9" s="16" t="s">
        <v>13</v>
      </c>
      <c r="B9" s="17" t="s">
        <v>14</v>
      </c>
      <c r="C9" s="18"/>
      <c r="D9" s="53"/>
      <c r="E9" s="48"/>
      <c r="F9" s="13"/>
      <c r="G9" s="13"/>
      <c r="H9" s="48"/>
      <c r="I9" s="48"/>
      <c r="J9" s="51"/>
    </row>
    <row r="10" spans="1:45" ht="48">
      <c r="A10" s="16" t="s">
        <v>15</v>
      </c>
      <c r="B10" s="19" t="s">
        <v>16</v>
      </c>
      <c r="C10" s="18">
        <v>30</v>
      </c>
      <c r="D10" s="54">
        <v>70.92</v>
      </c>
      <c r="E10" s="48">
        <f>F10+G10</f>
        <v>1865.62</v>
      </c>
      <c r="F10" s="13">
        <v>1509.52</v>
      </c>
      <c r="G10" s="13">
        <v>356.1</v>
      </c>
      <c r="H10" s="48">
        <v>261.98</v>
      </c>
      <c r="I10" s="48">
        <v>0</v>
      </c>
      <c r="J10" s="51">
        <f t="shared" si="0"/>
        <v>2127.6</v>
      </c>
    </row>
    <row r="11" spans="1:45" ht="48">
      <c r="A11" s="16" t="s">
        <v>17</v>
      </c>
      <c r="B11" s="19" t="s">
        <v>18</v>
      </c>
      <c r="C11" s="18">
        <v>34</v>
      </c>
      <c r="D11" s="54">
        <v>14.18</v>
      </c>
      <c r="E11" s="48">
        <f>F11+G11</f>
        <v>422.8</v>
      </c>
      <c r="F11" s="13">
        <v>342.12</v>
      </c>
      <c r="G11" s="13">
        <v>80.680000000000007</v>
      </c>
      <c r="H11" s="48">
        <v>59.32</v>
      </c>
      <c r="I11" s="48">
        <v>0</v>
      </c>
      <c r="J11" s="51">
        <f t="shared" si="0"/>
        <v>482.12</v>
      </c>
    </row>
    <row r="12" spans="1:45" ht="84">
      <c r="A12" s="16" t="s">
        <v>19</v>
      </c>
      <c r="B12" s="19" t="s">
        <v>20</v>
      </c>
      <c r="C12" s="18">
        <v>15</v>
      </c>
      <c r="D12" s="54">
        <v>71.08</v>
      </c>
      <c r="E12" s="48">
        <f>F12+G12</f>
        <v>935.19</v>
      </c>
      <c r="F12" s="13">
        <v>756.69</v>
      </c>
      <c r="G12" s="13">
        <v>178.5</v>
      </c>
      <c r="H12" s="48">
        <v>131.01</v>
      </c>
      <c r="I12" s="48">
        <v>0</v>
      </c>
      <c r="J12" s="51">
        <f t="shared" si="0"/>
        <v>1066.2</v>
      </c>
    </row>
    <row r="13" spans="1:45">
      <c r="A13" s="16" t="s">
        <v>21</v>
      </c>
      <c r="B13" s="17" t="s">
        <v>22</v>
      </c>
      <c r="C13" s="18"/>
      <c r="D13" s="53"/>
      <c r="E13" s="48"/>
      <c r="F13" s="13"/>
      <c r="G13" s="13"/>
      <c r="H13" s="48"/>
      <c r="I13" s="48"/>
      <c r="J13" s="51"/>
    </row>
    <row r="14" spans="1:45">
      <c r="A14" s="16" t="s">
        <v>23</v>
      </c>
      <c r="B14" s="19" t="s">
        <v>24</v>
      </c>
      <c r="C14" s="18">
        <v>9</v>
      </c>
      <c r="D14" s="54">
        <v>41.12</v>
      </c>
      <c r="E14" s="48">
        <f>F14+G14</f>
        <v>332.09</v>
      </c>
      <c r="F14" s="13">
        <v>268.7</v>
      </c>
      <c r="G14" s="13">
        <v>63.39</v>
      </c>
      <c r="H14" s="48">
        <v>37.99</v>
      </c>
      <c r="I14" s="48">
        <v>0</v>
      </c>
      <c r="J14" s="50">
        <f>I14+H14+E14</f>
        <v>370.08</v>
      </c>
    </row>
    <row r="15" spans="1:45" ht="36">
      <c r="A15" s="16" t="s">
        <v>25</v>
      </c>
      <c r="B15" s="19" t="s">
        <v>26</v>
      </c>
      <c r="C15" s="18">
        <v>6</v>
      </c>
      <c r="D15" s="54">
        <v>14.18</v>
      </c>
      <c r="E15" s="48">
        <f>F15+G15</f>
        <v>74.599999999999994</v>
      </c>
      <c r="F15" s="13">
        <v>60.36</v>
      </c>
      <c r="G15" s="13">
        <v>14.24</v>
      </c>
      <c r="H15" s="48">
        <v>10.48</v>
      </c>
      <c r="I15" s="48">
        <v>0</v>
      </c>
      <c r="J15" s="51">
        <f>I15+H15+E15</f>
        <v>85.08</v>
      </c>
    </row>
    <row r="16" spans="1:45" ht="60">
      <c r="A16" s="20" t="s">
        <v>27</v>
      </c>
      <c r="B16" s="21" t="s">
        <v>28</v>
      </c>
      <c r="C16" s="11"/>
      <c r="D16" s="54"/>
      <c r="E16" s="48"/>
      <c r="F16" s="13"/>
      <c r="G16" s="13"/>
      <c r="H16" s="48"/>
      <c r="I16" s="48"/>
      <c r="J16" s="51"/>
    </row>
    <row r="17" spans="1:45" ht="24">
      <c r="A17" s="16" t="s">
        <v>29</v>
      </c>
      <c r="B17" s="19" t="s">
        <v>30</v>
      </c>
      <c r="C17" s="18">
        <v>2</v>
      </c>
      <c r="D17" s="54">
        <v>704.33</v>
      </c>
      <c r="E17" s="48">
        <f t="shared" ref="E17:E23" si="1">F17+G17</f>
        <v>-9.9599999999999991</v>
      </c>
      <c r="F17" s="13">
        <v>-8.02</v>
      </c>
      <c r="G17" s="13">
        <v>-1.94</v>
      </c>
      <c r="H17" s="48">
        <v>-3.75</v>
      </c>
      <c r="I17" s="48">
        <v>-0.51</v>
      </c>
      <c r="J17" s="51">
        <f t="shared" si="0"/>
        <v>-14.219999999999999</v>
      </c>
    </row>
    <row r="18" spans="1:45" ht="24">
      <c r="A18" s="16" t="s">
        <v>31</v>
      </c>
      <c r="B18" s="19" t="s">
        <v>32</v>
      </c>
      <c r="C18" s="18">
        <v>1</v>
      </c>
      <c r="D18" s="54">
        <v>70.959999999999994</v>
      </c>
      <c r="E18" s="48">
        <f t="shared" si="1"/>
        <v>45.569999999999993</v>
      </c>
      <c r="F18" s="13">
        <v>36.869999999999997</v>
      </c>
      <c r="G18" s="13">
        <v>8.6999999999999993</v>
      </c>
      <c r="H18" s="48">
        <v>22.82</v>
      </c>
      <c r="I18" s="48">
        <v>2.57</v>
      </c>
      <c r="J18" s="51">
        <f>I18+H18+E18</f>
        <v>70.959999999999994</v>
      </c>
    </row>
    <row r="19" spans="1:45" s="22" customFormat="1">
      <c r="A19" s="16" t="s">
        <v>33</v>
      </c>
      <c r="B19" s="19" t="s">
        <v>34</v>
      </c>
      <c r="C19" s="18">
        <v>1</v>
      </c>
      <c r="D19" s="54">
        <f>ROUND(4/0.702804,2)</f>
        <v>5.69</v>
      </c>
      <c r="E19" s="48">
        <f t="shared" si="1"/>
        <v>4.58</v>
      </c>
      <c r="F19" s="13">
        <v>3.7050000000000005</v>
      </c>
      <c r="G19" s="13">
        <v>0.875</v>
      </c>
      <c r="H19" s="48">
        <v>0.85499999999999998</v>
      </c>
      <c r="I19" s="48">
        <v>0.255</v>
      </c>
      <c r="J19" s="51">
        <f t="shared" si="0"/>
        <v>5.69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2" customFormat="1" ht="26.25">
      <c r="A20" s="16">
        <v>34</v>
      </c>
      <c r="B20" s="19" t="s">
        <v>35</v>
      </c>
      <c r="C20" s="18">
        <v>200</v>
      </c>
      <c r="D20" s="54">
        <v>5.69</v>
      </c>
      <c r="E20" s="48">
        <f t="shared" si="1"/>
        <v>-80</v>
      </c>
      <c r="F20" s="13">
        <v>-64</v>
      </c>
      <c r="G20" s="13">
        <v>-16</v>
      </c>
      <c r="H20" s="48">
        <v>-204</v>
      </c>
      <c r="I20" s="48"/>
      <c r="J20" s="51">
        <f t="shared" si="0"/>
        <v>-284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2" customFormat="1" ht="46.5" customHeight="1">
      <c r="A21" s="16">
        <v>35</v>
      </c>
      <c r="B21" s="19" t="s">
        <v>36</v>
      </c>
      <c r="C21" s="18">
        <v>4</v>
      </c>
      <c r="D21" s="54">
        <v>5.69</v>
      </c>
      <c r="E21" s="48">
        <f t="shared" si="1"/>
        <v>-1.6</v>
      </c>
      <c r="F21" s="13">
        <v>-1.28</v>
      </c>
      <c r="G21" s="13">
        <v>-0.32</v>
      </c>
      <c r="H21" s="48">
        <v>-4.08</v>
      </c>
      <c r="I21" s="48"/>
      <c r="J21" s="51">
        <f t="shared" si="0"/>
        <v>-5.68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24">
      <c r="A22" s="16" t="s">
        <v>37</v>
      </c>
      <c r="B22" s="19" t="s">
        <v>38</v>
      </c>
      <c r="C22" s="18">
        <v>1</v>
      </c>
      <c r="D22" s="54">
        <v>1.42</v>
      </c>
      <c r="E22" s="48">
        <f>F22+G22</f>
        <v>1.42</v>
      </c>
      <c r="F22" s="13">
        <v>1.1499999999999999</v>
      </c>
      <c r="G22" s="13">
        <v>0.27</v>
      </c>
      <c r="H22" s="48"/>
      <c r="I22" s="48"/>
      <c r="J22" s="51">
        <f t="shared" si="0"/>
        <v>1.42</v>
      </c>
    </row>
    <row r="23" spans="1:45" s="22" customFormat="1" ht="50.25">
      <c r="A23" s="16">
        <v>37</v>
      </c>
      <c r="B23" s="19" t="s">
        <v>39</v>
      </c>
      <c r="C23" s="18">
        <v>100</v>
      </c>
      <c r="D23" s="54">
        <v>69.72</v>
      </c>
      <c r="E23" s="48">
        <f t="shared" si="1"/>
        <v>-40</v>
      </c>
      <c r="F23" s="13">
        <v>-32</v>
      </c>
      <c r="G23" s="13">
        <v>-8</v>
      </c>
      <c r="H23" s="48">
        <v>-102</v>
      </c>
      <c r="I23" s="48"/>
      <c r="J23" s="51">
        <f t="shared" si="0"/>
        <v>-142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84">
      <c r="A24" s="24" t="s">
        <v>40</v>
      </c>
      <c r="B24" s="28" t="s">
        <v>92</v>
      </c>
      <c r="C24" s="30"/>
      <c r="D24" s="52"/>
      <c r="E24" s="48"/>
      <c r="F24" s="41"/>
      <c r="G24" s="41"/>
      <c r="H24" s="48"/>
      <c r="I24" s="48"/>
      <c r="J24" s="50"/>
    </row>
    <row r="25" spans="1:45">
      <c r="A25" s="24" t="s">
        <v>94</v>
      </c>
      <c r="B25" s="25" t="s">
        <v>41</v>
      </c>
      <c r="C25" s="11">
        <v>1</v>
      </c>
      <c r="D25" s="54">
        <v>174.43</v>
      </c>
      <c r="E25" s="48">
        <f t="shared" ref="E25:E37" si="2">F25+G25</f>
        <v>142.82000000000005</v>
      </c>
      <c r="F25" s="41">
        <v>115.56000000000003</v>
      </c>
      <c r="G25" s="41">
        <v>27.260000000000009</v>
      </c>
      <c r="H25" s="48">
        <v>30.600000000000009</v>
      </c>
      <c r="I25" s="48">
        <v>1.0100000000000002</v>
      </c>
      <c r="J25" s="51">
        <f t="shared" si="0"/>
        <v>174.43000000000006</v>
      </c>
    </row>
    <row r="26" spans="1:45" ht="84">
      <c r="A26" s="24" t="s">
        <v>42</v>
      </c>
      <c r="B26" s="26" t="s">
        <v>43</v>
      </c>
      <c r="C26" s="11"/>
      <c r="D26" s="54"/>
      <c r="E26" s="48"/>
      <c r="F26" s="13"/>
      <c r="G26" s="13"/>
      <c r="H26" s="48"/>
      <c r="I26" s="48"/>
      <c r="J26" s="51"/>
    </row>
    <row r="27" spans="1:45">
      <c r="A27" s="24" t="s">
        <v>44</v>
      </c>
      <c r="B27" s="27" t="s">
        <v>45</v>
      </c>
      <c r="C27" s="11">
        <v>3</v>
      </c>
      <c r="D27" s="54">
        <v>131.22</v>
      </c>
      <c r="E27" s="48">
        <f>F27+G27</f>
        <v>323.77</v>
      </c>
      <c r="F27" s="13">
        <v>262.12</v>
      </c>
      <c r="G27" s="13">
        <v>61.65</v>
      </c>
      <c r="H27" s="48">
        <v>-15.32</v>
      </c>
      <c r="I27" s="48">
        <v>-2.6</v>
      </c>
      <c r="J27" s="51">
        <f t="shared" ref="J27:J30" si="3">E27+H27+I27</f>
        <v>305.84999999999997</v>
      </c>
    </row>
    <row r="28" spans="1:45">
      <c r="A28" s="24" t="s">
        <v>46</v>
      </c>
      <c r="B28" s="27" t="s">
        <v>47</v>
      </c>
      <c r="C28" s="11">
        <v>6</v>
      </c>
      <c r="D28" s="54">
        <v>262.36</v>
      </c>
      <c r="E28" s="48">
        <f>F28+G28</f>
        <v>1464.71</v>
      </c>
      <c r="F28" s="13">
        <v>1185.42</v>
      </c>
      <c r="G28" s="13">
        <v>279.29000000000002</v>
      </c>
      <c r="H28" s="48">
        <v>-60.59</v>
      </c>
      <c r="I28" s="48">
        <v>-5.56</v>
      </c>
      <c r="J28" s="51">
        <f t="shared" si="3"/>
        <v>1398.5600000000002</v>
      </c>
    </row>
    <row r="29" spans="1:45">
      <c r="A29" s="24" t="s">
        <v>48</v>
      </c>
      <c r="B29" s="27" t="s">
        <v>49</v>
      </c>
      <c r="C29" s="11">
        <v>1</v>
      </c>
      <c r="D29" s="54">
        <v>332.53</v>
      </c>
      <c r="E29" s="48">
        <v>171.73</v>
      </c>
      <c r="F29" s="13">
        <v>139.29</v>
      </c>
      <c r="G29" s="13">
        <v>32.44</v>
      </c>
      <c r="H29" s="48">
        <v>-54.7</v>
      </c>
      <c r="I29" s="48">
        <v>-6.93</v>
      </c>
      <c r="J29" s="51">
        <f t="shared" si="3"/>
        <v>110.1</v>
      </c>
    </row>
    <row r="30" spans="1:45">
      <c r="A30" s="24" t="s">
        <v>50</v>
      </c>
      <c r="B30" s="27" t="s">
        <v>51</v>
      </c>
      <c r="C30" s="30">
        <v>1</v>
      </c>
      <c r="D30" s="52">
        <v>498.9</v>
      </c>
      <c r="E30" s="48">
        <f t="shared" ref="E30" si="4">F30+G30</f>
        <v>409.12</v>
      </c>
      <c r="F30" s="41">
        <v>331.03</v>
      </c>
      <c r="G30" s="41">
        <v>78.09</v>
      </c>
      <c r="H30" s="48">
        <v>82.91</v>
      </c>
      <c r="I30" s="48">
        <v>6.87</v>
      </c>
      <c r="J30" s="50">
        <f t="shared" si="3"/>
        <v>498.9</v>
      </c>
    </row>
    <row r="31" spans="1:45" ht="26.25">
      <c r="A31" s="23" t="s">
        <v>52</v>
      </c>
      <c r="B31" s="28" t="s">
        <v>53</v>
      </c>
      <c r="C31" s="30">
        <v>1</v>
      </c>
      <c r="D31" s="52">
        <v>39.86</v>
      </c>
      <c r="E31" s="48">
        <f t="shared" si="2"/>
        <v>27.04</v>
      </c>
      <c r="F31" s="41">
        <v>21.88</v>
      </c>
      <c r="G31" s="41">
        <v>5.16</v>
      </c>
      <c r="H31" s="48">
        <v>11.27</v>
      </c>
      <c r="I31" s="48">
        <v>1.5500000000000003</v>
      </c>
      <c r="J31" s="50">
        <f t="shared" si="0"/>
        <v>39.86</v>
      </c>
    </row>
    <row r="32" spans="1:45" ht="24">
      <c r="A32" s="23">
        <v>59</v>
      </c>
      <c r="B32" s="28" t="s">
        <v>96</v>
      </c>
      <c r="C32" s="30">
        <v>20</v>
      </c>
      <c r="D32" s="52">
        <v>71.14</v>
      </c>
      <c r="E32" s="48">
        <v>-798.42</v>
      </c>
      <c r="F32" s="41">
        <v>-643.41999999999996</v>
      </c>
      <c r="G32" s="41">
        <v>-155</v>
      </c>
      <c r="H32" s="48">
        <v>-352.27</v>
      </c>
      <c r="I32" s="48">
        <v>-272.11</v>
      </c>
      <c r="J32" s="50">
        <f t="shared" si="0"/>
        <v>-1422.8000000000002</v>
      </c>
    </row>
    <row r="33" spans="1:45" ht="24">
      <c r="A33" s="23">
        <v>60</v>
      </c>
      <c r="B33" s="28" t="s">
        <v>97</v>
      </c>
      <c r="C33" s="30">
        <v>5</v>
      </c>
      <c r="D33" s="52">
        <v>42.69</v>
      </c>
      <c r="E33" s="48">
        <v>-119.69</v>
      </c>
      <c r="F33" s="41">
        <v>-96.46</v>
      </c>
      <c r="G33" s="41">
        <v>-23.23</v>
      </c>
      <c r="H33" s="48">
        <v>-55.83</v>
      </c>
      <c r="I33" s="48">
        <v>-37.93</v>
      </c>
      <c r="J33" s="50">
        <f t="shared" si="0"/>
        <v>-213.45</v>
      </c>
    </row>
    <row r="34" spans="1:45" s="22" customFormat="1" ht="26.25">
      <c r="A34" s="23">
        <v>61</v>
      </c>
      <c r="B34" s="28" t="s">
        <v>54</v>
      </c>
      <c r="C34" s="30">
        <v>30</v>
      </c>
      <c r="D34" s="52">
        <v>91.07</v>
      </c>
      <c r="E34" s="48">
        <f t="shared" si="2"/>
        <v>-12</v>
      </c>
      <c r="F34" s="41">
        <v>-9.6</v>
      </c>
      <c r="G34" s="41">
        <v>-2.4</v>
      </c>
      <c r="H34" s="48">
        <v>-30.6</v>
      </c>
      <c r="I34" s="48"/>
      <c r="J34" s="50">
        <f t="shared" si="0"/>
        <v>-42.6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26.25">
      <c r="A35" s="23" t="s">
        <v>55</v>
      </c>
      <c r="B35" s="28" t="s">
        <v>56</v>
      </c>
      <c r="C35" s="30">
        <v>1</v>
      </c>
      <c r="D35" s="52">
        <v>12.81</v>
      </c>
      <c r="E35" s="48">
        <f t="shared" si="2"/>
        <v>9.16</v>
      </c>
      <c r="F35" s="41">
        <f>14.76/2</f>
        <v>7.38</v>
      </c>
      <c r="G35" s="41">
        <f>3.56/2</f>
        <v>1.78</v>
      </c>
      <c r="H35" s="48">
        <f>9.12/2-1.42*1</f>
        <v>3.1399999999999997</v>
      </c>
      <c r="I35" s="48">
        <f>1.02/2</f>
        <v>0.51</v>
      </c>
      <c r="J35" s="50">
        <f t="shared" si="0"/>
        <v>12.81</v>
      </c>
    </row>
    <row r="36" spans="1:45" s="22" customFormat="1">
      <c r="A36" s="23">
        <v>62</v>
      </c>
      <c r="B36" s="28" t="s">
        <v>57</v>
      </c>
      <c r="C36" s="30">
        <v>30</v>
      </c>
      <c r="D36" s="52">
        <v>91.07</v>
      </c>
      <c r="E36" s="48">
        <f>F36+G36</f>
        <v>-12</v>
      </c>
      <c r="F36" s="41">
        <v>-9.6</v>
      </c>
      <c r="G36" s="41">
        <v>-2.4</v>
      </c>
      <c r="H36" s="48">
        <v>-30.6</v>
      </c>
      <c r="I36" s="48"/>
      <c r="J36" s="50">
        <f t="shared" si="0"/>
        <v>-42.6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4">
      <c r="A37" s="23" t="s">
        <v>58</v>
      </c>
      <c r="B37" s="28" t="s">
        <v>59</v>
      </c>
      <c r="C37" s="30">
        <v>1</v>
      </c>
      <c r="D37" s="52">
        <v>12.77</v>
      </c>
      <c r="E37" s="48">
        <f t="shared" si="2"/>
        <v>8.73</v>
      </c>
      <c r="F37" s="41">
        <v>7.07</v>
      </c>
      <c r="G37" s="41">
        <v>1.66</v>
      </c>
      <c r="H37" s="48">
        <v>3.53</v>
      </c>
      <c r="I37" s="48">
        <v>0.51</v>
      </c>
      <c r="J37" s="50">
        <f t="shared" si="0"/>
        <v>12.77</v>
      </c>
    </row>
    <row r="38" spans="1:45" s="22" customFormat="1" ht="50.25">
      <c r="A38" s="23">
        <v>63</v>
      </c>
      <c r="B38" s="28" t="s">
        <v>60</v>
      </c>
      <c r="C38" s="30">
        <v>15</v>
      </c>
      <c r="D38" s="52">
        <v>55.49</v>
      </c>
      <c r="E38" s="48">
        <f>F38+G38</f>
        <v>-6</v>
      </c>
      <c r="F38" s="41">
        <v>-4.8</v>
      </c>
      <c r="G38" s="41">
        <v>-1.2</v>
      </c>
      <c r="H38" s="48">
        <v>-15.3</v>
      </c>
      <c r="I38" s="48"/>
      <c r="J38" s="50">
        <f t="shared" si="0"/>
        <v>-21.3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60">
      <c r="A39" s="23" t="s">
        <v>61</v>
      </c>
      <c r="B39" s="28" t="s">
        <v>62</v>
      </c>
      <c r="C39" s="30">
        <v>1</v>
      </c>
      <c r="D39" s="52">
        <v>12.77</v>
      </c>
      <c r="E39" s="48">
        <f>F39+G39</f>
        <v>8.73</v>
      </c>
      <c r="F39" s="41">
        <v>7.07</v>
      </c>
      <c r="G39" s="41">
        <v>1.66</v>
      </c>
      <c r="H39" s="48">
        <v>3.53</v>
      </c>
      <c r="I39" s="48">
        <v>0.51</v>
      </c>
      <c r="J39" s="50">
        <f>E39+H39+I39</f>
        <v>12.77</v>
      </c>
    </row>
    <row r="40" spans="1:45" ht="72">
      <c r="A40" s="24" t="s">
        <v>63</v>
      </c>
      <c r="B40" s="26" t="s">
        <v>64</v>
      </c>
      <c r="C40" s="11"/>
      <c r="D40" s="54"/>
      <c r="E40" s="48"/>
      <c r="F40" s="13"/>
      <c r="G40" s="13"/>
      <c r="H40" s="48"/>
      <c r="I40" s="48"/>
      <c r="J40" s="51"/>
    </row>
    <row r="41" spans="1:45">
      <c r="A41" s="15" t="s">
        <v>65</v>
      </c>
      <c r="B41" s="27" t="s">
        <v>47</v>
      </c>
      <c r="C41" s="11">
        <v>1</v>
      </c>
      <c r="D41" s="54">
        <v>348.9</v>
      </c>
      <c r="E41" s="48">
        <f t="shared" ref="E41:E55" si="5">F41+G41</f>
        <v>285.62</v>
      </c>
      <c r="F41" s="13">
        <v>231.1</v>
      </c>
      <c r="G41" s="13">
        <v>54.52</v>
      </c>
      <c r="H41" s="48">
        <v>61.26</v>
      </c>
      <c r="I41" s="48">
        <v>2.02</v>
      </c>
      <c r="J41" s="51">
        <f>E41+H41+I41</f>
        <v>348.9</v>
      </c>
    </row>
    <row r="42" spans="1:45">
      <c r="A42" s="15" t="s">
        <v>66</v>
      </c>
      <c r="B42" s="27" t="s">
        <v>49</v>
      </c>
      <c r="C42" s="11">
        <v>1</v>
      </c>
      <c r="D42" s="54">
        <v>442.44</v>
      </c>
      <c r="E42" s="48">
        <f t="shared" si="5"/>
        <v>379.15</v>
      </c>
      <c r="F42" s="13">
        <v>306.77999999999997</v>
      </c>
      <c r="G42" s="13">
        <v>72.37</v>
      </c>
      <c r="H42" s="48">
        <v>61.26</v>
      </c>
      <c r="I42" s="48">
        <v>2.0299999999999998</v>
      </c>
      <c r="J42" s="51">
        <f>E42+H42+I42</f>
        <v>442.43999999999994</v>
      </c>
    </row>
    <row r="43" spans="1:45">
      <c r="A43" s="15" t="s">
        <v>67</v>
      </c>
      <c r="B43" s="27" t="s">
        <v>51</v>
      </c>
      <c r="C43" s="11">
        <v>1</v>
      </c>
      <c r="D43" s="54">
        <v>539.83000000000004</v>
      </c>
      <c r="E43" s="48">
        <f t="shared" si="5"/>
        <v>479.07</v>
      </c>
      <c r="F43" s="13">
        <v>387.63</v>
      </c>
      <c r="G43" s="13">
        <v>91.44</v>
      </c>
      <c r="H43" s="48">
        <v>58.74</v>
      </c>
      <c r="I43" s="48">
        <v>2.02</v>
      </c>
      <c r="J43" s="51">
        <f>E43+H43+I43</f>
        <v>539.82999999999993</v>
      </c>
    </row>
    <row r="44" spans="1:45" s="32" customFormat="1">
      <c r="A44" s="15" t="s">
        <v>68</v>
      </c>
      <c r="B44" s="27" t="s">
        <v>69</v>
      </c>
      <c r="C44" s="11">
        <v>1</v>
      </c>
      <c r="D44" s="54">
        <v>28.4</v>
      </c>
      <c r="E44" s="48">
        <f t="shared" si="5"/>
        <v>15.91</v>
      </c>
      <c r="F44" s="13">
        <v>12.87</v>
      </c>
      <c r="G44" s="13">
        <v>3.04</v>
      </c>
      <c r="H44" s="48">
        <v>7.04</v>
      </c>
      <c r="I44" s="48">
        <v>5.45</v>
      </c>
      <c r="J44" s="51">
        <f>E44+H44+I44</f>
        <v>28.4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60">
      <c r="A45" s="15" t="s">
        <v>70</v>
      </c>
      <c r="B45" s="26" t="s">
        <v>71</v>
      </c>
      <c r="C45" s="11"/>
      <c r="D45" s="54"/>
      <c r="E45" s="48"/>
      <c r="F45" s="13"/>
      <c r="G45" s="13"/>
      <c r="H45" s="48"/>
      <c r="I45" s="48"/>
      <c r="J45" s="51"/>
    </row>
    <row r="46" spans="1:45" ht="48">
      <c r="A46" s="15" t="s">
        <v>72</v>
      </c>
      <c r="B46" s="26" t="s">
        <v>73</v>
      </c>
      <c r="C46" s="11">
        <v>1</v>
      </c>
      <c r="D46" s="54">
        <v>139.01</v>
      </c>
      <c r="E46" s="48">
        <f t="shared" si="5"/>
        <v>105.77</v>
      </c>
      <c r="F46" s="13">
        <v>85.58</v>
      </c>
      <c r="G46" s="13">
        <v>20.190000000000001</v>
      </c>
      <c r="H46" s="48">
        <v>31.22</v>
      </c>
      <c r="I46" s="48">
        <v>2.02</v>
      </c>
      <c r="J46" s="51">
        <f>E46+H46+I46</f>
        <v>139.01000000000002</v>
      </c>
    </row>
    <row r="47" spans="1:45">
      <c r="A47" s="15" t="s">
        <v>74</v>
      </c>
      <c r="B47" s="27" t="s">
        <v>75</v>
      </c>
      <c r="C47" s="11">
        <v>1</v>
      </c>
      <c r="D47" s="54">
        <v>28.4</v>
      </c>
      <c r="E47" s="48">
        <f t="shared" si="5"/>
        <v>15.91</v>
      </c>
      <c r="F47" s="13">
        <v>12.87</v>
      </c>
      <c r="G47" s="13">
        <v>3.04</v>
      </c>
      <c r="H47" s="48">
        <v>7.04</v>
      </c>
      <c r="I47" s="48">
        <v>5.45</v>
      </c>
      <c r="J47" s="51">
        <f>E47+H47+I47</f>
        <v>28.4</v>
      </c>
    </row>
    <row r="48" spans="1:45">
      <c r="A48" s="20" t="s">
        <v>76</v>
      </c>
      <c r="B48" s="29" t="s">
        <v>77</v>
      </c>
      <c r="C48" s="11"/>
      <c r="D48" s="54"/>
      <c r="E48" s="48"/>
      <c r="F48" s="13"/>
      <c r="G48" s="13"/>
      <c r="H48" s="48"/>
      <c r="I48" s="48"/>
      <c r="J48" s="51"/>
    </row>
    <row r="49" spans="1:45" ht="24">
      <c r="A49" s="15" t="s">
        <v>78</v>
      </c>
      <c r="B49" s="21" t="s">
        <v>79</v>
      </c>
      <c r="C49" s="11">
        <v>1</v>
      </c>
      <c r="D49" s="54">
        <v>14.19</v>
      </c>
      <c r="E49" s="48">
        <f t="shared" si="5"/>
        <v>9.129999999999999</v>
      </c>
      <c r="F49" s="13">
        <v>7.39</v>
      </c>
      <c r="G49" s="13">
        <v>1.74</v>
      </c>
      <c r="H49" s="48">
        <v>4.55</v>
      </c>
      <c r="I49" s="48">
        <v>0.51</v>
      </c>
      <c r="J49" s="51">
        <f t="shared" ref="J49:J55" si="6">E49+H49+I49</f>
        <v>14.19</v>
      </c>
    </row>
    <row r="50" spans="1:45" ht="24">
      <c r="A50" s="15" t="s">
        <v>80</v>
      </c>
      <c r="B50" s="21" t="s">
        <v>81</v>
      </c>
      <c r="C50" s="11">
        <v>1</v>
      </c>
      <c r="D50" s="54">
        <v>7.08</v>
      </c>
      <c r="E50" s="48">
        <f t="shared" si="5"/>
        <v>4.5599999999999996</v>
      </c>
      <c r="F50" s="13">
        <v>3.69</v>
      </c>
      <c r="G50" s="13">
        <v>0.87</v>
      </c>
      <c r="H50" s="48">
        <v>2.2599999999999998</v>
      </c>
      <c r="I50" s="48">
        <v>0.26</v>
      </c>
      <c r="J50" s="51">
        <f t="shared" si="6"/>
        <v>7.0799999999999992</v>
      </c>
    </row>
    <row r="51" spans="1:45" ht="96">
      <c r="A51" s="9">
        <v>78</v>
      </c>
      <c r="B51" s="26" t="s">
        <v>82</v>
      </c>
      <c r="C51" s="11">
        <v>1</v>
      </c>
      <c r="D51" s="54">
        <v>993.52</v>
      </c>
      <c r="E51" s="48">
        <f t="shared" si="5"/>
        <v>616.45000000000005</v>
      </c>
      <c r="F51" s="13">
        <v>498.79</v>
      </c>
      <c r="G51" s="13">
        <v>117.66</v>
      </c>
      <c r="H51" s="48">
        <v>308.14</v>
      </c>
      <c r="I51" s="48">
        <v>68.930000000000007</v>
      </c>
      <c r="J51" s="51">
        <f t="shared" si="6"/>
        <v>993.52</v>
      </c>
    </row>
    <row r="52" spans="1:45" ht="48">
      <c r="A52" s="9" t="s">
        <v>83</v>
      </c>
      <c r="B52" s="31" t="s">
        <v>84</v>
      </c>
      <c r="C52" s="11">
        <v>1</v>
      </c>
      <c r="D52" s="54">
        <v>425.26</v>
      </c>
      <c r="E52" s="48">
        <f t="shared" si="5"/>
        <v>397.35</v>
      </c>
      <c r="F52" s="13">
        <v>321.51</v>
      </c>
      <c r="G52" s="13">
        <v>75.84</v>
      </c>
      <c r="H52" s="48">
        <v>19.47</v>
      </c>
      <c r="I52" s="48">
        <v>8.44</v>
      </c>
      <c r="J52" s="51">
        <f t="shared" si="6"/>
        <v>425.26000000000005</v>
      </c>
    </row>
    <row r="53" spans="1:45" ht="24">
      <c r="A53" s="9" t="s">
        <v>85</v>
      </c>
      <c r="B53" s="26" t="s">
        <v>86</v>
      </c>
      <c r="C53" s="11">
        <v>1</v>
      </c>
      <c r="D53" s="54">
        <v>141.78</v>
      </c>
      <c r="E53" s="48">
        <f t="shared" si="5"/>
        <v>123.9</v>
      </c>
      <c r="F53" s="13">
        <v>100.25</v>
      </c>
      <c r="G53" s="13">
        <v>23.65</v>
      </c>
      <c r="H53" s="48">
        <v>15.79</v>
      </c>
      <c r="I53" s="48">
        <v>2.09</v>
      </c>
      <c r="J53" s="51">
        <f t="shared" si="6"/>
        <v>141.78</v>
      </c>
    </row>
    <row r="54" spans="1:45" ht="24">
      <c r="A54" s="9">
        <v>82</v>
      </c>
      <c r="B54" s="26" t="s">
        <v>87</v>
      </c>
      <c r="C54" s="42">
        <v>1</v>
      </c>
      <c r="D54" s="52">
        <v>41.1</v>
      </c>
      <c r="E54" s="48">
        <f t="shared" si="5"/>
        <v>36.9</v>
      </c>
      <c r="F54" s="41">
        <v>29.86</v>
      </c>
      <c r="G54" s="41">
        <v>7.04</v>
      </c>
      <c r="H54" s="48">
        <v>4.2</v>
      </c>
      <c r="I54" s="48">
        <v>0</v>
      </c>
      <c r="J54" s="50">
        <f t="shared" si="6"/>
        <v>41.1</v>
      </c>
    </row>
    <row r="55" spans="1:45" s="22" customFormat="1">
      <c r="A55" s="9">
        <v>83</v>
      </c>
      <c r="B55" s="26" t="s">
        <v>88</v>
      </c>
      <c r="C55" s="42">
        <v>400</v>
      </c>
      <c r="D55" s="52">
        <v>1.42</v>
      </c>
      <c r="E55" s="48">
        <f t="shared" si="5"/>
        <v>158.19999999999999</v>
      </c>
      <c r="F55" s="41">
        <v>128</v>
      </c>
      <c r="G55" s="41">
        <f>ROUND(F55*0.2359,2)</f>
        <v>30.2</v>
      </c>
      <c r="H55" s="48">
        <v>409.8</v>
      </c>
      <c r="I55" s="48">
        <v>0</v>
      </c>
      <c r="J55" s="50">
        <f t="shared" si="6"/>
        <v>568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9" customHeight="1">
      <c r="A56" s="33"/>
      <c r="B56" s="32"/>
      <c r="C56" s="34"/>
      <c r="D56" s="35"/>
      <c r="E56" s="49"/>
      <c r="F56" s="36"/>
      <c r="G56" s="36"/>
      <c r="H56" s="49"/>
      <c r="I56" s="49"/>
    </row>
    <row r="57" spans="1:45" ht="15.75" thickBot="1">
      <c r="A57" s="67" t="s">
        <v>89</v>
      </c>
      <c r="B57" s="67"/>
      <c r="C57" s="67"/>
      <c r="D57" s="67"/>
      <c r="E57" s="62">
        <f t="shared" ref="E57:J57" si="7">SUM(E4:E55)</f>
        <v>1265.2500000000014</v>
      </c>
      <c r="F57" s="62">
        <f t="shared" si="7"/>
        <v>1125.6649999999997</v>
      </c>
      <c r="G57" s="62">
        <f t="shared" si="7"/>
        <v>139.58499999999995</v>
      </c>
      <c r="H57" s="62">
        <f t="shared" si="7"/>
        <v>715.64499999999998</v>
      </c>
      <c r="I57" s="62">
        <f t="shared" si="7"/>
        <v>-215.69500000000014</v>
      </c>
      <c r="J57" s="62">
        <f t="shared" si="7"/>
        <v>1765.1999999999998</v>
      </c>
    </row>
    <row r="58" spans="1:45" ht="15.75" thickTop="1">
      <c r="A58" s="66" t="s">
        <v>99</v>
      </c>
    </row>
    <row r="60" spans="1:45" ht="15.75">
      <c r="B60" s="55" t="s">
        <v>101</v>
      </c>
      <c r="C60" s="55"/>
      <c r="D60" s="56"/>
      <c r="E60" s="56"/>
      <c r="F60" s="56"/>
      <c r="G60" s="55"/>
      <c r="H60" s="39"/>
    </row>
    <row r="61" spans="1:45" ht="15.75">
      <c r="B61" s="55" t="s">
        <v>102</v>
      </c>
      <c r="C61" s="55"/>
      <c r="D61" s="56"/>
      <c r="E61" s="56"/>
      <c r="F61" s="56"/>
      <c r="G61" s="55" t="s">
        <v>103</v>
      </c>
      <c r="H61" s="39"/>
    </row>
    <row r="62" spans="1:45">
      <c r="B62" s="57"/>
      <c r="C62" s="57"/>
      <c r="D62" s="58"/>
      <c r="E62" s="58"/>
      <c r="F62" s="58"/>
      <c r="G62" s="57"/>
      <c r="H62" s="38"/>
    </row>
    <row r="63" spans="1:45" ht="15.75">
      <c r="B63" s="59" t="s">
        <v>104</v>
      </c>
      <c r="C63" s="60"/>
      <c r="D63" s="56"/>
      <c r="E63" s="56"/>
      <c r="F63" s="56"/>
      <c r="G63" s="60"/>
    </row>
    <row r="64" spans="1:45" ht="15.75">
      <c r="B64" s="61" t="s">
        <v>91</v>
      </c>
      <c r="C64" s="60"/>
      <c r="D64" s="56"/>
      <c r="E64" s="56"/>
      <c r="F64" s="56"/>
      <c r="G64" s="60"/>
    </row>
    <row r="65" spans="2:7" ht="15.75">
      <c r="B65" s="61" t="s">
        <v>90</v>
      </c>
      <c r="C65" s="60"/>
      <c r="D65" s="56"/>
      <c r="E65" s="56"/>
      <c r="F65" s="56"/>
      <c r="G65" s="60"/>
    </row>
    <row r="67" spans="2:7">
      <c r="B67" s="63"/>
    </row>
  </sheetData>
  <mergeCells count="2">
    <mergeCell ref="A57:D57"/>
    <mergeCell ref="A1:J1"/>
  </mergeCells>
  <phoneticPr fontId="10" type="noConversion"/>
  <pageMargins left="0.23622047244094491" right="0.15748031496062992" top="0.86614173228346458" bottom="0.94488188976377963" header="0.19685039370078741" footer="0.19685039370078741"/>
  <pageSetup paperSize="9" scale="80" orientation="portrait" verticalDpi="0" r:id="rId1"/>
  <headerFooter>
    <oddHeader>&amp;R2. Pielikums grozījumu Ministru kabineta 2013.gada 17.septembra noteikumos Nr.873 „Zāļu valsts aģentūras maksas pakalpojumu cenrādis”  anotācijai</oddHeader>
    <oddFooter>&amp;LVMAnotp2_240714_cenr_873; Pielikums grozījumu Ministru kabineta 2013.gada 17.septembra noteikumos Nr.873 „Zāļu valsts aģentūras maksas pakalpojumu cenrādis” 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2014-02 euro</vt:lpstr>
      <vt:lpstr>'2014-02 euro'!Print_Area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grozījumu Ministru kabineta 2013.gada 17.septembra noteikumos Nr.873 „Zāļu valsts aģentūras maksas pakalpojumu cenrādis” anotācijai</dc:title>
  <dc:subject>2.pielikums</dc:subject>
  <dc:creator>Āris Kasparāns</dc:creator>
  <dc:description>Tālr.Nr.67876043, aris.kasparans@vm.gov.lv</dc:description>
  <cp:lastModifiedBy>akasparans</cp:lastModifiedBy>
  <cp:lastPrinted>2014-07-17T10:33:31Z</cp:lastPrinted>
  <dcterms:created xsi:type="dcterms:W3CDTF">2014-01-24T07:29:11Z</dcterms:created>
  <dcterms:modified xsi:type="dcterms:W3CDTF">2014-07-24T16:55:11Z</dcterms:modified>
</cp:coreProperties>
</file>