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11160" activeTab="6"/>
  </bookViews>
  <sheets>
    <sheet name="Kopsavilkums" sheetId="11" r:id="rId1"/>
    <sheet name="ministrijas" sheetId="12" r:id="rId2"/>
    <sheet name="1" sheetId="1" r:id="rId3"/>
    <sheet name="2" sheetId="2" r:id="rId4"/>
    <sheet name="3" sheetId="3" r:id="rId5"/>
    <sheet name="4" sheetId="5" r:id="rId6"/>
    <sheet name="5" sheetId="6" r:id="rId7"/>
    <sheet name="6" sheetId="7" r:id="rId8"/>
    <sheet name="7" sheetId="14" r:id="rId9"/>
    <sheet name="8" sheetId="8" r:id="rId10"/>
    <sheet name="9" sheetId="9" r:id="rId11"/>
  </sheet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8" i="12"/>
  <c r="F18" s="1"/>
  <c r="K16"/>
  <c r="F16" s="1"/>
  <c r="E16" s="1"/>
  <c r="I13"/>
  <c r="H13" s="1"/>
  <c r="K10"/>
  <c r="F10" s="1"/>
  <c r="E10" s="1"/>
  <c r="D11" i="11"/>
  <c r="D10" i="12" s="1"/>
  <c r="D8" i="11"/>
  <c r="F8" s="1"/>
  <c r="F54" i="5"/>
  <c r="D13" i="11"/>
  <c r="D18" i="12" s="1"/>
  <c r="D17"/>
  <c r="D7" i="11"/>
  <c r="D16" i="12" s="1"/>
  <c r="D15" s="1"/>
  <c r="L17"/>
  <c r="F17" s="1"/>
  <c r="E17" s="1"/>
  <c r="K9"/>
  <c r="F9" s="1"/>
  <c r="K8"/>
  <c r="F8"/>
  <c r="E8" s="1"/>
  <c r="J13"/>
  <c r="K12"/>
  <c r="F12" s="1"/>
  <c r="M5"/>
  <c r="E5" s="1"/>
  <c r="D10" i="11"/>
  <c r="D9" i="12" s="1"/>
  <c r="D9" i="11"/>
  <c r="D8" i="12" s="1"/>
  <c r="D5" i="11"/>
  <c r="D12" i="12" s="1"/>
  <c r="D6" i="11"/>
  <c r="F6" s="1"/>
  <c r="D12"/>
  <c r="D5" i="12" s="1"/>
  <c r="F11" i="11"/>
  <c r="F30" i="14"/>
  <c r="F11" i="5"/>
  <c r="F12"/>
  <c r="F13"/>
  <c r="F15"/>
  <c r="F16"/>
  <c r="F17"/>
  <c r="F18"/>
  <c r="F19"/>
  <c r="F20"/>
  <c r="F31"/>
  <c r="F32"/>
  <c r="F33"/>
  <c r="F34"/>
  <c r="F35"/>
  <c r="F36"/>
  <c r="F37"/>
  <c r="F38"/>
  <c r="F39"/>
  <c r="F41"/>
  <c r="F42"/>
  <c r="F43"/>
  <c r="F44"/>
  <c r="F45"/>
  <c r="F46"/>
  <c r="F47"/>
  <c r="F48"/>
  <c r="F50"/>
  <c r="L7" i="12"/>
  <c r="M7"/>
  <c r="G7"/>
  <c r="H7"/>
  <c r="I7"/>
  <c r="J7"/>
  <c r="F10" i="14"/>
  <c r="F11"/>
  <c r="F12"/>
  <c r="F14"/>
  <c r="F16"/>
  <c r="F17"/>
  <c r="F18"/>
  <c r="F19"/>
  <c r="F20"/>
  <c r="F21"/>
  <c r="F22"/>
  <c r="F23"/>
  <c r="F25"/>
  <c r="F26"/>
  <c r="F27"/>
  <c r="E6" i="11"/>
  <c r="J11" i="12"/>
  <c r="J22" s="1"/>
  <c r="J15"/>
  <c r="F9" i="9"/>
  <c r="F10"/>
  <c r="F11"/>
  <c r="F12"/>
  <c r="F13"/>
  <c r="F14"/>
  <c r="F16"/>
  <c r="F17"/>
  <c r="F18"/>
  <c r="F19"/>
  <c r="F20"/>
  <c r="F23"/>
  <c r="F13" i="11"/>
  <c r="F9" i="8"/>
  <c r="F10"/>
  <c r="F11"/>
  <c r="F12" i="11"/>
  <c r="F9" i="7"/>
  <c r="F10"/>
  <c r="F11"/>
  <c r="F12"/>
  <c r="F13"/>
  <c r="F14"/>
  <c r="F15"/>
  <c r="F16"/>
  <c r="F17"/>
  <c r="F18"/>
  <c r="F19"/>
  <c r="F20"/>
  <c r="F21"/>
  <c r="F22"/>
  <c r="F23"/>
  <c r="F25"/>
  <c r="F27"/>
  <c r="F30"/>
  <c r="F9" i="6"/>
  <c r="F10"/>
  <c r="F11"/>
  <c r="F12"/>
  <c r="F13"/>
  <c r="F14"/>
  <c r="F15"/>
  <c r="F16"/>
  <c r="F17"/>
  <c r="F19"/>
  <c r="F20"/>
  <c r="F21"/>
  <c r="F22"/>
  <c r="F23"/>
  <c r="F25"/>
  <c r="F26"/>
  <c r="F27"/>
  <c r="F28"/>
  <c r="F10" i="3"/>
  <c r="F11"/>
  <c r="F12"/>
  <c r="F13"/>
  <c r="F14"/>
  <c r="F15"/>
  <c r="F17"/>
  <c r="F18"/>
  <c r="F19"/>
  <c r="F20"/>
  <c r="F21"/>
  <c r="F22"/>
  <c r="F23"/>
  <c r="F24"/>
  <c r="F25"/>
  <c r="F26"/>
  <c r="F27"/>
  <c r="F28"/>
  <c r="F30"/>
  <c r="F32"/>
  <c r="F33"/>
  <c r="F34"/>
  <c r="F35"/>
  <c r="F37"/>
  <c r="F38"/>
  <c r="F39"/>
  <c r="F40"/>
  <c r="F41"/>
  <c r="F42"/>
  <c r="F43"/>
  <c r="F44"/>
  <c r="F46"/>
  <c r="F47"/>
  <c r="F48"/>
  <c r="F49"/>
  <c r="F50"/>
  <c r="F52"/>
  <c r="F53"/>
  <c r="F55"/>
  <c r="F56"/>
  <c r="F58"/>
  <c r="F59"/>
  <c r="F60"/>
  <c r="F61"/>
  <c r="F9" i="1"/>
  <c r="F10"/>
  <c r="F11"/>
  <c r="F12"/>
  <c r="F13"/>
  <c r="F14"/>
  <c r="F15"/>
  <c r="F16"/>
  <c r="F17"/>
  <c r="F18"/>
  <c r="F19"/>
  <c r="F20"/>
  <c r="F21"/>
  <c r="F22"/>
  <c r="G16" i="12"/>
  <c r="G17"/>
  <c r="G18"/>
  <c r="G12"/>
  <c r="G9"/>
  <c r="G8"/>
  <c r="G5"/>
  <c r="F5"/>
  <c r="G15"/>
  <c r="H15"/>
  <c r="I15"/>
  <c r="L11"/>
  <c r="M15"/>
  <c r="M11"/>
  <c r="C13" i="11"/>
  <c r="C12"/>
  <c r="C10"/>
  <c r="C9"/>
  <c r="C8"/>
  <c r="C7"/>
  <c r="C6"/>
  <c r="C5"/>
  <c r="A6"/>
  <c r="A7"/>
  <c r="A8"/>
  <c r="A10"/>
  <c r="F29" i="7"/>
  <c r="F9" i="3"/>
  <c r="F10" i="11"/>
  <c r="F23" i="1"/>
  <c r="K11" i="12"/>
  <c r="A13" i="11"/>
  <c r="E15"/>
  <c r="I11" i="12"/>
  <c r="I22" s="1"/>
  <c r="L15" l="1"/>
  <c r="L22" s="1"/>
  <c r="F7" i="11"/>
  <c r="M22" i="12"/>
  <c r="D13"/>
  <c r="D11"/>
  <c r="F5" i="11"/>
  <c r="E18" i="12"/>
  <c r="E15" s="1"/>
  <c r="F15"/>
  <c r="H11"/>
  <c r="H22" s="1"/>
  <c r="G13"/>
  <c r="D7"/>
  <c r="F7"/>
  <c r="E9"/>
  <c r="E7" s="1"/>
  <c r="D15" i="11"/>
  <c r="K15" i="12"/>
  <c r="K22" s="1"/>
  <c r="K7"/>
  <c r="E12"/>
  <c r="F9" i="11"/>
  <c r="F15" s="1"/>
  <c r="D22" i="12" l="1"/>
  <c r="G11"/>
  <c r="G22" s="1"/>
  <c r="F13"/>
  <c r="E13" l="1"/>
  <c r="E11" s="1"/>
  <c r="E22" s="1"/>
  <c r="F11"/>
  <c r="F22" s="1"/>
</calcChain>
</file>

<file path=xl/sharedStrings.xml><?xml version="1.0" encoding="utf-8"?>
<sst xmlns="http://schemas.openxmlformats.org/spreadsheetml/2006/main" count="731" uniqueCount="469">
  <si>
    <t>Nr. p.k.</t>
  </si>
  <si>
    <t>Vienību skaits</t>
  </si>
  <si>
    <t>Pozīcija</t>
  </si>
  <si>
    <t>KOPĀ:</t>
  </si>
  <si>
    <t>1.</t>
  </si>
  <si>
    <t>2.</t>
  </si>
  <si>
    <t>3.</t>
  </si>
  <si>
    <t>4.</t>
  </si>
  <si>
    <t>5.</t>
  </si>
  <si>
    <t>Vienas vienības cena (EUR)</t>
  </si>
  <si>
    <t>euro</t>
  </si>
  <si>
    <t>Vienības nosaukums</t>
  </si>
  <si>
    <t>Pasākuma īstenotājs</t>
  </si>
  <si>
    <t>Summa kopā  (EUR)                                                                                       (4x5=6)</t>
  </si>
  <si>
    <t>Ministrija, kuras budžetā tiek plānots finansējums</t>
  </si>
  <si>
    <t>Finansējuma saņēmējs</t>
  </si>
  <si>
    <r>
      <t xml:space="preserve">Piezīmes                                                                </t>
    </r>
    <r>
      <rPr>
        <sz val="12"/>
        <color theme="1"/>
        <rFont val="Times New Roman"/>
        <family val="1"/>
        <charset val="186"/>
      </rPr>
      <t>(ja valsts budžeta iestāde tad jānorāda EKK)</t>
    </r>
  </si>
  <si>
    <t>Nodibinājums "Latvijas Zinātņu akadēmijas Baltijas stratēģisko pētījumu centrs"</t>
  </si>
  <si>
    <t>1991.gada barikāžu 25 gadu atceres pasākuma nosaukums "Starptautiska zinātniska konference "Barikādes: civilā pretestība prettautiskai varai un tās mācības""</t>
  </si>
  <si>
    <t>gab</t>
  </si>
  <si>
    <t xml:space="preserve">Tiešraide internetā </t>
  </si>
  <si>
    <t>Fotogrāfa pakalpojumi</t>
  </si>
  <si>
    <t>Sinhronās tulkošanas aparatūras īre</t>
  </si>
  <si>
    <t>Tulki</t>
  </si>
  <si>
    <t>Ceļa izdevumi ārzemju dalībniekiem</t>
  </si>
  <si>
    <t xml:space="preserve">Naktsmītnes viesnīcā </t>
  </si>
  <si>
    <t>naktis</t>
  </si>
  <si>
    <t xml:space="preserve">Izstādes izveidošana (koncepcijas izveide, materiālu atlase un tehniskais risinājums) </t>
  </si>
  <si>
    <t>izstāde</t>
  </si>
  <si>
    <t>Konferences materiālu rediģēšana</t>
  </si>
  <si>
    <t xml:space="preserve">lapas </t>
  </si>
  <si>
    <t>Konferences materiālu publikācija angļu un latviešu valodā (~220 lpp katrs),  drukāšana</t>
  </si>
  <si>
    <t>krājumi</t>
  </si>
  <si>
    <t>Ielūgumi</t>
  </si>
  <si>
    <t>Konferences materiālu maketēšana</t>
  </si>
  <si>
    <t>6.</t>
  </si>
  <si>
    <t>7.</t>
  </si>
  <si>
    <t>8.</t>
  </si>
  <si>
    <t>9.</t>
  </si>
  <si>
    <t>10.</t>
  </si>
  <si>
    <t>11.</t>
  </si>
  <si>
    <t>12.</t>
  </si>
  <si>
    <t>13.</t>
  </si>
  <si>
    <t>14.</t>
  </si>
  <si>
    <t>Uzņēmuma līgums</t>
  </si>
  <si>
    <t>Tāme Nr.1</t>
  </si>
  <si>
    <t>Kafijas pauzes</t>
  </si>
  <si>
    <t>plānotas 3 kafijas pauzes</t>
  </si>
  <si>
    <t>Administratīvie izdevumi (sarīkošana un norises administrēšana)</t>
  </si>
  <si>
    <t>1991.gada barikāžu 25 gadu atceres pasākuma nosaukums "Janvāra ugunskuru stāsti un dziesmas"</t>
  </si>
  <si>
    <t>Darbu vērtēšana:</t>
  </si>
  <si>
    <t>Ilustrāciju izvērtēšana (žūrija 4 pers.)</t>
  </si>
  <si>
    <t>stundas</t>
  </si>
  <si>
    <t>Interneta lapu izvērtēšana (žūrija 4 pers.)</t>
  </si>
  <si>
    <t>Izstādes iekārtošana:</t>
  </si>
  <si>
    <t>Izstādes iekārtošana (3 pers.)</t>
  </si>
  <si>
    <t>Materiāli izstādes iekārtošanai (saimniecības un kancelejas preces): kartoni                   krāsainā papīra loksnes                citas kanc. preces</t>
  </si>
  <si>
    <t>gabali</t>
  </si>
  <si>
    <t xml:space="preserve">200                  100                           50 </t>
  </si>
  <si>
    <t>1.50            1.00            2.00</t>
  </si>
  <si>
    <t xml:space="preserve">Inventāra (stendu, apgaismojuma u.c.) un transporta īre </t>
  </si>
  <si>
    <t>Ploterdarbi</t>
  </si>
  <si>
    <t>Izstādes demontāža (2 pers.)</t>
  </si>
  <si>
    <t>Noslēguma pasākuma organizēšana:</t>
  </si>
  <si>
    <t>Telpu īre un tehniskais nodrošinājums</t>
  </si>
  <si>
    <t>Papildu tehnikas īre</t>
  </si>
  <si>
    <t>Pasākuma noformējuma videomateriāla sagatavošana</t>
  </si>
  <si>
    <t>Muzikālais noformējums (2 pers.)</t>
  </si>
  <si>
    <t>Pasākuma vadīšana (t.sk.scenārija izveide)</t>
  </si>
  <si>
    <t>Balvas, ziedi laureātiem</t>
  </si>
  <si>
    <t>Tējas pauzes nodrošinājums</t>
  </si>
  <si>
    <t>Projekta administratīvās izmaksas:</t>
  </si>
  <si>
    <t>Projekta vadīšana (1 pers.)</t>
  </si>
  <si>
    <t>Projekta tehniskais nodrošinājums (1 pers.)</t>
  </si>
  <si>
    <t>Degviela</t>
  </si>
  <si>
    <t>litri</t>
  </si>
  <si>
    <t>Sakaru pakalpojumi</t>
  </si>
  <si>
    <t>Krājuma izveide:</t>
  </si>
  <si>
    <t>Tipogrāfijas pakalopjumi (t.sk.maketēšana)</t>
  </si>
  <si>
    <t>VSAOI 23.59 %</t>
  </si>
  <si>
    <t xml:space="preserve"> EKK 1150 Finansējums  nepieciešams 2016.gadā</t>
  </si>
  <si>
    <t xml:space="preserve">EKK 2231 Finansējums nepieciešams 2016.gadā </t>
  </si>
  <si>
    <t xml:space="preserve">EKK 2231 Finansējums jau nepieciešams 2015.gadā </t>
  </si>
  <si>
    <t xml:space="preserve">EKK 2231 Finansējums nepieciešams 2015 un 2016.gadā </t>
  </si>
  <si>
    <t>Valsts izglītības un satura centrs</t>
  </si>
  <si>
    <t>Izglītības un zinātnes ministrija</t>
  </si>
  <si>
    <t>Autoratlīdzības</t>
  </si>
  <si>
    <t>1.1.</t>
  </si>
  <si>
    <t>1.2.</t>
  </si>
  <si>
    <t>1.3.</t>
  </si>
  <si>
    <t>1.4.</t>
  </si>
  <si>
    <t>1.5.</t>
  </si>
  <si>
    <t>Paneļdiskusijas koncepcijas autora un koordinatora atlīdzība;           Autoratlīdzības līgums</t>
  </si>
  <si>
    <t>1.6.</t>
  </si>
  <si>
    <t>Bērnu un jauniešu ekskursiju un radošo darbnīcu koncepcijas autora un koordinatora atlīdzība; Autoratlīdzības līgums</t>
  </si>
  <si>
    <t>Materiāltehniskie izdevumi ekspozīcijas nodrošināšanai LMS galerijā</t>
  </si>
  <si>
    <t>2.1.</t>
  </si>
  <si>
    <t xml:space="preserve">Caurspīdīgas līmplēves rullis ekspozīcijas etiķešu un anotāciju izgatavošanai  </t>
  </si>
  <si>
    <t>Ruļļa platums: 1.05m Ruļļa garums: 8m</t>
  </si>
  <si>
    <t>2.2.</t>
  </si>
  <si>
    <t>Putukartona loksne ekspozīcijas etiķešu un anotāciju izgatavošanai</t>
  </si>
  <si>
    <t xml:space="preserve">Loksnes biezums: 10 mm    Loksnes izmērs: 1000 mm x 2000 mm </t>
  </si>
  <si>
    <t>2.3.</t>
  </si>
  <si>
    <t>Stieples rullis mākslas darbu eksponēšanai</t>
  </si>
  <si>
    <t>2.4.</t>
  </si>
  <si>
    <t>Āķi mākslas darbu eksponēšanai (gleznām); 1 iepakojums</t>
  </si>
  <si>
    <t>1 iepakojumā 4 gab.</t>
  </si>
  <si>
    <t>2.5.</t>
  </si>
  <si>
    <t>Āķi  mākslas darbu eksponēšanai (griestiem); 1 iepakojums</t>
  </si>
  <si>
    <t>1 iepakojumā 2 gab.</t>
  </si>
  <si>
    <t>2.6.</t>
  </si>
  <si>
    <t>Skrūves mākslas darbu eksponēšanai; 1 iepakojums</t>
  </si>
  <si>
    <t>1 iepakojumā 500 gab.</t>
  </si>
  <si>
    <t>2.7.</t>
  </si>
  <si>
    <t>Krāsa ekspozīcijas stendu krāsošanai; 1 litrs</t>
  </si>
  <si>
    <t>2.8.</t>
  </si>
  <si>
    <t>Ota, krāsošanas rullītis ekspozīcijas stendu krāsošanai; 1 gab.</t>
  </si>
  <si>
    <t>2.9.</t>
  </si>
  <si>
    <t xml:space="preserve">Izstādes papildus apgaismojuma noma; 1 gab. </t>
  </si>
  <si>
    <r>
      <t xml:space="preserve">9 </t>
    </r>
    <r>
      <rPr>
        <i/>
        <sz val="12"/>
        <color theme="1"/>
        <rFont val="Times New Roman"/>
        <family val="1"/>
        <charset val="186"/>
      </rPr>
      <t>euro</t>
    </r>
    <r>
      <rPr>
        <sz val="12"/>
        <color theme="1"/>
        <rFont val="Times New Roman"/>
        <family val="2"/>
        <charset val="186"/>
      </rPr>
      <t xml:space="preserve"> ir summa par nomu vienam starmetim, 45 dienu periodam - izstādes montāža, norise, demontāža, LMS galerijā. Plānota apmēram 20 papildus apgaismojuma objektu noma. </t>
    </r>
  </si>
  <si>
    <t>2.10.</t>
  </si>
  <si>
    <t>Izstādes tēlniecības darbu eksponēšanas podestu noma; 1 gab.</t>
  </si>
  <si>
    <t>2.11.</t>
  </si>
  <si>
    <t>Burbuļplēves rullis mākslas darbu iepakošanai transportēšanas laikā</t>
  </si>
  <si>
    <t xml:space="preserve">150cm x 100m - burbuļplēves garums un platums vienā rullī </t>
  </si>
  <si>
    <t>2.12.</t>
  </si>
  <si>
    <t>Gofrkartona rullis mākslas darbu iepakošanai transportēšanas laikā</t>
  </si>
  <si>
    <t>1,2m x 41,5m - gofrkartona garums un platums vienā rullī</t>
  </si>
  <si>
    <t>Ekspozīcijas iekārtošanas nodrošinājums (montāža un demontāža LMS galerijā)</t>
  </si>
  <si>
    <t>3.1.</t>
  </si>
  <si>
    <t>Tehnisko darbu izpildes nodrošināšana (loģistika, mākslas darbu novietne, stiprināšana, podestu, ekspozīcijas stendu un apgaismojuma uzstādīšana u.c.);                  Pakalpojumu līgums</t>
  </si>
  <si>
    <t>Vizuālā dizaina un reklāmas nodrošināšana</t>
  </si>
  <si>
    <t>4.1.</t>
  </si>
  <si>
    <t>Autoratlīdzība izstādes publicitātes materiālu vizuālā dizaina autoram; Autoratlīdzības līgums</t>
  </si>
  <si>
    <t>4.2.</t>
  </si>
  <si>
    <t>Reklāmas banera druka; 1 gab</t>
  </si>
  <si>
    <t>4.3.</t>
  </si>
  <si>
    <t>Izstādes ielūgumu druka; 1 gab.</t>
  </si>
  <si>
    <t>4.4.</t>
  </si>
  <si>
    <t>Druka reklāmas flajeriem; 1 gab.</t>
  </si>
  <si>
    <t>Flajeri paredzēti paneļdiskusijai un bērnu, jauniešu ekskursijām, radošajām darbnīcām</t>
  </si>
  <si>
    <t>Izstādes kataloga izveide</t>
  </si>
  <si>
    <t>5.1.</t>
  </si>
  <si>
    <t>Izstādes kataloga druka; 1 gab.</t>
  </si>
  <si>
    <t>5.2.</t>
  </si>
  <si>
    <t>Autoratlīdzība teksta autoram - vēsturniekam; 1 lpp; Autoratlīdzības līgums</t>
  </si>
  <si>
    <t>Sagatavo 2lpp teksta</t>
  </si>
  <si>
    <t>5.3.</t>
  </si>
  <si>
    <t>Autoratlīdzība teksta autoram - mākslas vēsturniekam;          1 lpp;               Autoratlīdzības līgums</t>
  </si>
  <si>
    <t>5.4.</t>
  </si>
  <si>
    <t>Teksta tulkošanas pakalpojumi (angļu val.); 1 lpp;                    Pakalpojumu līgums</t>
  </si>
  <si>
    <r>
      <t xml:space="preserve">10 </t>
    </r>
    <r>
      <rPr>
        <i/>
        <sz val="12"/>
        <color theme="1"/>
        <rFont val="Times New Roman"/>
        <family val="1"/>
        <charset val="186"/>
      </rPr>
      <t>euro</t>
    </r>
    <r>
      <rPr>
        <sz val="12"/>
        <color theme="1"/>
        <rFont val="Times New Roman"/>
        <family val="2"/>
        <charset val="186"/>
      </rPr>
      <t xml:space="preserve"> par 1 lpp</t>
    </r>
  </si>
  <si>
    <t>5.5.</t>
  </si>
  <si>
    <t>Teksta rediģēšana un korektūra (latviešu, angļu val.);                   Pakalpojumu līgums</t>
  </si>
  <si>
    <r>
      <t xml:space="preserve">4 </t>
    </r>
    <r>
      <rPr>
        <i/>
        <sz val="12"/>
        <color theme="1"/>
        <rFont val="Times New Roman"/>
        <family val="1"/>
        <charset val="186"/>
      </rPr>
      <t>euro</t>
    </r>
    <r>
      <rPr>
        <sz val="12"/>
        <color theme="1"/>
        <rFont val="Times New Roman"/>
        <family val="2"/>
        <charset val="186"/>
      </rPr>
      <t xml:space="preserve"> par 1 lpp</t>
    </r>
  </si>
  <si>
    <t>5.6.</t>
  </si>
  <si>
    <t>Autoratlīdzība kataloga dizaina un maketa izstrādātājam;    Autoratlīdzības līgums</t>
  </si>
  <si>
    <t>5.7.</t>
  </si>
  <si>
    <t>Autoratlīdzība fotogrāfam; Autoratlīdzības līgums</t>
  </si>
  <si>
    <t>5.8.</t>
  </si>
  <si>
    <t>Autoratlīdzība redaktoram; Autoratlīdzības līgums</t>
  </si>
  <si>
    <t>Reprezentācijas izdevumi izstādes atklāšanai Latvijā, LMS galerijā</t>
  </si>
  <si>
    <t>6.1.</t>
  </si>
  <si>
    <t>Atklāšanas pasākuma apskaņošanas nodrošināšana ( t.sk. skaņu tehnikas noma (tumbas, mikrofoni, statīvi u.c.) un apskaņotāja pakalpojumi);     Pakalpojumu līgums</t>
  </si>
  <si>
    <t>Mūzikas izdevniecība "Dirty Deal Audio"</t>
  </si>
  <si>
    <t>6.2.</t>
  </si>
  <si>
    <t>Projektora noma</t>
  </si>
  <si>
    <t>1 diennakts</t>
  </si>
  <si>
    <t>6.3.</t>
  </si>
  <si>
    <t>Projektora ekrāna noma</t>
  </si>
  <si>
    <t>6.4.</t>
  </si>
  <si>
    <t>Autoratlīdzība multimediālā noformējuma mākslinieciskā koncepta autoram un koordinatoram; Autoratlīdzības līgums</t>
  </si>
  <si>
    <t>6.5.</t>
  </si>
  <si>
    <t>Autoratlīdzība muzikālā noformējuma autoriem/mūziķiem; Autoratlīdzības līgums</t>
  </si>
  <si>
    <t>Igaunijas un Lietuvas viesu uzņemšanas nodrošināšana izstādes atklāšanas pasākumā LMS galerijā</t>
  </si>
  <si>
    <t>7.1.</t>
  </si>
  <si>
    <t xml:space="preserve">Viesnīcas pakalpojumi Igaunijas vai Lietuvas viesim; 1 persona </t>
  </si>
  <si>
    <t>Kurators un divi mākslinieki no katras valsts; kopā 6 cilvēki; viena nakts viesnīcā</t>
  </si>
  <si>
    <t>7.2.</t>
  </si>
  <si>
    <t>Transporta izmaksas Igaunijas vai Lietuvas viesim; biļete 1 gab.</t>
  </si>
  <si>
    <t>Kurators un divi mākslinieki no katras valsts; kopā 6 cilvēki; katram 2 biļetes - turp un atpakaļ</t>
  </si>
  <si>
    <t>Igaunijas un Lietuvas viesu uzņemšanas nodrošināšana izstādes ietvaros rīkotajā paneļdiskusijā</t>
  </si>
  <si>
    <t>8.1.</t>
  </si>
  <si>
    <t>Divi dalībnieki no Lietuvas; divi dalībnieki no Igaunijas; kopā 4 cilv.; katram viena nakts viesnīcā</t>
  </si>
  <si>
    <t>8.2.</t>
  </si>
  <si>
    <t>Divi dalībnieki no Lietuvas; divi dalībnieki no Igaunijas; kopā 4 cilv.; katram biļete turp-atpakaļ</t>
  </si>
  <si>
    <t>Latvijas pārstāvju viesošanās nodrošināšana izstāžu atklāšanās Lietuvā un Igaunijā</t>
  </si>
  <si>
    <t>9.1.</t>
  </si>
  <si>
    <t>Viesnīcas pakalpojumi Igaunijā un Lietuvā; 1 persona</t>
  </si>
  <si>
    <t>Izstādes kurators, kuratora asistents, 2 Latvijas mākslinieki; katram viesnīca 2 naktis - Lietuvā un Igaunijā</t>
  </si>
  <si>
    <t>9.2.</t>
  </si>
  <si>
    <t>Transporta izmaksas uz Igauniju un Lietuvu; biļete 1 gab.</t>
  </si>
  <si>
    <t>Izstādes kurators, kuratora asistents, 2 Latvijas mākslinieki; katram: Lietuva turp-atpakaļ un Igaunija turp-atpakaļ</t>
  </si>
  <si>
    <t>Mākslas darbu transportēšanas izmaksas</t>
  </si>
  <si>
    <t>Viļņa - Rīga; Parnu - Rīga Rīga - Viļņa                     Viļņa - Parnu                 Parnu - Viļņa; Parnu - Rīga</t>
  </si>
  <si>
    <t>Mākslas darbu transporta un visas izmaksas, kas saistītas ar darbu fizisku pārvietošanu, t. sk. krāvēju pakalpojumi,  nepieciešamo kastu izgatavošana u.c.</t>
  </si>
  <si>
    <t>KOPĀ (t. sk. visi nodokļi):</t>
  </si>
  <si>
    <t>* Visas izmaksas norādītas ieskaitot PVN</t>
  </si>
  <si>
    <t>** Autoratlīdzības  līgumu summas norādītas jau iekļaujot un paredzot gan IIN, gan VSAOI. LMS administrējot šo projektu, slēdz autoratlīdzības līgumus, pati veic aprēķinu un, atkarībā no konkrētā līguma summas, to apmaksā un ieskaita Valsts kasē. Norādītā autoratlīdzības summa ietver neapliekamo minimumu, autoram uz rokas izmaksājamo summu, IIN un VSAOI.</t>
  </si>
  <si>
    <t>Kultūras ministrija</t>
  </si>
  <si>
    <t>Tāme Nr.4</t>
  </si>
  <si>
    <t>Latvijas Kultūras akadēmija</t>
  </si>
  <si>
    <t>VSIA "Latvijas Radio"</t>
  </si>
  <si>
    <t>1991.gada barikāžu 25 gadu atceres pasākuma nosaukums "Atceres pasākumi Doma laukumā un interaktīva ekspozīcija par barikāžu notikumiem"</t>
  </si>
  <si>
    <r>
      <t xml:space="preserve">Piezīmes                                                                </t>
    </r>
    <r>
      <rPr>
        <sz val="12"/>
        <color indexed="8"/>
        <rFont val="Times New Roman"/>
        <family val="2"/>
        <charset val="186"/>
      </rPr>
      <t>(ja valsts budžeta iestāde tad jānorāda EKK)</t>
    </r>
  </si>
  <si>
    <t>Producēšanas izmaksas</t>
  </si>
  <si>
    <t>gab.</t>
  </si>
  <si>
    <t>Ārpakalpojums - pasākuma tehniskā producēšana</t>
  </si>
  <si>
    <t>Transporta tehnikas vienības laukuma scenogrāfijai</t>
  </si>
  <si>
    <t>Ārpakalpojums - tehnikas vienību (kravas auto, traktors, mikroautobuss, lielais autobuss, kokvedējs ar baļķiem) nodrošināšana (ietver īres, transportēšanas, degvielas un citas saistītās izmaksas)</t>
  </si>
  <si>
    <t>Vides noformējuma materiāli</t>
  </si>
  <si>
    <t>Ārpakalpojums - vides noformējumam un instalācijām nepieciešamo materiālu un aksesuāru nodrošināšana (baļķi, betona bloki, smilšu maisi, plakāti, Latvijas karogi, prettanku eži u.c.)</t>
  </si>
  <si>
    <t>Vides dizaina elementi</t>
  </si>
  <si>
    <t>Abpusēju fotostendu (3x2 m) ar vēsturiskām fotogrāfijām izgatavošana</t>
  </si>
  <si>
    <t xml:space="preserve">Kokmateriāli </t>
  </si>
  <si>
    <t>Ārpakalpojums - kokmateriālu piegāde (malka ugunskuriem, koka bluķi un dēļi sēdēšanai un soliņu izgatavošanai uz vietas)</t>
  </si>
  <si>
    <t>Ugunskuru pamatnes</t>
  </si>
  <si>
    <t>Ārpakalpojums - ugunskura pamatņu izgatavošana, uzstādīšana un novākšana pēc pasākuma beigām</t>
  </si>
  <si>
    <t>Improvizēta skatuve</t>
  </si>
  <si>
    <t>Ārpakalpojums - improvizētas skatuves izveidošana, izmantojot a/m KAMAZ kravas kasti</t>
  </si>
  <si>
    <t>Aparatūras īre</t>
  </si>
  <si>
    <t>Ārpakalpojums - apskaņošanas un gaismas iekārtu komplekta īre (ieskaitot uzstādīšanu un apkalpošanu)</t>
  </si>
  <si>
    <t>Arhīvu ierakstu sagatavošana</t>
  </si>
  <si>
    <t>st.</t>
  </si>
  <si>
    <t>Barikāžu laika audio un video ierakstu izvērtēšana, atlase un sagatavošana izmantošanai pasākuma laikā</t>
  </si>
  <si>
    <t>Mākslinieku honorāri</t>
  </si>
  <si>
    <t>na</t>
  </si>
  <si>
    <t>Autoratlīdzības mūziķiem</t>
  </si>
  <si>
    <t>Personāls</t>
  </si>
  <si>
    <t>h</t>
  </si>
  <si>
    <t>Personāls apskaņojuma kvalitātes nodrošināšanai un sasaistei ar LR ētera raidījumiem (skaņu operators, pults dežurants)</t>
  </si>
  <si>
    <t>Elektrības pieslēgums</t>
  </si>
  <si>
    <t>Pieslēguma nodrošināšana (Sadales tīkls)</t>
  </si>
  <si>
    <t>Labierīcības</t>
  </si>
  <si>
    <t>Ārpakalpojums - pārvietojamo tualešu un roku mazgāšanas iespēju nodrošināšana atbilstoši normatīvo aktu prasībām</t>
  </si>
  <si>
    <t>Uzkopšana</t>
  </si>
  <si>
    <t>Teritorijas uzkopšana pēc pasākuma</t>
  </si>
  <si>
    <t>Apsardze</t>
  </si>
  <si>
    <t>Apsardzes pakalpojumi</t>
  </si>
  <si>
    <t>Autortiesību izmaksas</t>
  </si>
  <si>
    <t xml:space="preserve">AKKA/LAA licences </t>
  </si>
  <si>
    <t>Apdrošināšana</t>
  </si>
  <si>
    <t>Pasākuma rīkotāja civiltiesiskās atbildības apdrošināšana</t>
  </si>
  <si>
    <t>Ugunsdrošība</t>
  </si>
  <si>
    <t>VUGD dežūrekipāžas nodrošināšana pasākuma laikā</t>
  </si>
  <si>
    <t>Medicīniskā palīdzība</t>
  </si>
  <si>
    <t xml:space="preserve">Neatliekamās medicīniskās palīdzības dežūrekipāžas nodrošināšana pasākuma laikā </t>
  </si>
  <si>
    <t>1991.gada barikāžu 25 gadu atceres pasākuma nosaukums "Interaktīva izglītojoša barikāžu pieredzes spēle jauniešiem"</t>
  </si>
  <si>
    <t>TV reklāmas klipa izgatavošana</t>
  </si>
  <si>
    <t>Ārpakalpojums</t>
  </si>
  <si>
    <t>Radio reklāmu izgatavošana</t>
  </si>
  <si>
    <t>Autoratlīdzība tehniskai producēšanai un ierunāšanai</t>
  </si>
  <si>
    <t>Vizuālo materiālu dizaina izstrāde</t>
  </si>
  <si>
    <t>Ārpakalpojums - vizuālā dizaina koncepta izstrāde plakātiem, uzlīmēm, interneta baneriem un TV reklāmai</t>
  </si>
  <si>
    <t>Vizuālo materiālu izveide sociālajiem tīkliem</t>
  </si>
  <si>
    <t>Poligrāfijas pakalpojumi</t>
  </si>
  <si>
    <t>Ārpakalpojums - plakātu un vizuālo materiālu druka spēlei un koncertam</t>
  </si>
  <si>
    <t>Spēles koncepta izstrāde</t>
  </si>
  <si>
    <t>Autoratlīdzība par UGUNSPUNKTU spēles koncepta idejas izstrādi un detalizāciju</t>
  </si>
  <si>
    <t>Spēles elementu dizaina izstrāde</t>
  </si>
  <si>
    <t>Autoratlīdzība par dizaina izstrādi spēles elementiem un spēles posmu aktivitātēm</t>
  </si>
  <si>
    <t>Programmēšanas pakalpojumi</t>
  </si>
  <si>
    <t>Ārpakalpojums - UGUNSPUNKTU spēles programmēšana un pielāgošana dažādām platformām (datoram, viedtālrunim, planšetei)</t>
  </si>
  <si>
    <t>Spēles punktu iekārtojuma un noformējuma materiālu izgatavošana</t>
  </si>
  <si>
    <t>Ārpakalpojums - spēles aktīvo punktu noformējuma (baneri, plakāti, informatīvie materiāli) un vides objektu (norādes, planšetes u.tml.) izgatavošana</t>
  </si>
  <si>
    <t>Spēles aktīvo punktu izveide un uzturēšana</t>
  </si>
  <si>
    <t>Personāls spēles aktīvo punktu izveidei, iekārtošanai un uzturēšanai spēles norises laikā</t>
  </si>
  <si>
    <t>Spēles gaitas reģistrācijas materiālu (uzlīmju) izgatavošana</t>
  </si>
  <si>
    <t>Koncerta producēšanas pakalpojumi</t>
  </si>
  <si>
    <t>Telpu noma</t>
  </si>
  <si>
    <t xml:space="preserve">Ārpakalpojums - telpu noma spēles punktu izvietošanai </t>
  </si>
  <si>
    <t>Papildu apskaņošanas un gaismas iekārtu komplekta īre koncerta nodrošināšanai</t>
  </si>
  <si>
    <t>Tehniskais personāls</t>
  </si>
  <si>
    <t>Papildu tehniskais personāls</t>
  </si>
  <si>
    <t>t.sk.</t>
  </si>
  <si>
    <t>Citu institūciju piesaistītais finansējums</t>
  </si>
  <si>
    <t>FINANSĒJUMA PIEPRASĪJUMS:</t>
  </si>
  <si>
    <t>Nepieciešamais papildu finansējums</t>
  </si>
  <si>
    <t>"Latvijas Institūts"</t>
  </si>
  <si>
    <t>Ārlietu ministrija</t>
  </si>
  <si>
    <t>1991.gada barikāžu 25 gadu atceres pasākuma nosaukums "Facebook šķirkļa izstrāde oficiālajā Latvijas facebook profilā "If you like Latvia, Latvia likes you""</t>
  </si>
  <si>
    <t>Vēsturisko fotografiju, kas ataino barikāžu notikumus, iegāde</t>
  </si>
  <si>
    <t>Fotogrāfijas</t>
  </si>
  <si>
    <t>5000 Pamatkapitāla veidošana</t>
  </si>
  <si>
    <t>Facebook šķirkļa izstrāde  oficiālajā Latvijas facebook profilā "If you like Latvia, Latvia likes you", lai popularizētu Barikāžu vēsturisko nozīmi koncepta izstrāde, dizains, programmēšana, audio pakalpojumi)</t>
  </si>
  <si>
    <t>šķirklis (interaktīvs risinājums)</t>
  </si>
  <si>
    <t>Redakcija</t>
  </si>
  <si>
    <t>redaktors</t>
  </si>
  <si>
    <t>zinātniskais redaktors</t>
  </si>
  <si>
    <t>tekstu korektors</t>
  </si>
  <si>
    <t>krāsu dalījums</t>
  </si>
  <si>
    <t>druka</t>
  </si>
  <si>
    <t>laminēšana</t>
  </si>
  <si>
    <t>Pēcapstrāde</t>
  </si>
  <si>
    <t>teksta atšifrēšana (audioliecības) un ievadīšana</t>
  </si>
  <si>
    <t>dizaina izstrāde un  datorsalikums</t>
  </si>
  <si>
    <t>papīrs(vāki un iekšlpas)</t>
  </si>
  <si>
    <t>Tāmes nosaukums</t>
  </si>
  <si>
    <t>īstenotājs</t>
  </si>
  <si>
    <t>summa</t>
  </si>
  <si>
    <t>KOPĀ</t>
  </si>
  <si>
    <t>Izdevumu sadalījums pa ministrijām</t>
  </si>
  <si>
    <t>ministrija</t>
  </si>
  <si>
    <t>tāmes Nr.</t>
  </si>
  <si>
    <t>izdevumu sadalījums pa EKK</t>
  </si>
  <si>
    <t>Izdevumi kopā</t>
  </si>
  <si>
    <t>Uzturēšanas izdevumi</t>
  </si>
  <si>
    <t>Kārtējie izdevumi</t>
  </si>
  <si>
    <t>Atlīdzība</t>
  </si>
  <si>
    <t>atalgojums</t>
  </si>
  <si>
    <t>Preces un pakalpojumi</t>
  </si>
  <si>
    <t>Subsīdijas un dotācijas</t>
  </si>
  <si>
    <t>Kapitālie izdevumi</t>
  </si>
  <si>
    <t>Kopā</t>
  </si>
  <si>
    <t>Kopsavilkums par Par 1991.gada barikāžu 25 gadu
atceres pasākumu organizēšanu”   pasākumiem nepieciešamo finansējumu</t>
  </si>
  <si>
    <t>Starptautiska zinātniska konference "Barikādes: civilā pretestība prettautiskai varai un tās mācības"</t>
  </si>
  <si>
    <t>Janvāra ugunskuru stāsti un dziesmas</t>
  </si>
  <si>
    <t>Atceres pasākumi Doma laukumā un interaktīva ekspozīcija par barikāžu notikumiem</t>
  </si>
  <si>
    <t>Interaktīva izglītojoša barikāžu pieredzes spēle jauniešiem</t>
  </si>
  <si>
    <t>Facebook šķirkļa izstrāde oficiālajā Latvijas facebook profilā "If you like Latvia, Latvia likes you"</t>
  </si>
  <si>
    <t>1991. barikāžu jubilejas žurnāls</t>
  </si>
  <si>
    <t>Transferti publiski atvasinātām personām</t>
  </si>
  <si>
    <t>nr.p. k.</t>
  </si>
  <si>
    <t xml:space="preserve"> EKK 1150 Finansējums jau nepieciešams 2015.gadā. </t>
  </si>
  <si>
    <t xml:space="preserve"> EKK 1150 Finansējums  nepieciešams 2016.gadā. </t>
  </si>
  <si>
    <t xml:space="preserve"> EKK 1150 Finansējums  nepieciešams 2016.gadā.</t>
  </si>
  <si>
    <t>Autoratlīdzība</t>
  </si>
  <si>
    <t>Režisors</t>
  </si>
  <si>
    <t>Folkloras, postfolkloras u.c. grupas</t>
  </si>
  <si>
    <t>Diriģents korim</t>
  </si>
  <si>
    <t>Diriģents NBS orķestrim</t>
  </si>
  <si>
    <t>Komponists</t>
  </si>
  <si>
    <t>Pavadošie mūziķi</t>
  </si>
  <si>
    <t>1.7.</t>
  </si>
  <si>
    <t>Neparedzēti mākslinieki</t>
  </si>
  <si>
    <t>1.8.</t>
  </si>
  <si>
    <t>1.9.</t>
  </si>
  <si>
    <t>Nomas maksa</t>
  </si>
  <si>
    <r>
      <t>Halles Nr. 1 (6700 m</t>
    </r>
    <r>
      <rPr>
        <vertAlign val="superscript"/>
        <sz val="12"/>
        <color theme="1"/>
        <rFont val="Times New Roman"/>
        <family val="1"/>
        <charset val="186"/>
      </rPr>
      <t>2</t>
    </r>
    <r>
      <rPr>
        <sz val="12"/>
        <color theme="1"/>
        <rFont val="Times New Roman"/>
        <family val="2"/>
        <charset val="186"/>
      </rPr>
      <t xml:space="preserve">) </t>
    </r>
  </si>
  <si>
    <r>
      <t>Halles Nr. 2 (9300 m</t>
    </r>
    <r>
      <rPr>
        <vertAlign val="superscript"/>
        <sz val="12"/>
        <color theme="1"/>
        <rFont val="Times New Roman"/>
        <family val="1"/>
        <charset val="186"/>
      </rPr>
      <t>2</t>
    </r>
    <r>
      <rPr>
        <sz val="12"/>
        <color theme="1"/>
        <rFont val="Times New Roman"/>
        <family val="2"/>
        <charset val="186"/>
      </rPr>
      <t xml:space="preserve">) </t>
    </r>
  </si>
  <si>
    <t xml:space="preserve">Galdi un sēdvietas </t>
  </si>
  <si>
    <t>vietas</t>
  </si>
  <si>
    <t>Skatuves pamatnes izveide</t>
  </si>
  <si>
    <t>m2</t>
  </si>
  <si>
    <t>Aizskatuves izbūve, mākslinieku ģērbtuves</t>
  </si>
  <si>
    <t>20 personas 11stundas</t>
  </si>
  <si>
    <t>Garderobisti un autostāvvietas reg.</t>
  </si>
  <si>
    <t>Dežūrpersonāls</t>
  </si>
  <si>
    <t>6 personas 10 stundas</t>
  </si>
  <si>
    <t>18 personas 10 stundas</t>
  </si>
  <si>
    <t>Valsts karogu īre, to uzstādīšana pie kompleksa</t>
  </si>
  <si>
    <t>Skaņas tehnikas īre</t>
  </si>
  <si>
    <t>Tehniskais nodrošinājums</t>
  </si>
  <si>
    <t>Gaismas tehnikas īre</t>
  </si>
  <si>
    <t>Kameru īre un operatoru darbs</t>
  </si>
  <si>
    <t>Video projektors (5000 lum.) ar ekrānu (4,5x6m), komplekts</t>
  </si>
  <si>
    <t>Bungu komplekta īre</t>
  </si>
  <si>
    <t>komplekts</t>
  </si>
  <si>
    <t>Pārtikas vienību iepirkšana</t>
  </si>
  <si>
    <t>Galdu noformējums</t>
  </si>
  <si>
    <t>Apkalpošana</t>
  </si>
  <si>
    <t>18 personas 12 stundas</t>
  </si>
  <si>
    <t>Neparedzēti izdevumi</t>
  </si>
  <si>
    <t xml:space="preserve">VSIA "Latvijas Televīzija" </t>
  </si>
  <si>
    <t>Režija (koncerts, videopiefilm., pašreklāma)</t>
  </si>
  <si>
    <t>1. - studijā, 1  - PTS</t>
  </si>
  <si>
    <t>Redaktors</t>
  </si>
  <si>
    <t>1- atb. redaktors (scenārijs)</t>
  </si>
  <si>
    <t xml:space="preserve">Režisora asistents </t>
  </si>
  <si>
    <t>Autorlīgumi</t>
  </si>
  <si>
    <t>Žurnālists</t>
  </si>
  <si>
    <t>3 žurnālisti objektā</t>
  </si>
  <si>
    <t>Radošā komanda</t>
  </si>
  <si>
    <t>Apkalpojošais personāls</t>
  </si>
  <si>
    <t>Operatori (t.sk.13m krāns, STC)</t>
  </si>
  <si>
    <t>3 - studijā, 8-  objektos</t>
  </si>
  <si>
    <t>3.2.</t>
  </si>
  <si>
    <t>Skaņu režisori</t>
  </si>
  <si>
    <t>1 - studijā, 2 - PTS</t>
  </si>
  <si>
    <t>3.3.</t>
  </si>
  <si>
    <t>Grimētāji (t.sk.stils)</t>
  </si>
  <si>
    <t>TV moderatoru sagatavošana</t>
  </si>
  <si>
    <t>3.4.</t>
  </si>
  <si>
    <t>Skatuves montāžisti</t>
  </si>
  <si>
    <t xml:space="preserve">Videomontāžisti </t>
  </si>
  <si>
    <t>1 - studijā, 1 - sižetu montāžai</t>
  </si>
  <si>
    <t>3.5.</t>
  </si>
  <si>
    <t>3.6.</t>
  </si>
  <si>
    <t xml:space="preserve">Autovadītāji </t>
  </si>
  <si>
    <t>1 - PTS, 2 - citos objektos</t>
  </si>
  <si>
    <t>3.7.</t>
  </si>
  <si>
    <t>3.8.</t>
  </si>
  <si>
    <t>PTS ABAVA</t>
  </si>
  <si>
    <t>RRL</t>
  </si>
  <si>
    <t>Pakalpojumu utt. apmaksa</t>
  </si>
  <si>
    <t>Muz.darbu un izpild. Autoratlīdzība</t>
  </si>
  <si>
    <t>LTV transports</t>
  </si>
  <si>
    <t>LTV ieguldījums - Attiecināmās tehnikas izmantošanas izmaksas</t>
  </si>
  <si>
    <t>Dizaina izstrāde (konferences simbolikas izveide, plakātu, izdales materiālu u.c. vizuālā noformējuma izstrāde</t>
  </si>
  <si>
    <t xml:space="preserve"> -   </t>
  </si>
  <si>
    <t xml:space="preserve">Summa kopā  (EUR)                                                                                       </t>
  </si>
  <si>
    <r>
      <t xml:space="preserve">Piezīmes                                                                </t>
    </r>
    <r>
      <rPr>
        <sz val="12"/>
        <color theme="1"/>
        <rFont val="Times New Roman"/>
        <family val="2"/>
        <charset val="186"/>
      </rPr>
      <t>(ja valsts budžeta iestāde tad jānorāda EKK)</t>
    </r>
  </si>
  <si>
    <t>Pasākuma vadītāji</t>
  </si>
  <si>
    <t>Scenogrāfs</t>
  </si>
  <si>
    <t>Kostīmu mākslinieks</t>
  </si>
  <si>
    <t>1.10.</t>
  </si>
  <si>
    <t>Video mākslinieks</t>
  </si>
  <si>
    <t>1.11.</t>
  </si>
  <si>
    <t>Darba samaksa</t>
  </si>
  <si>
    <t>Projekta vadītājs</t>
  </si>
  <si>
    <t>Tehniskais direktors</t>
  </si>
  <si>
    <t>Komunikāciju speciālists</t>
  </si>
  <si>
    <t>Iepirkumu speciālists</t>
  </si>
  <si>
    <t>Lietvedis, līgumu speciālists</t>
  </si>
  <si>
    <t>Grāmatvedis</t>
  </si>
  <si>
    <t>Darba devēja VSOAI</t>
  </si>
  <si>
    <t>Pakalpojumi, preces un citi ārpakalpojumi</t>
  </si>
  <si>
    <t>4.1.1.</t>
  </si>
  <si>
    <t>4.1.2.</t>
  </si>
  <si>
    <t>telpas</t>
  </si>
  <si>
    <t>4.5.</t>
  </si>
  <si>
    <t>4.6.</t>
  </si>
  <si>
    <t>4.7.</t>
  </si>
  <si>
    <t>4.8.</t>
  </si>
  <si>
    <t>4.9.</t>
  </si>
  <si>
    <t>4.9.1.</t>
  </si>
  <si>
    <t>4.9.2.</t>
  </si>
  <si>
    <t>4.9.3.</t>
  </si>
  <si>
    <t>2264 un 2279</t>
  </si>
  <si>
    <t>4.9.4.</t>
  </si>
  <si>
    <t>4.10.</t>
  </si>
  <si>
    <t>4.11.</t>
  </si>
  <si>
    <t>4.12.</t>
  </si>
  <si>
    <t>4.13.</t>
  </si>
  <si>
    <t>4.14.</t>
  </si>
  <si>
    <t>Scenogrāfija, kostīmi, rekvizīti</t>
  </si>
  <si>
    <t>materiāli, preces</t>
  </si>
  <si>
    <t>4.15.</t>
  </si>
  <si>
    <t>Publicitātes un komunikāciju izmaksas</t>
  </si>
  <si>
    <t>maketēšanas pakalpojumi, tipogrāfijas pakalpojumi, lielformāta druka u.c.</t>
  </si>
  <si>
    <t>4.16.</t>
  </si>
  <si>
    <t>Kancelejas un birojas preces</t>
  </si>
  <si>
    <t>papīrs, kārtridži, mapes, citas kancelejas preces, datu nesēji, wifi u.c.</t>
  </si>
  <si>
    <t>4.17.</t>
  </si>
  <si>
    <t>Transporta izdevumi</t>
  </si>
  <si>
    <t xml:space="preserve">Barikāžu dalībnieku tikšanās </t>
  </si>
  <si>
    <t>Barikāžu dalībnieku tikšanās translācija LTV</t>
  </si>
  <si>
    <t>Mākslas  izstāde "Barikādes"</t>
  </si>
  <si>
    <t>1991.gada barikāžu 25 gadu atceres pasākuma nosaukums "Mākslas izstāde "Barikādes""</t>
  </si>
  <si>
    <t>Projekta vadītājs, izstādes mākslinieciskās koncepcijas autors - izstādes kurators;          Autoratlīdzības līgums</t>
  </si>
  <si>
    <t>Izstādes mākslinieciskās koncepcijas autors - kuratora asistents; Autoratlīdzības līgums</t>
  </si>
  <si>
    <r>
      <t xml:space="preserve">Lietuvas  </t>
    </r>
    <r>
      <rPr>
        <sz val="12"/>
        <color theme="1"/>
        <rFont val="Times New Roman"/>
        <family val="1"/>
        <charset val="186"/>
      </rPr>
      <t>izstādes mākslinieciskās koncepcijas autors - kurators Autoratlīdzības līgums</t>
    </r>
  </si>
  <si>
    <t>Igaunijas  izstādes mākslinieciskās koncepcijas autors - kurators; Autoratlīdzības līgums</t>
  </si>
  <si>
    <t>1991.gada barikāžu 25 gadu atceres pasākums "Barikāžu dalībnieku tikšanās"</t>
  </si>
  <si>
    <t>NEPL</t>
  </si>
  <si>
    <t>Tāme Nr.2</t>
  </si>
  <si>
    <t>Tāme Nr.3</t>
  </si>
  <si>
    <t>Stieples diametrs: 1,00mm.                          Garums rullī: 50m.</t>
  </si>
  <si>
    <r>
      <t xml:space="preserve">Viena podesta noma uz ekspozīcijas laiku Latvijā: 31,5 </t>
    </r>
    <r>
      <rPr>
        <i/>
        <sz val="12"/>
        <color theme="1"/>
        <rFont val="Times New Roman"/>
        <family val="1"/>
        <charset val="186"/>
      </rPr>
      <t>euro</t>
    </r>
    <r>
      <rPr>
        <sz val="12"/>
        <color theme="1"/>
        <rFont val="Times New Roman"/>
        <family val="2"/>
        <charset val="186"/>
      </rPr>
      <t xml:space="preserve"> (45 dienas); 10 podesti mākslas darbu eksponēšanai</t>
    </r>
  </si>
  <si>
    <t xml:space="preserve">Mīkstais sējums, šūts; 215x250 mm     Iekšlapas: 4+4; 96 lpp.; Galerie Art Volume, 150 g/m2;                                 Vāks: 4+4; Arctic Volume White, 300 g/m2; laminēšana, matt plēve;                            + iepakojuma kastes </t>
  </si>
  <si>
    <t>Tāme Nr.5</t>
  </si>
  <si>
    <t>Tāme Nr.6</t>
  </si>
  <si>
    <t>Tāme Nr.7</t>
  </si>
  <si>
    <t>Tāme Nr.8</t>
  </si>
  <si>
    <t>Tāme Nr.9</t>
  </si>
  <si>
    <t>1991.gada barikāžu 25 gadu atceres pasākuma nosaukums "1991. barikāžu jubilejas žurnāls"</t>
  </si>
  <si>
    <t>Poligrāfijas izmaksas</t>
  </si>
  <si>
    <t>1991.gada barikāžu 25 gadu atceres pasākuma nosaukums ""Pasākums un koncerts 3000 dalībniekiem" translācija LTV"</t>
  </si>
  <si>
    <t>Radio un Televīzija</t>
  </si>
</sst>
</file>

<file path=xl/styles.xml><?xml version="1.0" encoding="utf-8"?>
<styleSheet xmlns="http://schemas.openxmlformats.org/spreadsheetml/2006/main">
  <numFmts count="2">
    <numFmt numFmtId="43" formatCode="_-* #,##0.00_-;\-* #,##0.00_-;_-* &quot;-&quot;??_-;_-@_-"/>
    <numFmt numFmtId="164" formatCode="_-* #,##0_-;\-* #,##0_-;_-* &quot;-&quot;??_-;_-@_-"/>
  </numFmts>
  <fonts count="20">
    <font>
      <sz val="12"/>
      <color theme="1"/>
      <name val="Times New Roman"/>
      <family val="2"/>
      <charset val="186"/>
    </font>
    <font>
      <sz val="11"/>
      <color theme="1"/>
      <name val="Calibri"/>
      <family val="2"/>
      <charset val="186"/>
      <scheme val="minor"/>
    </font>
    <font>
      <b/>
      <sz val="12"/>
      <color theme="1"/>
      <name val="Times New Roman"/>
      <family val="1"/>
      <charset val="186"/>
    </font>
    <font>
      <i/>
      <sz val="12"/>
      <color theme="1"/>
      <name val="Times New Roman"/>
      <family val="1"/>
      <charset val="186"/>
    </font>
    <font>
      <b/>
      <i/>
      <sz val="12"/>
      <color theme="1"/>
      <name val="Times New Roman"/>
      <family val="1"/>
      <charset val="186"/>
    </font>
    <font>
      <sz val="12"/>
      <color theme="1"/>
      <name val="Times New Roman"/>
      <family val="2"/>
      <charset val="186"/>
    </font>
    <font>
      <sz val="10"/>
      <color theme="1"/>
      <name val="Times New Roman"/>
      <family val="1"/>
      <charset val="186"/>
    </font>
    <font>
      <sz val="12"/>
      <color theme="1"/>
      <name val="Times New Roman"/>
      <family val="1"/>
      <charset val="186"/>
    </font>
    <font>
      <sz val="12"/>
      <color rgb="FFFF0000"/>
      <name val="Times New Roman"/>
      <family val="2"/>
      <charset val="186"/>
    </font>
    <font>
      <sz val="12"/>
      <color rgb="FF000000"/>
      <name val="Times New Roman"/>
      <family val="1"/>
      <charset val="186"/>
    </font>
    <font>
      <i/>
      <sz val="12"/>
      <color indexed="8"/>
      <name val="Times New Roman"/>
      <family val="1"/>
      <charset val="186"/>
    </font>
    <font>
      <b/>
      <sz val="12"/>
      <color indexed="8"/>
      <name val="Times New Roman"/>
      <family val="1"/>
      <charset val="186"/>
    </font>
    <font>
      <b/>
      <i/>
      <sz val="12"/>
      <color indexed="8"/>
      <name val="Times New Roman"/>
      <family val="1"/>
      <charset val="186"/>
    </font>
    <font>
      <sz val="12"/>
      <color indexed="8"/>
      <name val="Times New Roman"/>
      <family val="2"/>
      <charset val="186"/>
    </font>
    <font>
      <sz val="10"/>
      <color indexed="8"/>
      <name val="Times New Roman"/>
      <family val="1"/>
      <charset val="186"/>
    </font>
    <font>
      <sz val="11"/>
      <color theme="1"/>
      <name val="Times New Roman"/>
      <family val="1"/>
      <charset val="186"/>
    </font>
    <font>
      <i/>
      <sz val="10"/>
      <color theme="1"/>
      <name val="Times New Roman"/>
      <family val="1"/>
      <charset val="186"/>
    </font>
    <font>
      <sz val="10"/>
      <name val="Arial"/>
      <family val="2"/>
      <charset val="186"/>
    </font>
    <font>
      <sz val="12"/>
      <name val="Times New Roman"/>
      <family val="2"/>
      <charset val="186"/>
    </font>
    <font>
      <vertAlign val="superscript"/>
      <sz val="12"/>
      <color theme="1"/>
      <name val="Times New Roman"/>
      <family val="1"/>
      <charset val="186"/>
    </font>
  </fonts>
  <fills count="7">
    <fill>
      <patternFill patternType="none"/>
    </fill>
    <fill>
      <patternFill patternType="gray125"/>
    </fill>
    <fill>
      <patternFill patternType="solid">
        <fgColor theme="9"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indexed="43"/>
        <bgColor indexed="64"/>
      </patternFill>
    </fill>
    <fill>
      <patternFill patternType="solid">
        <fgColor theme="9"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s>
  <cellStyleXfs count="7">
    <xf numFmtId="0" fontId="0" fillId="0" borderId="0"/>
    <xf numFmtId="43" fontId="5" fillId="0" borderId="0" applyFont="0" applyFill="0" applyBorder="0" applyAlignment="0" applyProtection="0"/>
    <xf numFmtId="43" fontId="13" fillId="0" borderId="0" applyFont="0" applyFill="0" applyBorder="0" applyAlignment="0" applyProtection="0"/>
    <xf numFmtId="0" fontId="1" fillId="0" borderId="0"/>
    <xf numFmtId="43" fontId="1" fillId="0" borderId="0" applyFont="0" applyFill="0" applyBorder="0" applyAlignment="0" applyProtection="0"/>
    <xf numFmtId="0" fontId="17" fillId="0" borderId="0"/>
    <xf numFmtId="0" fontId="13" fillId="0" borderId="0"/>
  </cellStyleXfs>
  <cellXfs count="229">
    <xf numFmtId="0" fontId="0" fillId="0" borderId="0" xfId="0"/>
    <xf numFmtId="0" fontId="0" fillId="0" borderId="1" xfId="0" applyBorder="1"/>
    <xf numFmtId="0" fontId="0" fillId="2" borderId="1" xfId="0" applyFill="1" applyBorder="1"/>
    <xf numFmtId="0" fontId="2" fillId="2" borderId="1" xfId="0" applyFont="1" applyFill="1" applyBorder="1" applyAlignment="1">
      <alignment horizontal="center" vertical="center"/>
    </xf>
    <xf numFmtId="0" fontId="2" fillId="0" borderId="0" xfId="0" applyFont="1" applyAlignment="1">
      <alignment horizontal="center" vertical="center"/>
    </xf>
    <xf numFmtId="0" fontId="2" fillId="2" borderId="1" xfId="0" applyFont="1" applyFill="1" applyBorder="1" applyAlignment="1">
      <alignment horizontal="center" vertical="center" wrapText="1"/>
    </xf>
    <xf numFmtId="0" fontId="3" fillId="0" borderId="0" xfId="0" applyFont="1" applyAlignment="1">
      <alignment horizontal="right" vertical="top" wrapText="1"/>
    </xf>
    <xf numFmtId="0" fontId="2" fillId="2" borderId="2" xfId="0" applyFont="1" applyFill="1" applyBorder="1" applyAlignment="1">
      <alignment horizontal="center" vertical="center" wrapText="1"/>
    </xf>
    <xf numFmtId="0" fontId="2" fillId="0" borderId="3" xfId="0" applyFont="1" applyBorder="1" applyAlignment="1">
      <alignment horizontal="center" wrapText="1"/>
    </xf>
    <xf numFmtId="0" fontId="4" fillId="0" borderId="3" xfId="0" applyFont="1" applyBorder="1" applyAlignment="1">
      <alignment horizontal="right"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0" xfId="0" applyFont="1" applyFill="1" applyAlignment="1">
      <alignment horizontal="center" vertical="center"/>
    </xf>
    <xf numFmtId="164" fontId="0" fillId="0" borderId="1" xfId="1" applyNumberFormat="1" applyFont="1" applyBorder="1"/>
    <xf numFmtId="0" fontId="0" fillId="0" borderId="1" xfId="0" applyBorder="1" applyAlignment="1">
      <alignment wrapText="1"/>
    </xf>
    <xf numFmtId="0" fontId="0" fillId="0" borderId="1" xfId="0" applyFill="1" applyBorder="1"/>
    <xf numFmtId="164" fontId="0" fillId="0" borderId="1" xfId="1" applyNumberFormat="1" applyFont="1" applyFill="1" applyBorder="1"/>
    <xf numFmtId="49" fontId="0" fillId="0" borderId="1" xfId="0" applyNumberFormat="1" applyBorder="1"/>
    <xf numFmtId="0" fontId="2" fillId="0" borderId="3" xfId="0" applyFont="1" applyBorder="1" applyAlignment="1">
      <alignment horizontal="center" wrapText="1"/>
    </xf>
    <xf numFmtId="0" fontId="0" fillId="0" borderId="0" xfId="0" applyAlignment="1">
      <alignment horizontal="right"/>
    </xf>
    <xf numFmtId="0" fontId="8" fillId="0" borderId="1" xfId="0" applyFont="1" applyBorder="1"/>
    <xf numFmtId="164" fontId="2" fillId="2" borderId="1" xfId="1" applyNumberFormat="1" applyFont="1" applyFill="1" applyBorder="1"/>
    <xf numFmtId="0" fontId="2" fillId="0" borderId="1" xfId="0" applyFont="1" applyBorder="1" applyAlignment="1">
      <alignment horizontal="left" wrapText="1"/>
    </xf>
    <xf numFmtId="0" fontId="2" fillId="0" borderId="0" xfId="0" applyFont="1" applyAlignment="1">
      <alignment horizontal="left" wrapText="1"/>
    </xf>
    <xf numFmtId="16" fontId="0" fillId="0" borderId="1" xfId="0" applyNumberFormat="1" applyBorder="1"/>
    <xf numFmtId="0" fontId="0" fillId="0" borderId="0" xfId="0" applyFont="1" applyAlignment="1">
      <alignment wrapText="1"/>
    </xf>
    <xf numFmtId="0" fontId="0" fillId="0" borderId="0" xfId="0" applyAlignment="1">
      <alignment wrapText="1"/>
    </xf>
    <xf numFmtId="164" fontId="0" fillId="0" borderId="0" xfId="0" applyNumberFormat="1"/>
    <xf numFmtId="164" fontId="2" fillId="0" borderId="0" xfId="0" applyNumberFormat="1" applyFont="1"/>
    <xf numFmtId="4" fontId="0" fillId="0" borderId="1" xfId="0" applyNumberFormat="1" applyBorder="1" applyAlignment="1">
      <alignment horizontal="left"/>
    </xf>
    <xf numFmtId="0" fontId="0" fillId="0" borderId="1" xfId="0" applyBorder="1" applyAlignment="1">
      <alignment horizontal="left"/>
    </xf>
    <xf numFmtId="0" fontId="0" fillId="3" borderId="1" xfId="0" applyFill="1" applyBorder="1"/>
    <xf numFmtId="0" fontId="9" fillId="0" borderId="0" xfId="0" applyFont="1" applyAlignment="1">
      <alignment wrapText="1"/>
    </xf>
    <xf numFmtId="0" fontId="9" fillId="0" borderId="1" xfId="0" applyFont="1" applyBorder="1" applyAlignment="1">
      <alignment wrapText="1"/>
    </xf>
    <xf numFmtId="0" fontId="0" fillId="3" borderId="1" xfId="0" applyFill="1" applyBorder="1" applyAlignment="1">
      <alignment wrapText="1"/>
    </xf>
    <xf numFmtId="0" fontId="9" fillId="4" borderId="0" xfId="0" applyFont="1" applyFill="1" applyAlignment="1">
      <alignment wrapText="1"/>
    </xf>
    <xf numFmtId="0" fontId="9" fillId="4" borderId="1" xfId="0" applyFont="1" applyFill="1" applyBorder="1" applyAlignment="1">
      <alignment wrapText="1"/>
    </xf>
    <xf numFmtId="0" fontId="0" fillId="4" borderId="1" xfId="0" applyFill="1" applyBorder="1" applyAlignment="1">
      <alignment wrapText="1"/>
    </xf>
    <xf numFmtId="0" fontId="0" fillId="0" borderId="1" xfId="0" applyBorder="1" applyAlignment="1">
      <alignment horizontal="right"/>
    </xf>
    <xf numFmtId="0" fontId="0" fillId="0" borderId="0" xfId="0" applyBorder="1"/>
    <xf numFmtId="0" fontId="9" fillId="4" borderId="5" xfId="0" applyFont="1" applyFill="1" applyBorder="1" applyAlignment="1">
      <alignment wrapText="1"/>
    </xf>
    <xf numFmtId="0" fontId="7" fillId="3" borderId="0" xfId="0" applyFont="1" applyFill="1" applyAlignment="1">
      <alignment wrapText="1"/>
    </xf>
    <xf numFmtId="0" fontId="7" fillId="0" borderId="6" xfId="0" applyFont="1" applyBorder="1" applyAlignment="1">
      <alignment vertical="center" wrapText="1"/>
    </xf>
    <xf numFmtId="0" fontId="7" fillId="2" borderId="1" xfId="0" applyFont="1" applyFill="1" applyBorder="1" applyAlignment="1">
      <alignment vertical="center" wrapText="1"/>
    </xf>
    <xf numFmtId="0" fontId="7" fillId="0" borderId="8" xfId="0" applyFont="1" applyBorder="1" applyAlignment="1">
      <alignment vertical="center" wrapText="1"/>
    </xf>
    <xf numFmtId="0" fontId="8" fillId="4" borderId="0" xfId="0" applyFont="1" applyFill="1"/>
    <xf numFmtId="43" fontId="0" fillId="0" borderId="1" xfId="1" applyNumberFormat="1" applyFont="1" applyBorder="1"/>
    <xf numFmtId="43" fontId="2" fillId="2" borderId="2" xfId="1" applyNumberFormat="1" applyFont="1" applyFill="1" applyBorder="1"/>
    <xf numFmtId="0" fontId="10" fillId="0" borderId="0" xfId="0" applyFont="1" applyAlignment="1">
      <alignment horizontal="right" vertical="top" wrapText="1"/>
    </xf>
    <xf numFmtId="0" fontId="11" fillId="0" borderId="3" xfId="0" applyFont="1" applyBorder="1" applyAlignment="1">
      <alignment horizontal="center" wrapText="1"/>
    </xf>
    <xf numFmtId="0" fontId="12" fillId="0" borderId="3" xfId="0" applyFont="1" applyBorder="1" applyAlignment="1">
      <alignment horizontal="right" wrapText="1"/>
    </xf>
    <xf numFmtId="0" fontId="11" fillId="0" borderId="0" xfId="0" applyFont="1" applyAlignment="1">
      <alignment horizontal="center" vertical="center"/>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0" xfId="0" applyFont="1" applyFill="1" applyAlignment="1">
      <alignment horizontal="center" vertical="center"/>
    </xf>
    <xf numFmtId="164" fontId="0" fillId="0" borderId="1" xfId="2" applyNumberFormat="1" applyFont="1" applyBorder="1"/>
    <xf numFmtId="0" fontId="0" fillId="5" borderId="1" xfId="0" applyFill="1" applyBorder="1"/>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164" fontId="11" fillId="2" borderId="1" xfId="2" applyNumberFormat="1" applyFont="1" applyFill="1" applyBorder="1"/>
    <xf numFmtId="164" fontId="0" fillId="5" borderId="1" xfId="2" applyNumberFormat="1" applyFont="1" applyFill="1" applyBorder="1"/>
    <xf numFmtId="9" fontId="0" fillId="5" borderId="1" xfId="0" applyNumberFormat="1" applyFill="1" applyBorder="1"/>
    <xf numFmtId="0" fontId="11" fillId="2" borderId="1" xfId="0" applyFont="1" applyFill="1" applyBorder="1"/>
    <xf numFmtId="9" fontId="11" fillId="2" borderId="1" xfId="0" applyNumberFormat="1" applyFont="1" applyFill="1" applyBorder="1"/>
    <xf numFmtId="0" fontId="15" fillId="0" borderId="1" xfId="3" applyFont="1" applyBorder="1" applyAlignment="1">
      <alignment horizontal="center" vertical="center"/>
    </xf>
    <xf numFmtId="0" fontId="15" fillId="0" borderId="1" xfId="3" applyFont="1" applyBorder="1" applyAlignment="1">
      <alignment wrapText="1"/>
    </xf>
    <xf numFmtId="0" fontId="15" fillId="0" borderId="1" xfId="3" applyFont="1" applyBorder="1" applyAlignment="1">
      <alignment vertical="center" wrapText="1"/>
    </xf>
    <xf numFmtId="43" fontId="15" fillId="0" borderId="1" xfId="1" applyFont="1" applyBorder="1" applyAlignment="1">
      <alignment horizontal="center" vertical="center"/>
    </xf>
    <xf numFmtId="43" fontId="7" fillId="0" borderId="1" xfId="1" applyFont="1" applyBorder="1" applyAlignment="1">
      <alignment vertical="center"/>
    </xf>
    <xf numFmtId="0" fontId="15" fillId="0" borderId="1" xfId="3" applyFont="1" applyBorder="1" applyAlignment="1">
      <alignment vertical="center"/>
    </xf>
    <xf numFmtId="2" fontId="0" fillId="0" borderId="1" xfId="0" applyNumberFormat="1" applyBorder="1"/>
    <xf numFmtId="2" fontId="0" fillId="0" borderId="1" xfId="1" applyNumberFormat="1" applyFont="1" applyBorder="1"/>
    <xf numFmtId="43" fontId="2" fillId="2" borderId="1" xfId="1" applyNumberFormat="1" applyFont="1" applyFill="1" applyBorder="1"/>
    <xf numFmtId="0" fontId="7" fillId="0" borderId="1" xfId="0" applyFont="1" applyBorder="1"/>
    <xf numFmtId="0" fontId="16" fillId="0" borderId="1" xfId="0" applyFont="1" applyBorder="1" applyAlignment="1">
      <alignment horizontal="center" wrapText="1"/>
    </xf>
    <xf numFmtId="0" fontId="16" fillId="0" borderId="0" xfId="0" applyFont="1" applyAlignment="1">
      <alignment horizontal="center" wrapText="1"/>
    </xf>
    <xf numFmtId="0" fontId="0" fillId="0" borderId="1" xfId="0" applyBorder="1" applyAlignment="1">
      <alignment horizontal="center" vertical="center" wrapText="1"/>
    </xf>
    <xf numFmtId="43" fontId="0" fillId="0" borderId="1" xfId="0" applyNumberFormat="1" applyBorder="1" applyAlignment="1">
      <alignment horizontal="center" vertical="center" wrapText="1"/>
    </xf>
    <xf numFmtId="0" fontId="0" fillId="0" borderId="1" xfId="0" applyBorder="1" applyAlignment="1">
      <alignment vertical="center" wrapText="1"/>
    </xf>
    <xf numFmtId="43" fontId="0" fillId="0" borderId="1" xfId="0" applyNumberFormat="1" applyBorder="1" applyAlignment="1">
      <alignment vertical="center" wrapText="1"/>
    </xf>
    <xf numFmtId="43" fontId="0" fillId="0" borderId="1" xfId="1" applyFont="1" applyBorder="1" applyAlignment="1">
      <alignment vertical="center" wrapText="1"/>
    </xf>
    <xf numFmtId="43" fontId="0" fillId="0" borderId="1" xfId="1" applyFont="1" applyBorder="1" applyAlignment="1">
      <alignment horizontal="right" vertical="center" wrapText="1"/>
    </xf>
    <xf numFmtId="43" fontId="0" fillId="0" borderId="1" xfId="0" applyNumberFormat="1" applyBorder="1" applyAlignment="1">
      <alignment wrapText="1"/>
    </xf>
    <xf numFmtId="164" fontId="2" fillId="0" borderId="1" xfId="0" applyNumberFormat="1" applyFont="1" applyBorder="1" applyAlignment="1">
      <alignment wrapText="1"/>
    </xf>
    <xf numFmtId="0" fontId="2" fillId="0" borderId="0" xfId="0" applyFont="1" applyAlignment="1">
      <alignment wrapText="1"/>
    </xf>
    <xf numFmtId="0" fontId="0" fillId="0" borderId="11" xfId="0" applyBorder="1" applyAlignment="1">
      <alignment wrapText="1"/>
    </xf>
    <xf numFmtId="0" fontId="2" fillId="0" borderId="12" xfId="0" applyFont="1" applyBorder="1"/>
    <xf numFmtId="0" fontId="2" fillId="0" borderId="0" xfId="0" applyFont="1"/>
    <xf numFmtId="0" fontId="0" fillId="0" borderId="15" xfId="0" applyBorder="1"/>
    <xf numFmtId="0" fontId="2" fillId="0" borderId="16" xfId="0" applyFont="1" applyBorder="1"/>
    <xf numFmtId="0" fontId="2" fillId="0" borderId="17" xfId="0" applyFont="1" applyBorder="1"/>
    <xf numFmtId="0" fontId="0" fillId="0" borderId="18" xfId="0" applyBorder="1"/>
    <xf numFmtId="0" fontId="0" fillId="0" borderId="10" xfId="0" applyBorder="1"/>
    <xf numFmtId="0" fontId="7" fillId="0" borderId="10" xfId="0" applyFont="1" applyBorder="1"/>
    <xf numFmtId="0" fontId="7" fillId="0" borderId="20" xfId="0" applyFont="1" applyBorder="1"/>
    <xf numFmtId="0" fontId="0" fillId="0" borderId="21" xfId="0" applyBorder="1"/>
    <xf numFmtId="0" fontId="0" fillId="0" borderId="20" xfId="0" applyBorder="1"/>
    <xf numFmtId="0" fontId="2" fillId="0" borderId="23" xfId="0" applyFont="1" applyBorder="1"/>
    <xf numFmtId="0" fontId="2" fillId="0" borderId="24" xfId="0" applyFont="1" applyBorder="1"/>
    <xf numFmtId="164" fontId="0" fillId="0" borderId="0" xfId="1" applyNumberFormat="1" applyFont="1"/>
    <xf numFmtId="49" fontId="0" fillId="0" borderId="1" xfId="0" applyNumberFormat="1" applyBorder="1" applyAlignment="1">
      <alignment wrapText="1"/>
    </xf>
    <xf numFmtId="0" fontId="8" fillId="0" borderId="0" xfId="0" applyFont="1" applyAlignment="1">
      <alignment wrapText="1"/>
    </xf>
    <xf numFmtId="0" fontId="7" fillId="0" borderId="25" xfId="0" applyFont="1" applyBorder="1"/>
    <xf numFmtId="0" fontId="7" fillId="0" borderId="26" xfId="0" applyFont="1" applyBorder="1"/>
    <xf numFmtId="0" fontId="7" fillId="0" borderId="0" xfId="0" applyFont="1"/>
    <xf numFmtId="3" fontId="0" fillId="0" borderId="1" xfId="0" applyNumberFormat="1" applyBorder="1" applyAlignment="1">
      <alignment wrapText="1"/>
    </xf>
    <xf numFmtId="0" fontId="18" fillId="0" borderId="1" xfId="0" applyFont="1" applyBorder="1"/>
    <xf numFmtId="43" fontId="0" fillId="0" borderId="1" xfId="1" applyNumberFormat="1" applyFont="1" applyFill="1" applyBorder="1"/>
    <xf numFmtId="0" fontId="11" fillId="0" borderId="3" xfId="0" applyFont="1" applyBorder="1" applyAlignment="1">
      <alignment horizontal="center" wrapText="1"/>
    </xf>
    <xf numFmtId="0" fontId="7" fillId="0" borderId="13" xfId="0" applyFont="1" applyBorder="1"/>
    <xf numFmtId="4" fontId="0" fillId="0" borderId="1" xfId="0" applyNumberFormat="1" applyBorder="1" applyAlignment="1">
      <alignment wrapText="1"/>
    </xf>
    <xf numFmtId="43" fontId="0" fillId="5" borderId="1" xfId="0" applyNumberFormat="1" applyFill="1" applyBorder="1"/>
    <xf numFmtId="43" fontId="11" fillId="2" borderId="1" xfId="0" applyNumberFormat="1" applyFont="1" applyFill="1" applyBorder="1"/>
    <xf numFmtId="0" fontId="0" fillId="5" borderId="1" xfId="0" applyFill="1" applyBorder="1" applyAlignment="1">
      <alignment wrapText="1"/>
    </xf>
    <xf numFmtId="3" fontId="7" fillId="0" borderId="20" xfId="1" applyNumberFormat="1" applyFont="1" applyBorder="1"/>
    <xf numFmtId="3" fontId="7" fillId="0" borderId="20" xfId="0" applyNumberFormat="1" applyFont="1" applyBorder="1"/>
    <xf numFmtId="43" fontId="2" fillId="0" borderId="1" xfId="1" applyNumberFormat="1" applyFont="1" applyFill="1" applyBorder="1" applyAlignment="1">
      <alignment horizontal="left" wrapText="1"/>
    </xf>
    <xf numFmtId="0" fontId="2" fillId="2" borderId="1" xfId="0" applyFont="1" applyFill="1" applyBorder="1" applyAlignment="1">
      <alignment horizontal="left"/>
    </xf>
    <xf numFmtId="0" fontId="2" fillId="0" borderId="3" xfId="0" applyFont="1" applyBorder="1" applyAlignment="1">
      <alignment horizontal="center" wrapText="1"/>
    </xf>
    <xf numFmtId="0" fontId="2" fillId="0" borderId="2" xfId="0" applyFont="1" applyBorder="1" applyAlignment="1">
      <alignment horizontal="left" wrapText="1"/>
    </xf>
    <xf numFmtId="0" fontId="2" fillId="0" borderId="4" xfId="0" applyFont="1" applyBorder="1" applyAlignment="1">
      <alignment horizontal="left" wrapText="1"/>
    </xf>
    <xf numFmtId="0" fontId="2" fillId="0" borderId="2" xfId="0" applyFont="1" applyBorder="1" applyAlignment="1">
      <alignment wrapText="1"/>
    </xf>
    <xf numFmtId="0" fontId="0" fillId="0" borderId="4" xfId="0" applyBorder="1" applyAlignment="1">
      <alignment wrapText="1"/>
    </xf>
    <xf numFmtId="0" fontId="2" fillId="0" borderId="2" xfId="0" applyFont="1" applyBorder="1"/>
    <xf numFmtId="0" fontId="0" fillId="0" borderId="4" xfId="0" applyBorder="1"/>
    <xf numFmtId="0" fontId="2" fillId="0" borderId="2" xfId="0" applyFont="1" applyFill="1" applyBorder="1" applyAlignment="1">
      <alignment horizontal="left" wrapText="1"/>
    </xf>
    <xf numFmtId="0" fontId="2" fillId="0" borderId="4" xfId="0" applyFont="1" applyFill="1" applyBorder="1" applyAlignment="1">
      <alignment horizontal="left" wrapText="1"/>
    </xf>
    <xf numFmtId="49" fontId="2" fillId="6" borderId="1" xfId="0" applyNumberFormat="1" applyFont="1" applyFill="1" applyBorder="1"/>
    <xf numFmtId="0" fontId="2" fillId="6" borderId="1" xfId="0" applyFont="1" applyFill="1" applyBorder="1" applyAlignment="1">
      <alignment wrapText="1"/>
    </xf>
    <xf numFmtId="0" fontId="2" fillId="6" borderId="1" xfId="0" applyFont="1" applyFill="1" applyBorder="1"/>
    <xf numFmtId="164" fontId="2" fillId="6" borderId="1" xfId="1" applyNumberFormat="1" applyFont="1" applyFill="1" applyBorder="1"/>
    <xf numFmtId="0" fontId="0" fillId="6" borderId="1" xfId="0" applyFont="1" applyFill="1" applyBorder="1" applyAlignment="1">
      <alignment wrapText="1"/>
    </xf>
    <xf numFmtId="0" fontId="0" fillId="6" borderId="1" xfId="0" applyFont="1" applyFill="1" applyBorder="1"/>
    <xf numFmtId="0" fontId="0" fillId="0" borderId="1" xfId="0" applyFont="1" applyBorder="1" applyAlignment="1">
      <alignment horizontal="left"/>
    </xf>
    <xf numFmtId="0" fontId="0" fillId="0" borderId="1" xfId="0" applyBorder="1" applyAlignment="1">
      <alignment wrapText="1" shrinkToFit="1"/>
    </xf>
    <xf numFmtId="0" fontId="0" fillId="6" borderId="1" xfId="0" applyFill="1" applyBorder="1" applyAlignment="1">
      <alignment wrapText="1"/>
    </xf>
    <xf numFmtId="0" fontId="0" fillId="6" borderId="1" xfId="0" applyFill="1" applyBorder="1"/>
    <xf numFmtId="0" fontId="0" fillId="6" borderId="1" xfId="0" applyFont="1" applyFill="1" applyBorder="1" applyAlignment="1">
      <alignment horizontal="left"/>
    </xf>
    <xf numFmtId="0" fontId="18" fillId="4" borderId="1" xfId="0" applyFont="1" applyFill="1" applyBorder="1" applyAlignment="1">
      <alignment wrapText="1"/>
    </xf>
    <xf numFmtId="0" fontId="18" fillId="4" borderId="1" xfId="0" applyFont="1" applyFill="1" applyBorder="1" applyAlignment="1">
      <alignment vertical="center" wrapText="1"/>
    </xf>
    <xf numFmtId="43" fontId="18" fillId="4" borderId="1" xfId="1" applyFont="1" applyFill="1" applyBorder="1" applyAlignment="1">
      <alignment vertical="center" wrapText="1"/>
    </xf>
    <xf numFmtId="0" fontId="0" fillId="0" borderId="1" xfId="0" applyBorder="1" applyAlignment="1">
      <alignment horizontal="center"/>
    </xf>
    <xf numFmtId="0" fontId="0" fillId="0" borderId="1" xfId="0" applyBorder="1" applyAlignment="1">
      <alignment horizontal="left" vertical="top" wrapText="1"/>
    </xf>
    <xf numFmtId="0" fontId="0" fillId="0" borderId="1" xfId="0" applyBorder="1" applyAlignment="1">
      <alignment horizontal="center" vertical="center"/>
    </xf>
    <xf numFmtId="3" fontId="2" fillId="0" borderId="13" xfId="1" applyNumberFormat="1" applyFont="1" applyBorder="1"/>
    <xf numFmtId="3" fontId="2" fillId="0" borderId="13" xfId="0" applyNumberFormat="1" applyFont="1" applyBorder="1"/>
    <xf numFmtId="3" fontId="2" fillId="0" borderId="14" xfId="0" applyNumberFormat="1" applyFont="1" applyBorder="1"/>
    <xf numFmtId="3" fontId="0" fillId="0" borderId="15" xfId="1" applyNumberFormat="1" applyFont="1" applyBorder="1"/>
    <xf numFmtId="3" fontId="0" fillId="0" borderId="15" xfId="0" applyNumberFormat="1" applyBorder="1"/>
    <xf numFmtId="3" fontId="2" fillId="0" borderId="17" xfId="1" applyNumberFormat="1" applyFont="1" applyBorder="1"/>
    <xf numFmtId="3" fontId="7" fillId="0" borderId="26" xfId="1" applyNumberFormat="1" applyFont="1" applyBorder="1"/>
    <xf numFmtId="3" fontId="7" fillId="0" borderId="10" xfId="0" applyNumberFormat="1" applyFont="1" applyBorder="1"/>
    <xf numFmtId="3" fontId="7" fillId="0" borderId="27" xfId="1" applyNumberFormat="1" applyFont="1" applyBorder="1"/>
    <xf numFmtId="3" fontId="0" fillId="0" borderId="10" xfId="1" applyNumberFormat="1" applyFont="1" applyBorder="1"/>
    <xf numFmtId="3" fontId="0" fillId="0" borderId="10" xfId="0" applyNumberFormat="1" applyBorder="1"/>
    <xf numFmtId="3" fontId="0" fillId="0" borderId="19" xfId="0" applyNumberFormat="1" applyBorder="1"/>
    <xf numFmtId="3" fontId="7" fillId="0" borderId="10" xfId="1" applyNumberFormat="1" applyFont="1" applyBorder="1"/>
    <xf numFmtId="3" fontId="0" fillId="0" borderId="20" xfId="1" applyNumberFormat="1" applyFont="1" applyBorder="1"/>
    <xf numFmtId="3" fontId="0" fillId="0" borderId="20" xfId="0" applyNumberFormat="1" applyBorder="1"/>
    <xf numFmtId="3" fontId="0" fillId="0" borderId="22" xfId="0" applyNumberFormat="1" applyBorder="1"/>
    <xf numFmtId="3" fontId="2" fillId="0" borderId="24" xfId="1" applyNumberFormat="1" applyFont="1" applyBorder="1"/>
    <xf numFmtId="0" fontId="0" fillId="0" borderId="0" xfId="0" applyFill="1"/>
    <xf numFmtId="0" fontId="8" fillId="0" borderId="0" xfId="0" applyFont="1" applyFill="1"/>
    <xf numFmtId="0" fontId="2" fillId="0" borderId="3" xfId="0" applyFont="1" applyFill="1" applyBorder="1" applyAlignment="1">
      <alignment horizontal="center" wrapText="1"/>
    </xf>
    <xf numFmtId="0" fontId="4" fillId="0" borderId="3" xfId="0" applyFont="1" applyFill="1" applyBorder="1" applyAlignment="1">
      <alignment horizontal="right" wrapText="1"/>
    </xf>
    <xf numFmtId="4" fontId="0" fillId="0" borderId="1" xfId="1" applyNumberFormat="1" applyFont="1" applyBorder="1"/>
    <xf numFmtId="4" fontId="2" fillId="6" borderId="1" xfId="1" applyNumberFormat="1" applyFont="1" applyFill="1" applyBorder="1"/>
    <xf numFmtId="4" fontId="5" fillId="6" borderId="1" xfId="1" applyNumberFormat="1" applyFont="1" applyFill="1" applyBorder="1"/>
    <xf numFmtId="4" fontId="0" fillId="0" borderId="1" xfId="1" applyNumberFormat="1" applyFont="1" applyFill="1" applyBorder="1"/>
    <xf numFmtId="4" fontId="0" fillId="6" borderId="1" xfId="1" applyNumberFormat="1" applyFont="1" applyFill="1" applyBorder="1"/>
    <xf numFmtId="4" fontId="2" fillId="2" borderId="1" xfId="1" applyNumberFormat="1" applyFont="1" applyFill="1" applyBorder="1"/>
    <xf numFmtId="3" fontId="0" fillId="5" borderId="1" xfId="0" applyNumberFormat="1" applyFill="1" applyBorder="1"/>
    <xf numFmtId="3" fontId="11" fillId="2" borderId="1" xfId="0" applyNumberFormat="1" applyFont="1" applyFill="1" applyBorder="1"/>
    <xf numFmtId="43" fontId="18" fillId="0" borderId="1" xfId="1" applyNumberFormat="1" applyFont="1" applyFill="1" applyBorder="1"/>
    <xf numFmtId="0" fontId="2" fillId="0" borderId="0" xfId="0" applyFont="1" applyAlignment="1">
      <alignment horizontal="center" wrapText="1"/>
    </xf>
    <xf numFmtId="0" fontId="2" fillId="0" borderId="1" xfId="0" applyFont="1" applyBorder="1" applyAlignment="1">
      <alignment horizontal="right" wrapText="1"/>
    </xf>
    <xf numFmtId="0" fontId="16" fillId="0" borderId="1" xfId="0" applyFont="1" applyBorder="1" applyAlignment="1">
      <alignment horizontal="center" wrapText="1"/>
    </xf>
    <xf numFmtId="0" fontId="16" fillId="0" borderId="6" xfId="0" applyFont="1" applyBorder="1" applyAlignment="1">
      <alignment horizontal="center" wrapText="1"/>
    </xf>
    <xf numFmtId="0" fontId="16" fillId="0" borderId="9" xfId="0" applyFont="1" applyBorder="1" applyAlignment="1">
      <alignment horizontal="center" wrapText="1"/>
    </xf>
    <xf numFmtId="0" fontId="2" fillId="0" borderId="0" xfId="0" applyFont="1" applyAlignment="1">
      <alignment horizontal="center"/>
    </xf>
    <xf numFmtId="0" fontId="0" fillId="0" borderId="10" xfId="0" applyBorder="1" applyAlignment="1">
      <alignment horizontal="center" wrapText="1"/>
    </xf>
    <xf numFmtId="0" fontId="0" fillId="0" borderId="11" xfId="0" applyBorder="1" applyAlignment="1">
      <alignment horizontal="center" wrapText="1"/>
    </xf>
    <xf numFmtId="164" fontId="0" fillId="0" borderId="10" xfId="1" applyNumberFormat="1" applyFont="1" applyBorder="1" applyAlignment="1">
      <alignment horizontal="center" wrapText="1"/>
    </xf>
    <xf numFmtId="164" fontId="0" fillId="0" borderId="11" xfId="1" applyNumberFormat="1" applyFont="1" applyBorder="1" applyAlignment="1">
      <alignment horizontal="center" wrapText="1"/>
    </xf>
    <xf numFmtId="0" fontId="2" fillId="2" borderId="1" xfId="0" applyFont="1" applyFill="1" applyBorder="1" applyAlignment="1">
      <alignment horizontal="left"/>
    </xf>
    <xf numFmtId="0" fontId="2" fillId="0" borderId="3" xfId="0" applyFont="1" applyBorder="1" applyAlignment="1">
      <alignment horizont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2" fillId="0" borderId="3" xfId="0" applyFont="1" applyBorder="1" applyAlignment="1">
      <alignment horizontal="center" vertical="center" wrapText="1"/>
    </xf>
    <xf numFmtId="0" fontId="0" fillId="0" borderId="0" xfId="0" applyAlignment="1">
      <alignment horizontal="left"/>
    </xf>
    <xf numFmtId="0" fontId="0" fillId="0" borderId="0" xfId="0"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2" fillId="4" borderId="3" xfId="0" applyFont="1" applyFill="1" applyBorder="1" applyAlignment="1">
      <alignment horizontal="center" wrapText="1"/>
    </xf>
    <xf numFmtId="0" fontId="2" fillId="2" borderId="2" xfId="0" applyFont="1" applyFill="1" applyBorder="1" applyAlignment="1">
      <alignment horizontal="right"/>
    </xf>
    <xf numFmtId="0" fontId="2" fillId="2" borderId="7" xfId="0" applyFont="1" applyFill="1" applyBorder="1" applyAlignment="1">
      <alignment horizontal="right"/>
    </xf>
    <xf numFmtId="0" fontId="2" fillId="2" borderId="4" xfId="0" applyFont="1" applyFill="1" applyBorder="1" applyAlignment="1">
      <alignment horizontal="right"/>
    </xf>
    <xf numFmtId="0" fontId="2" fillId="0" borderId="3" xfId="0" applyFont="1" applyFill="1" applyBorder="1" applyAlignment="1">
      <alignment horizontal="center" wrapText="1"/>
    </xf>
    <xf numFmtId="0" fontId="0" fillId="0" borderId="1" xfId="0" applyFill="1" applyBorder="1" applyAlignment="1">
      <alignment horizontal="left" vertical="top" wrapText="1"/>
    </xf>
    <xf numFmtId="0" fontId="0" fillId="0" borderId="1" xfId="0" applyFill="1" applyBorder="1" applyAlignment="1">
      <alignment horizontal="center" vertical="center" wrapText="1"/>
    </xf>
    <xf numFmtId="0" fontId="0" fillId="0" borderId="2" xfId="0" applyFill="1" applyBorder="1" applyAlignment="1">
      <alignment horizontal="left" vertical="top" wrapText="1"/>
    </xf>
    <xf numFmtId="0" fontId="0" fillId="0" borderId="4" xfId="0" applyFill="1" applyBorder="1" applyAlignment="1">
      <alignment horizontal="left" vertical="top" wrapText="1"/>
    </xf>
    <xf numFmtId="0" fontId="0" fillId="0" borderId="1" xfId="0" applyFill="1" applyBorder="1" applyAlignment="1">
      <alignment horizontal="center" vertical="center"/>
    </xf>
    <xf numFmtId="0" fontId="11" fillId="0" borderId="3" xfId="0" applyFont="1" applyBorder="1" applyAlignment="1">
      <alignment horizontal="center" wrapText="1"/>
    </xf>
    <xf numFmtId="0" fontId="11" fillId="2" borderId="2" xfId="0" applyFont="1" applyFill="1" applyBorder="1" applyAlignment="1">
      <alignment horizontal="right"/>
    </xf>
    <xf numFmtId="0" fontId="11" fillId="2" borderId="7" xfId="0" applyFont="1" applyFill="1" applyBorder="1" applyAlignment="1">
      <alignment horizontal="right"/>
    </xf>
    <xf numFmtId="0" fontId="11" fillId="2" borderId="4" xfId="0" applyFont="1" applyFill="1" applyBorder="1" applyAlignment="1">
      <alignment horizontal="right"/>
    </xf>
    <xf numFmtId="0" fontId="0" fillId="0" borderId="1" xfId="0" applyBorder="1" applyAlignment="1">
      <alignment vertical="center" wrapText="1"/>
    </xf>
    <xf numFmtId="0" fontId="0" fillId="0" borderId="2" xfId="0" applyBorder="1" applyAlignment="1">
      <alignment vertical="center" wrapText="1"/>
    </xf>
    <xf numFmtId="0" fontId="0" fillId="0" borderId="4" xfId="0" applyBorder="1" applyAlignment="1">
      <alignment vertical="center" wrapText="1"/>
    </xf>
    <xf numFmtId="0" fontId="11" fillId="2" borderId="2" xfId="0" applyFont="1" applyFill="1" applyBorder="1" applyAlignment="1">
      <alignment horizontal="left"/>
    </xf>
    <xf numFmtId="0" fontId="11" fillId="2" borderId="7" xfId="0" applyFont="1" applyFill="1" applyBorder="1" applyAlignment="1">
      <alignment horizontal="left"/>
    </xf>
    <xf numFmtId="0" fontId="11" fillId="2" borderId="4" xfId="0" applyFont="1" applyFill="1" applyBorder="1" applyAlignment="1">
      <alignment horizontal="left"/>
    </xf>
    <xf numFmtId="0" fontId="11" fillId="5" borderId="1" xfId="0" applyFont="1" applyFill="1" applyBorder="1" applyAlignment="1">
      <alignment horizontal="left"/>
    </xf>
    <xf numFmtId="0" fontId="0" fillId="5" borderId="2" xfId="0" applyFill="1" applyBorder="1" applyAlignment="1">
      <alignment horizontal="center"/>
    </xf>
    <xf numFmtId="0" fontId="0" fillId="5" borderId="7" xfId="0" applyFill="1" applyBorder="1" applyAlignment="1">
      <alignment horizontal="center"/>
    </xf>
    <xf numFmtId="0" fontId="0" fillId="5" borderId="4" xfId="0" applyFill="1" applyBorder="1" applyAlignment="1">
      <alignment horizontal="center"/>
    </xf>
    <xf numFmtId="0" fontId="11" fillId="0" borderId="3" xfId="0" applyFont="1" applyFill="1" applyBorder="1" applyAlignment="1">
      <alignment horizontal="center" wrapText="1"/>
    </xf>
    <xf numFmtId="0" fontId="15" fillId="0" borderId="1" xfId="3" applyFont="1" applyBorder="1" applyAlignment="1">
      <alignment horizontal="center" vertical="center"/>
    </xf>
    <xf numFmtId="0" fontId="2" fillId="2" borderId="2" xfId="0" applyFont="1" applyFill="1" applyBorder="1" applyAlignment="1">
      <alignment horizontal="left"/>
    </xf>
    <xf numFmtId="0" fontId="2" fillId="2" borderId="7" xfId="0" applyFont="1" applyFill="1" applyBorder="1" applyAlignment="1">
      <alignment horizontal="left"/>
    </xf>
    <xf numFmtId="0" fontId="2" fillId="2" borderId="4" xfId="0" applyFont="1" applyFill="1" applyBorder="1" applyAlignment="1">
      <alignment horizontal="left"/>
    </xf>
  </cellXfs>
  <cellStyles count="7">
    <cellStyle name="Atdalītāji" xfId="1" builtinId="3"/>
    <cellStyle name="Atdalītāji 2" xfId="2"/>
    <cellStyle name="Atdalītāji 3" xfId="4"/>
    <cellStyle name="Normal 2" xfId="5"/>
    <cellStyle name="Parastais" xfId="0" builtinId="0"/>
    <cellStyle name="Parastais 2" xfId="6"/>
    <cellStyle name="Parastais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152400</xdr:colOff>
      <xdr:row>1</xdr:row>
      <xdr:rowOff>152400</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200025"/>
          <a:ext cx="152400" cy="152400"/>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K15"/>
  <sheetViews>
    <sheetView workbookViewId="0">
      <selection activeCell="K16" sqref="K16"/>
    </sheetView>
  </sheetViews>
  <sheetFormatPr defaultRowHeight="15.75"/>
  <cols>
    <col min="1" max="1" width="5" style="27" customWidth="1"/>
    <col min="2" max="2" width="71.375" style="27" customWidth="1"/>
    <col min="3" max="3" width="18.625" style="27" customWidth="1"/>
    <col min="4" max="4" width="12.375" style="27" customWidth="1"/>
    <col min="5" max="5" width="9" style="27"/>
    <col min="6" max="6" width="10.25" style="27" customWidth="1"/>
    <col min="7" max="16384" width="9" style="27"/>
  </cols>
  <sheetData>
    <row r="1" spans="1:11" ht="36.75" customHeight="1">
      <c r="A1" s="177" t="s">
        <v>314</v>
      </c>
      <c r="B1" s="177"/>
      <c r="C1" s="177"/>
      <c r="D1" s="177"/>
    </row>
    <row r="3" spans="1:11" s="78" customFormat="1" ht="25.5" customHeight="1">
      <c r="A3" s="180" t="s">
        <v>322</v>
      </c>
      <c r="B3" s="180" t="s">
        <v>297</v>
      </c>
      <c r="C3" s="180" t="s">
        <v>298</v>
      </c>
      <c r="D3" s="180" t="s">
        <v>299</v>
      </c>
      <c r="E3" s="179" t="s">
        <v>274</v>
      </c>
      <c r="F3" s="179"/>
    </row>
    <row r="4" spans="1:11" s="78" customFormat="1" ht="12.75">
      <c r="A4" s="181"/>
      <c r="B4" s="181"/>
      <c r="C4" s="181"/>
      <c r="D4" s="181"/>
      <c r="E4" s="77">
        <v>2015</v>
      </c>
      <c r="F4" s="77">
        <v>2016</v>
      </c>
    </row>
    <row r="5" spans="1:11" ht="48" customHeight="1">
      <c r="A5" s="15">
        <v>1</v>
      </c>
      <c r="B5" s="103" t="s">
        <v>315</v>
      </c>
      <c r="C5" s="79" t="str">
        <f>'1'!C2:E2</f>
        <v>Nodibinājums "Latvijas Zinātņu akadēmijas Baltijas stratēģisko pētījumu centrs"</v>
      </c>
      <c r="D5" s="80">
        <f>'1'!F23</f>
        <v>15920</v>
      </c>
      <c r="E5" s="15"/>
      <c r="F5" s="85">
        <f>D5</f>
        <v>15920</v>
      </c>
      <c r="G5" s="78"/>
    </row>
    <row r="6" spans="1:11" ht="33" customHeight="1">
      <c r="A6" s="15">
        <f>A5+1</f>
        <v>2</v>
      </c>
      <c r="B6" s="15" t="s">
        <v>316</v>
      </c>
      <c r="C6" s="81" t="str">
        <f>'2'!C2:E2</f>
        <v>Valsts izglītības un satura centrs</v>
      </c>
      <c r="D6" s="82">
        <f>'2'!F39+0.68</f>
        <v>11523</v>
      </c>
      <c r="E6" s="108">
        <f>'2'!F10+'2'!F11+'2'!F12+'2'!F13+'2'!F31+'2'!F32+'2'!F35+'2'!F36-125</f>
        <v>2473.21</v>
      </c>
      <c r="F6" s="85">
        <f>D6-E6+0.21</f>
        <v>9050</v>
      </c>
      <c r="G6" s="78"/>
    </row>
    <row r="7" spans="1:11" ht="32.25" customHeight="1">
      <c r="A7" s="15">
        <f>A6+1</f>
        <v>3</v>
      </c>
      <c r="B7" s="15" t="s">
        <v>447</v>
      </c>
      <c r="C7" s="81" t="str">
        <f>'3'!C2</f>
        <v>Kultūras ministrija</v>
      </c>
      <c r="D7" s="83">
        <f>'3'!F61+0.64</f>
        <v>15968</v>
      </c>
      <c r="E7" s="15"/>
      <c r="F7" s="85">
        <f t="shared" ref="F7:F13" si="0">D7</f>
        <v>15968</v>
      </c>
      <c r="G7" s="78"/>
    </row>
    <row r="8" spans="1:11" ht="36" customHeight="1">
      <c r="A8" s="15">
        <f>A7+1</f>
        <v>4</v>
      </c>
      <c r="B8" s="141" t="s">
        <v>445</v>
      </c>
      <c r="C8" s="142" t="str">
        <f>'4'!C2:E2</f>
        <v>Latvijas Kultūras akadēmija</v>
      </c>
      <c r="D8" s="143">
        <f>'4'!F54+0.81</f>
        <v>68938</v>
      </c>
      <c r="E8" s="15"/>
      <c r="F8" s="85">
        <f t="shared" si="0"/>
        <v>68938</v>
      </c>
      <c r="G8" s="78"/>
    </row>
    <row r="9" spans="1:11">
      <c r="A9" s="15">
        <v>5</v>
      </c>
      <c r="B9" s="15" t="s">
        <v>317</v>
      </c>
      <c r="C9" s="81" t="str">
        <f>'5'!C2:D2</f>
        <v>VSIA "Latvijas Radio"</v>
      </c>
      <c r="D9" s="82">
        <f>'5'!F28</f>
        <v>30000</v>
      </c>
      <c r="E9" s="15"/>
      <c r="F9" s="85">
        <f t="shared" si="0"/>
        <v>30000</v>
      </c>
      <c r="G9" s="78"/>
    </row>
    <row r="10" spans="1:11" ht="21" customHeight="1">
      <c r="A10" s="15">
        <f t="shared" ref="A10:A13" si="1">A9+1</f>
        <v>6</v>
      </c>
      <c r="B10" s="15" t="s">
        <v>318</v>
      </c>
      <c r="C10" s="81" t="str">
        <f>'6'!C2:D2</f>
        <v>VSIA "Latvijas Radio"</v>
      </c>
      <c r="D10" s="82">
        <f>'6'!F30</f>
        <v>38720</v>
      </c>
      <c r="E10" s="15"/>
      <c r="F10" s="85">
        <f>D10</f>
        <v>38720</v>
      </c>
      <c r="G10" s="78"/>
    </row>
    <row r="11" spans="1:11" ht="31.5">
      <c r="A11" s="15">
        <v>7</v>
      </c>
      <c r="B11" s="15" t="s">
        <v>446</v>
      </c>
      <c r="C11" s="81" t="s">
        <v>363</v>
      </c>
      <c r="D11" s="82">
        <f>'7'!F30+0.84</f>
        <v>7011</v>
      </c>
      <c r="E11" s="15"/>
      <c r="F11" s="85">
        <f>D11</f>
        <v>7011</v>
      </c>
      <c r="G11" s="78"/>
    </row>
    <row r="12" spans="1:11" ht="31.5">
      <c r="A12" s="15">
        <v>8</v>
      </c>
      <c r="B12" s="15" t="s">
        <v>319</v>
      </c>
      <c r="C12" s="81" t="str">
        <f>'8'!C2:D2</f>
        <v>"Latvijas Institūts"</v>
      </c>
      <c r="D12" s="82">
        <f>'8'!F11</f>
        <v>5000</v>
      </c>
      <c r="E12" s="15"/>
      <c r="F12" s="85">
        <f t="shared" si="0"/>
        <v>5000</v>
      </c>
      <c r="G12" s="78"/>
      <c r="K12" s="104"/>
    </row>
    <row r="13" spans="1:11">
      <c r="A13" s="15">
        <f t="shared" si="1"/>
        <v>9</v>
      </c>
      <c r="B13" s="15" t="s">
        <v>320</v>
      </c>
      <c r="C13" s="81" t="str">
        <f>'9'!C2:D2</f>
        <v>Kultūras ministrija</v>
      </c>
      <c r="D13" s="83">
        <f>'9'!F23+0.7</f>
        <v>4969.9999999999991</v>
      </c>
      <c r="E13" s="15"/>
      <c r="F13" s="85">
        <f t="shared" si="0"/>
        <v>4969.9999999999991</v>
      </c>
      <c r="G13" s="78"/>
    </row>
    <row r="14" spans="1:11">
      <c r="A14" s="15"/>
      <c r="B14" s="15"/>
      <c r="C14" s="81"/>
      <c r="D14" s="84"/>
      <c r="E14" s="15"/>
      <c r="F14" s="85"/>
      <c r="G14" s="78"/>
    </row>
    <row r="15" spans="1:11" s="87" customFormat="1">
      <c r="A15" s="178" t="s">
        <v>300</v>
      </c>
      <c r="B15" s="178"/>
      <c r="C15" s="178"/>
      <c r="D15" s="86">
        <f>SUM(D5:D14)</f>
        <v>198050</v>
      </c>
      <c r="E15" s="86">
        <f t="shared" ref="E15:F15" si="2">SUM(E5:E14)</f>
        <v>2473.21</v>
      </c>
      <c r="F15" s="86">
        <f t="shared" si="2"/>
        <v>195577</v>
      </c>
      <c r="G15" s="78"/>
    </row>
  </sheetData>
  <mergeCells count="7">
    <mergeCell ref="A1:D1"/>
    <mergeCell ref="A15:C15"/>
    <mergeCell ref="E3:F3"/>
    <mergeCell ref="D3:D4"/>
    <mergeCell ref="C3:C4"/>
    <mergeCell ref="B3:B4"/>
    <mergeCell ref="A3:A4"/>
  </mergeCells>
  <pageMargins left="0.70866141732283472" right="0.70866141732283472" top="0.74803149606299213" bottom="0.74803149606299213" header="0.31496062992125984" footer="0.31496062992125984"/>
  <pageSetup paperSize="9" scale="64"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H11"/>
  <sheetViews>
    <sheetView zoomScaleNormal="100" workbookViewId="0">
      <selection activeCell="J10" sqref="J10"/>
    </sheetView>
  </sheetViews>
  <sheetFormatPr defaultRowHeight="15.75"/>
  <cols>
    <col min="1" max="1" width="7.125" customWidth="1"/>
    <col min="2" max="2" width="18.875" customWidth="1"/>
    <col min="3" max="3" width="13.875" customWidth="1"/>
    <col min="4" max="4" width="15.125" customWidth="1"/>
    <col min="5" max="5" width="13.25" customWidth="1"/>
    <col min="6" max="6" width="19" customWidth="1"/>
    <col min="7" max="7" width="41.125" customWidth="1"/>
  </cols>
  <sheetData>
    <row r="1" spans="1:8">
      <c r="G1" s="20" t="s">
        <v>463</v>
      </c>
      <c r="H1" s="6"/>
    </row>
    <row r="2" spans="1:8" ht="29.25" customHeight="1">
      <c r="A2" s="197" t="s">
        <v>12</v>
      </c>
      <c r="B2" s="197"/>
      <c r="C2" s="225" t="s">
        <v>278</v>
      </c>
      <c r="D2" s="225"/>
    </row>
    <row r="3" spans="1:8" ht="29.25" customHeight="1">
      <c r="A3" s="198" t="s">
        <v>15</v>
      </c>
      <c r="B3" s="199"/>
      <c r="C3" s="225" t="s">
        <v>278</v>
      </c>
      <c r="D3" s="225"/>
    </row>
    <row r="4" spans="1:8" ht="33" customHeight="1">
      <c r="A4" s="197" t="s">
        <v>14</v>
      </c>
      <c r="B4" s="197"/>
      <c r="C4" s="225" t="s">
        <v>279</v>
      </c>
      <c r="D4" s="225"/>
    </row>
    <row r="5" spans="1:8" ht="34.5" customHeight="1">
      <c r="A5" s="188" t="s">
        <v>280</v>
      </c>
      <c r="B5" s="188"/>
      <c r="C5" s="188"/>
      <c r="D5" s="188"/>
      <c r="E5" s="188"/>
      <c r="F5" s="188"/>
      <c r="G5" s="188"/>
    </row>
    <row r="6" spans="1:8" ht="34.5" customHeight="1">
      <c r="A6" s="19"/>
      <c r="B6" s="19"/>
      <c r="C6" s="19"/>
      <c r="D6" s="19"/>
      <c r="E6" s="19"/>
      <c r="F6" s="19"/>
      <c r="G6" s="9" t="s">
        <v>10</v>
      </c>
      <c r="H6" s="6"/>
    </row>
    <row r="7" spans="1:8" s="4" customFormat="1" ht="46.5" customHeight="1">
      <c r="A7" s="3" t="s">
        <v>0</v>
      </c>
      <c r="B7" s="5" t="s">
        <v>2</v>
      </c>
      <c r="C7" s="5" t="s">
        <v>11</v>
      </c>
      <c r="D7" s="3" t="s">
        <v>1</v>
      </c>
      <c r="E7" s="5" t="s">
        <v>9</v>
      </c>
      <c r="F7" s="7" t="s">
        <v>13</v>
      </c>
      <c r="G7" s="5" t="s">
        <v>16</v>
      </c>
    </row>
    <row r="8" spans="1:8" s="13" customFormat="1" ht="18.75" customHeight="1">
      <c r="A8" s="10">
        <v>1</v>
      </c>
      <c r="B8" s="11">
        <v>2</v>
      </c>
      <c r="C8" s="11">
        <v>3</v>
      </c>
      <c r="D8" s="10">
        <v>4</v>
      </c>
      <c r="E8" s="11">
        <v>5</v>
      </c>
      <c r="F8" s="12">
        <v>6</v>
      </c>
      <c r="G8" s="11">
        <v>7</v>
      </c>
    </row>
    <row r="9" spans="1:8" ht="45">
      <c r="A9" s="67" t="s">
        <v>4</v>
      </c>
      <c r="B9" s="68" t="s">
        <v>281</v>
      </c>
      <c r="C9" s="69" t="s">
        <v>282</v>
      </c>
      <c r="D9" s="67">
        <v>15</v>
      </c>
      <c r="E9" s="70">
        <v>70</v>
      </c>
      <c r="F9" s="71">
        <f t="shared" ref="F9:F10" si="0">D9*E9</f>
        <v>1050</v>
      </c>
      <c r="G9" s="72" t="s">
        <v>283</v>
      </c>
    </row>
    <row r="10" spans="1:8" ht="165">
      <c r="A10" s="1" t="s">
        <v>5</v>
      </c>
      <c r="B10" s="68" t="s">
        <v>284</v>
      </c>
      <c r="C10" s="69" t="s">
        <v>285</v>
      </c>
      <c r="D10" s="67">
        <v>1</v>
      </c>
      <c r="E10" s="70">
        <v>3950</v>
      </c>
      <c r="F10" s="71">
        <f t="shared" si="0"/>
        <v>3950</v>
      </c>
      <c r="G10" s="72" t="s">
        <v>283</v>
      </c>
    </row>
    <row r="11" spans="1:8">
      <c r="A11" s="2"/>
      <c r="B11" s="187" t="s">
        <v>3</v>
      </c>
      <c r="C11" s="187"/>
      <c r="D11" s="187"/>
      <c r="E11" s="187"/>
      <c r="F11" s="22">
        <f>SUM(F9:F10)</f>
        <v>5000</v>
      </c>
      <c r="G11" s="2"/>
    </row>
  </sheetData>
  <mergeCells count="8">
    <mergeCell ref="A5:G5"/>
    <mergeCell ref="B11:E11"/>
    <mergeCell ref="A2:B2"/>
    <mergeCell ref="C2:D2"/>
    <mergeCell ref="A3:B3"/>
    <mergeCell ref="C3:D3"/>
    <mergeCell ref="A4:B4"/>
    <mergeCell ref="C4:D4"/>
  </mergeCells>
  <pageMargins left="0.7" right="0.7" top="0.75" bottom="0.75" header="0.3" footer="0.3"/>
  <pageSetup paperSize="9" scale="64"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H23"/>
  <sheetViews>
    <sheetView zoomScaleNormal="100" workbookViewId="0">
      <selection activeCell="I17" sqref="I17"/>
    </sheetView>
  </sheetViews>
  <sheetFormatPr defaultRowHeight="15.75"/>
  <cols>
    <col min="1" max="1" width="7.125" customWidth="1"/>
    <col min="2" max="2" width="17.75" customWidth="1"/>
    <col min="3" max="3" width="23.875" customWidth="1"/>
    <col min="4" max="4" width="14.75" customWidth="1"/>
    <col min="5" max="5" width="13.25" customWidth="1"/>
    <col min="6" max="6" width="19" customWidth="1"/>
    <col min="7" max="7" width="28.625" customWidth="1"/>
  </cols>
  <sheetData>
    <row r="1" spans="1:8">
      <c r="G1" s="20" t="s">
        <v>464</v>
      </c>
      <c r="H1" s="6"/>
    </row>
    <row r="2" spans="1:8" ht="29.25" customHeight="1">
      <c r="A2" s="197" t="s">
        <v>12</v>
      </c>
      <c r="B2" s="197"/>
      <c r="C2" s="193" t="s">
        <v>199</v>
      </c>
      <c r="D2" s="193"/>
    </row>
    <row r="3" spans="1:8" ht="29.25" customHeight="1">
      <c r="A3" s="198" t="s">
        <v>15</v>
      </c>
      <c r="B3" s="199"/>
      <c r="C3" s="193" t="s">
        <v>199</v>
      </c>
      <c r="D3" s="193"/>
    </row>
    <row r="4" spans="1:8" ht="33" customHeight="1">
      <c r="A4" s="197" t="s">
        <v>14</v>
      </c>
      <c r="B4" s="197"/>
      <c r="C4" s="193" t="s">
        <v>199</v>
      </c>
      <c r="D4" s="193"/>
    </row>
    <row r="5" spans="1:8" ht="34.5" customHeight="1">
      <c r="A5" s="188" t="s">
        <v>465</v>
      </c>
      <c r="B5" s="188"/>
      <c r="C5" s="188"/>
      <c r="D5" s="188"/>
      <c r="E5" s="188"/>
      <c r="F5" s="188"/>
      <c r="G5" s="188"/>
    </row>
    <row r="6" spans="1:8" ht="34.5" customHeight="1">
      <c r="A6" s="19"/>
      <c r="B6" s="19"/>
      <c r="C6" s="19"/>
      <c r="D6" s="19"/>
      <c r="E6" s="19"/>
      <c r="F6" s="19"/>
      <c r="G6" s="9" t="s">
        <v>10</v>
      </c>
      <c r="H6" s="6"/>
    </row>
    <row r="7" spans="1:8" s="4" customFormat="1" ht="46.5" customHeight="1">
      <c r="A7" s="3" t="s">
        <v>0</v>
      </c>
      <c r="B7" s="5" t="s">
        <v>2</v>
      </c>
      <c r="C7" s="5" t="s">
        <v>11</v>
      </c>
      <c r="D7" s="3" t="s">
        <v>1</v>
      </c>
      <c r="E7" s="5" t="s">
        <v>9</v>
      </c>
      <c r="F7" s="7" t="s">
        <v>13</v>
      </c>
      <c r="G7" s="5" t="s">
        <v>16</v>
      </c>
    </row>
    <row r="8" spans="1:8" s="13" customFormat="1" ht="18.75" customHeight="1">
      <c r="A8" s="10">
        <v>1</v>
      </c>
      <c r="B8" s="11">
        <v>2</v>
      </c>
      <c r="C8" s="11">
        <v>3</v>
      </c>
      <c r="D8" s="10">
        <v>4</v>
      </c>
      <c r="E8" s="11">
        <v>5</v>
      </c>
      <c r="F8" s="12">
        <v>6</v>
      </c>
      <c r="G8" s="11">
        <v>7</v>
      </c>
    </row>
    <row r="9" spans="1:8">
      <c r="A9" s="1" t="s">
        <v>4</v>
      </c>
      <c r="B9" s="1" t="s">
        <v>286</v>
      </c>
      <c r="C9" s="1"/>
      <c r="D9" s="1"/>
      <c r="E9" s="1"/>
      <c r="F9" s="14">
        <f>D9*E9</f>
        <v>0</v>
      </c>
      <c r="G9" s="1"/>
    </row>
    <row r="10" spans="1:8">
      <c r="A10" s="1" t="s">
        <v>87</v>
      </c>
      <c r="B10" s="1"/>
      <c r="C10" s="15" t="s">
        <v>287</v>
      </c>
      <c r="D10" s="1">
        <v>1</v>
      </c>
      <c r="E10" s="73">
        <v>665</v>
      </c>
      <c r="F10" s="74">
        <f t="shared" ref="F10:F20" si="0">D10*E10</f>
        <v>665</v>
      </c>
      <c r="G10" s="1"/>
    </row>
    <row r="11" spans="1:8">
      <c r="A11" s="1" t="s">
        <v>88</v>
      </c>
      <c r="B11" s="1"/>
      <c r="C11" s="15" t="s">
        <v>288</v>
      </c>
      <c r="D11" s="1">
        <v>1</v>
      </c>
      <c r="E11" s="73">
        <v>465.5</v>
      </c>
      <c r="F11" s="74">
        <f t="shared" si="0"/>
        <v>465.5</v>
      </c>
      <c r="G11" s="1"/>
    </row>
    <row r="12" spans="1:8" ht="31.5">
      <c r="A12" s="1" t="s">
        <v>89</v>
      </c>
      <c r="B12" s="1"/>
      <c r="C12" s="15" t="s">
        <v>294</v>
      </c>
      <c r="D12" s="1">
        <v>1</v>
      </c>
      <c r="E12" s="73">
        <v>532</v>
      </c>
      <c r="F12" s="74">
        <f t="shared" si="0"/>
        <v>532</v>
      </c>
      <c r="G12" s="1"/>
    </row>
    <row r="13" spans="1:8">
      <c r="A13" s="1" t="s">
        <v>90</v>
      </c>
      <c r="B13" s="1"/>
      <c r="C13" s="15" t="s">
        <v>289</v>
      </c>
      <c r="D13" s="1">
        <v>1</v>
      </c>
      <c r="E13" s="73">
        <v>420</v>
      </c>
      <c r="F13" s="74">
        <f t="shared" si="0"/>
        <v>420</v>
      </c>
      <c r="G13" s="1"/>
    </row>
    <row r="14" spans="1:8" ht="31.5">
      <c r="A14" s="1" t="s">
        <v>91</v>
      </c>
      <c r="B14" s="1"/>
      <c r="C14" s="15" t="s">
        <v>295</v>
      </c>
      <c r="D14" s="1">
        <v>1</v>
      </c>
      <c r="E14" s="73">
        <v>750</v>
      </c>
      <c r="F14" s="74">
        <f t="shared" si="0"/>
        <v>750</v>
      </c>
      <c r="G14" s="1"/>
    </row>
    <row r="15" spans="1:8">
      <c r="A15" s="1" t="s">
        <v>5</v>
      </c>
      <c r="B15" s="76" t="s">
        <v>466</v>
      </c>
      <c r="C15" s="15"/>
      <c r="D15" s="1"/>
      <c r="E15" s="73"/>
      <c r="F15" s="74"/>
      <c r="G15" s="1"/>
    </row>
    <row r="16" spans="1:8">
      <c r="A16" s="1" t="s">
        <v>96</v>
      </c>
      <c r="B16" s="1"/>
      <c r="C16" s="15" t="s">
        <v>290</v>
      </c>
      <c r="D16" s="1">
        <v>1</v>
      </c>
      <c r="E16" s="73">
        <v>346</v>
      </c>
      <c r="F16" s="74">
        <f t="shared" si="0"/>
        <v>346</v>
      </c>
      <c r="G16" s="1"/>
    </row>
    <row r="17" spans="1:7">
      <c r="A17" s="1" t="s">
        <v>99</v>
      </c>
      <c r="B17" s="1"/>
      <c r="C17" s="15" t="s">
        <v>296</v>
      </c>
      <c r="D17" s="1">
        <v>1</v>
      </c>
      <c r="E17" s="73">
        <v>556.6</v>
      </c>
      <c r="F17" s="74">
        <f t="shared" si="0"/>
        <v>556.6</v>
      </c>
      <c r="G17" s="1"/>
    </row>
    <row r="18" spans="1:7">
      <c r="A18" s="1" t="s">
        <v>102</v>
      </c>
      <c r="B18" s="1"/>
      <c r="C18" s="15" t="s">
        <v>291</v>
      </c>
      <c r="D18" s="1">
        <v>1</v>
      </c>
      <c r="E18" s="73">
        <v>580.79999999999995</v>
      </c>
      <c r="F18" s="74">
        <f t="shared" si="0"/>
        <v>580.79999999999995</v>
      </c>
      <c r="G18" s="1"/>
    </row>
    <row r="19" spans="1:7">
      <c r="A19" s="1" t="s">
        <v>104</v>
      </c>
      <c r="B19" s="1"/>
      <c r="C19" s="15" t="s">
        <v>292</v>
      </c>
      <c r="D19" s="1">
        <v>1</v>
      </c>
      <c r="E19" s="73">
        <v>111.32</v>
      </c>
      <c r="F19" s="74">
        <f t="shared" si="0"/>
        <v>111.32</v>
      </c>
      <c r="G19" s="1"/>
    </row>
    <row r="20" spans="1:7">
      <c r="A20" s="1" t="s">
        <v>107</v>
      </c>
      <c r="B20" s="1"/>
      <c r="C20" s="15" t="s">
        <v>293</v>
      </c>
      <c r="D20" s="1">
        <v>1</v>
      </c>
      <c r="E20" s="73">
        <v>542.08000000000004</v>
      </c>
      <c r="F20" s="74">
        <f t="shared" si="0"/>
        <v>542.08000000000004</v>
      </c>
      <c r="G20" s="1"/>
    </row>
    <row r="21" spans="1:7">
      <c r="A21" s="1"/>
      <c r="B21" s="1"/>
      <c r="C21" s="1"/>
      <c r="D21" s="1"/>
      <c r="E21" s="1"/>
      <c r="F21" s="14"/>
      <c r="G21" s="1"/>
    </row>
    <row r="22" spans="1:7">
      <c r="A22" s="1"/>
      <c r="B22" s="1"/>
      <c r="C22" s="1"/>
      <c r="D22" s="1"/>
      <c r="E22" s="1"/>
      <c r="F22" s="14"/>
      <c r="G22" s="1"/>
    </row>
    <row r="23" spans="1:7">
      <c r="A23" s="2"/>
      <c r="B23" s="226" t="s">
        <v>3</v>
      </c>
      <c r="C23" s="227"/>
      <c r="D23" s="227"/>
      <c r="E23" s="228"/>
      <c r="F23" s="75">
        <f>SUM(F9:F22)</f>
        <v>4969.2999999999993</v>
      </c>
      <c r="G23" s="2"/>
    </row>
  </sheetData>
  <mergeCells count="8">
    <mergeCell ref="A2:B2"/>
    <mergeCell ref="A3:B3"/>
    <mergeCell ref="A4:B4"/>
    <mergeCell ref="A5:G5"/>
    <mergeCell ref="B23:E23"/>
    <mergeCell ref="C2:D2"/>
    <mergeCell ref="C3:D3"/>
    <mergeCell ref="C4:D4"/>
  </mergeCell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B1:M22"/>
  <sheetViews>
    <sheetView workbookViewId="0">
      <selection activeCell="B14" sqref="B13:B14"/>
    </sheetView>
  </sheetViews>
  <sheetFormatPr defaultRowHeight="15.75"/>
  <cols>
    <col min="1" max="1" width="3.75" customWidth="1"/>
    <col min="2" max="2" width="25.125" customWidth="1"/>
    <col min="4" max="4" width="11.5" style="102" customWidth="1"/>
    <col min="5" max="5" width="11.375" customWidth="1"/>
    <col min="6" max="6" width="11.25" customWidth="1"/>
    <col min="7" max="7" width="10.875" customWidth="1"/>
    <col min="8" max="9" width="9.375" bestFit="1" customWidth="1"/>
    <col min="10" max="10" width="10.875" customWidth="1"/>
    <col min="11" max="11" width="10.625" customWidth="1"/>
    <col min="12" max="12" width="9.875" customWidth="1"/>
  </cols>
  <sheetData>
    <row r="1" spans="2:13">
      <c r="B1" s="182" t="s">
        <v>301</v>
      </c>
      <c r="C1" s="182"/>
      <c r="D1" s="182"/>
      <c r="E1" s="182"/>
      <c r="F1" s="182"/>
      <c r="G1" s="182"/>
      <c r="H1" s="182"/>
      <c r="I1" s="182"/>
      <c r="J1" s="182"/>
      <c r="K1" s="182"/>
      <c r="L1" s="182"/>
      <c r="M1" s="182"/>
    </row>
    <row r="3" spans="2:13" s="27" customFormat="1" ht="20.25" customHeight="1">
      <c r="B3" s="183" t="s">
        <v>302</v>
      </c>
      <c r="C3" s="183" t="s">
        <v>303</v>
      </c>
      <c r="D3" s="185" t="s">
        <v>299</v>
      </c>
      <c r="E3" s="183" t="s">
        <v>304</v>
      </c>
      <c r="F3" s="183"/>
      <c r="G3" s="183"/>
      <c r="H3" s="183"/>
      <c r="I3" s="183"/>
      <c r="J3" s="183"/>
      <c r="K3" s="183"/>
      <c r="L3" s="183"/>
      <c r="M3" s="183"/>
    </row>
    <row r="4" spans="2:13" s="27" customFormat="1" ht="63">
      <c r="B4" s="184"/>
      <c r="C4" s="184"/>
      <c r="D4" s="186"/>
      <c r="E4" s="88" t="s">
        <v>305</v>
      </c>
      <c r="F4" s="88" t="s">
        <v>306</v>
      </c>
      <c r="G4" s="88" t="s">
        <v>307</v>
      </c>
      <c r="H4" s="88" t="s">
        <v>308</v>
      </c>
      <c r="I4" s="88" t="s">
        <v>309</v>
      </c>
      <c r="J4" s="88" t="s">
        <v>310</v>
      </c>
      <c r="K4" s="88" t="s">
        <v>311</v>
      </c>
      <c r="L4" s="88" t="s">
        <v>321</v>
      </c>
      <c r="M4" s="88" t="s">
        <v>312</v>
      </c>
    </row>
    <row r="5" spans="2:13" s="90" customFormat="1">
      <c r="B5" s="89" t="s">
        <v>279</v>
      </c>
      <c r="C5" s="112">
        <v>8</v>
      </c>
      <c r="D5" s="147">
        <f>Kopsavilkums!D12</f>
        <v>5000</v>
      </c>
      <c r="E5" s="148">
        <f>F5+M5</f>
        <v>5000</v>
      </c>
      <c r="F5" s="148">
        <f>G5+K5+L5</f>
        <v>0</v>
      </c>
      <c r="G5" s="148">
        <f>H5+J5</f>
        <v>0</v>
      </c>
      <c r="H5" s="148"/>
      <c r="I5" s="148"/>
      <c r="J5" s="148"/>
      <c r="K5" s="148"/>
      <c r="L5" s="148"/>
      <c r="M5" s="149">
        <f>'8'!F11</f>
        <v>5000</v>
      </c>
    </row>
    <row r="6" spans="2:13">
      <c r="B6" s="91"/>
      <c r="C6" s="91"/>
      <c r="D6" s="150"/>
      <c r="E6" s="151"/>
      <c r="F6" s="151"/>
      <c r="G6" s="151"/>
      <c r="H6" s="151"/>
      <c r="I6" s="151"/>
      <c r="J6" s="151"/>
      <c r="K6" s="151"/>
      <c r="L6" s="151"/>
      <c r="M6" s="151"/>
    </row>
    <row r="7" spans="2:13" s="90" customFormat="1">
      <c r="B7" s="92" t="s">
        <v>468</v>
      </c>
      <c r="C7" s="93"/>
      <c r="D7" s="152">
        <f t="shared" ref="D7:J7" si="0">D9+D8+D10</f>
        <v>75731</v>
      </c>
      <c r="E7" s="152">
        <f t="shared" si="0"/>
        <v>75731</v>
      </c>
      <c r="F7" s="152">
        <f t="shared" si="0"/>
        <v>75731</v>
      </c>
      <c r="G7" s="152">
        <f t="shared" si="0"/>
        <v>0</v>
      </c>
      <c r="H7" s="152">
        <f t="shared" si="0"/>
        <v>0</v>
      </c>
      <c r="I7" s="152">
        <f t="shared" si="0"/>
        <v>0</v>
      </c>
      <c r="J7" s="152">
        <f t="shared" si="0"/>
        <v>0</v>
      </c>
      <c r="K7" s="152">
        <f>K9+K8+K10</f>
        <v>75731</v>
      </c>
      <c r="L7" s="152">
        <f t="shared" ref="L7" si="1">L9+L8+L10</f>
        <v>0</v>
      </c>
      <c r="M7" s="152">
        <f t="shared" ref="M7" si="2">M9+M8+M10</f>
        <v>0</v>
      </c>
    </row>
    <row r="8" spans="2:13" s="107" customFormat="1">
      <c r="B8" s="105"/>
      <c r="C8" s="106">
        <v>5</v>
      </c>
      <c r="D8" s="153">
        <f>Kopsavilkums!D9</f>
        <v>30000</v>
      </c>
      <c r="E8" s="154">
        <f>F8+M8</f>
        <v>30000</v>
      </c>
      <c r="F8" s="154">
        <f>G8+K8+L8</f>
        <v>30000</v>
      </c>
      <c r="G8" s="154">
        <f>H8+J8</f>
        <v>0</v>
      </c>
      <c r="H8" s="153"/>
      <c r="I8" s="153"/>
      <c r="J8" s="153"/>
      <c r="K8" s="153">
        <f>'5'!F28</f>
        <v>30000</v>
      </c>
      <c r="L8" s="153"/>
      <c r="M8" s="155"/>
    </row>
    <row r="9" spans="2:13">
      <c r="B9" s="94"/>
      <c r="C9" s="95">
        <v>6</v>
      </c>
      <c r="D9" s="156">
        <f>Kopsavilkums!D10</f>
        <v>38720</v>
      </c>
      <c r="E9" s="157">
        <f>F9+M9</f>
        <v>38720</v>
      </c>
      <c r="F9" s="157">
        <f>G9+K9+L9</f>
        <v>38720</v>
      </c>
      <c r="G9" s="157">
        <f>H9+J9</f>
        <v>0</v>
      </c>
      <c r="H9" s="157"/>
      <c r="I9" s="157"/>
      <c r="J9" s="157"/>
      <c r="K9" s="157">
        <f>'6'!F30</f>
        <v>38720</v>
      </c>
      <c r="L9" s="157"/>
      <c r="M9" s="158"/>
    </row>
    <row r="10" spans="2:13">
      <c r="B10" s="91"/>
      <c r="C10" s="91">
        <v>7</v>
      </c>
      <c r="D10" s="150">
        <f>Kopsavilkums!D11</f>
        <v>7011</v>
      </c>
      <c r="E10" s="157">
        <f>F10+M10</f>
        <v>7011</v>
      </c>
      <c r="F10" s="157">
        <f>G10+K10+L10</f>
        <v>7011</v>
      </c>
      <c r="G10" s="151"/>
      <c r="H10" s="151"/>
      <c r="I10" s="151"/>
      <c r="J10" s="151"/>
      <c r="K10" s="151">
        <f>'7'!F30+0.84</f>
        <v>7011</v>
      </c>
      <c r="L10" s="151"/>
      <c r="M10" s="151"/>
    </row>
    <row r="11" spans="2:13" s="90" customFormat="1">
      <c r="B11" s="93" t="s">
        <v>85</v>
      </c>
      <c r="C11" s="93"/>
      <c r="D11" s="152">
        <f>D12+D13</f>
        <v>27443</v>
      </c>
      <c r="E11" s="152">
        <f t="shared" ref="E11:M11" si="3">E12+E13</f>
        <v>27443</v>
      </c>
      <c r="F11" s="152">
        <f t="shared" si="3"/>
        <v>27443</v>
      </c>
      <c r="G11" s="152">
        <f t="shared" si="3"/>
        <v>11523</v>
      </c>
      <c r="H11" s="152">
        <f t="shared" si="3"/>
        <v>4323.0000000000009</v>
      </c>
      <c r="I11" s="152">
        <f t="shared" si="3"/>
        <v>3650</v>
      </c>
      <c r="J11" s="152">
        <f t="shared" si="3"/>
        <v>7200</v>
      </c>
      <c r="K11" s="152">
        <f t="shared" si="3"/>
        <v>15920</v>
      </c>
      <c r="L11" s="152">
        <f t="shared" si="3"/>
        <v>0</v>
      </c>
      <c r="M11" s="152">
        <f t="shared" si="3"/>
        <v>0</v>
      </c>
    </row>
    <row r="12" spans="2:13" s="107" customFormat="1">
      <c r="B12" s="96"/>
      <c r="C12" s="96">
        <v>1</v>
      </c>
      <c r="D12" s="159">
        <f>Kopsavilkums!D5</f>
        <v>15920</v>
      </c>
      <c r="E12" s="154">
        <f t="shared" ref="E12" si="4">F12+M12</f>
        <v>15920</v>
      </c>
      <c r="F12" s="154">
        <f t="shared" ref="F12" si="5">G12+K12+L12</f>
        <v>15920</v>
      </c>
      <c r="G12" s="154">
        <f t="shared" ref="G12" si="6">H12+J12</f>
        <v>0</v>
      </c>
      <c r="H12" s="154"/>
      <c r="I12" s="154"/>
      <c r="J12" s="154"/>
      <c r="K12" s="154">
        <f>'1'!F23</f>
        <v>15920</v>
      </c>
      <c r="L12" s="154"/>
      <c r="M12" s="154"/>
    </row>
    <row r="13" spans="2:13" s="107" customFormat="1">
      <c r="B13" s="97"/>
      <c r="C13" s="97">
        <v>2</v>
      </c>
      <c r="D13" s="117">
        <f>Kopsavilkums!D6</f>
        <v>11523</v>
      </c>
      <c r="E13" s="118">
        <f>F13+M13</f>
        <v>11523</v>
      </c>
      <c r="F13" s="118">
        <f>G13+K13+L13</f>
        <v>11523</v>
      </c>
      <c r="G13" s="118">
        <f>H13+J13</f>
        <v>11523</v>
      </c>
      <c r="H13" s="118">
        <f>I13+'2'!F11+'2'!F13+'2'!F16+'2'!F21+'2'!F32+'2'!F34+0.68</f>
        <v>4323.0000000000009</v>
      </c>
      <c r="I13" s="118">
        <f>'2'!F10+'2'!F12+'2'!F15+'2'!F20+'2'!F26+'2'!F27+'2'!F31+'2'!F33</f>
        <v>3650</v>
      </c>
      <c r="J13" s="118">
        <f>'2'!F17+'2'!F18+'2'!F19+'2'!F23+'2'!F24+'2'!F25+'2'!F28+'2'!F29+'2'!F35+'2'!F36+'2'!F38</f>
        <v>7200</v>
      </c>
      <c r="K13" s="118"/>
      <c r="L13" s="118"/>
      <c r="M13" s="118"/>
    </row>
    <row r="14" spans="2:13">
      <c r="B14" s="91"/>
      <c r="C14" s="91"/>
      <c r="D14" s="150"/>
      <c r="E14" s="151"/>
      <c r="F14" s="151"/>
      <c r="G14" s="151"/>
      <c r="H14" s="151"/>
      <c r="I14" s="151"/>
      <c r="J14" s="151"/>
      <c r="K14" s="151"/>
      <c r="L14" s="151"/>
      <c r="M14" s="151"/>
    </row>
    <row r="15" spans="2:13" s="90" customFormat="1">
      <c r="B15" s="92" t="s">
        <v>199</v>
      </c>
      <c r="C15" s="93"/>
      <c r="D15" s="152">
        <f t="shared" ref="D15:M15" si="7">SUM(D16:D20)</f>
        <v>89876</v>
      </c>
      <c r="E15" s="152">
        <f>SUM(E16:E20)</f>
        <v>89876.010000000009</v>
      </c>
      <c r="F15" s="152">
        <f>SUM(F16:F20)</f>
        <v>89876.010000000009</v>
      </c>
      <c r="G15" s="152">
        <f t="shared" si="7"/>
        <v>0</v>
      </c>
      <c r="H15" s="152">
        <f t="shared" si="7"/>
        <v>0</v>
      </c>
      <c r="I15" s="152">
        <f t="shared" si="7"/>
        <v>0</v>
      </c>
      <c r="J15" s="152">
        <f t="shared" si="7"/>
        <v>0</v>
      </c>
      <c r="K15" s="152">
        <f t="shared" si="7"/>
        <v>20938</v>
      </c>
      <c r="L15" s="152">
        <f t="shared" si="7"/>
        <v>68938.010000000009</v>
      </c>
      <c r="M15" s="152">
        <f t="shared" si="7"/>
        <v>0</v>
      </c>
    </row>
    <row r="16" spans="2:13">
      <c r="B16" s="94"/>
      <c r="C16" s="95">
        <v>3</v>
      </c>
      <c r="D16" s="156">
        <f>Kopsavilkums!D7</f>
        <v>15968</v>
      </c>
      <c r="E16" s="157">
        <f>F16+M16</f>
        <v>15968</v>
      </c>
      <c r="F16" s="157">
        <f t="shared" ref="F16:F18" si="8">G16+K16+L16</f>
        <v>15968</v>
      </c>
      <c r="G16" s="157">
        <f t="shared" ref="G16:G18" si="9">H16+J16</f>
        <v>0</v>
      </c>
      <c r="H16" s="157"/>
      <c r="I16" s="157"/>
      <c r="J16" s="157"/>
      <c r="K16" s="157">
        <f>'3'!F61+0.64</f>
        <v>15968</v>
      </c>
      <c r="L16" s="157"/>
      <c r="M16" s="158"/>
    </row>
    <row r="17" spans="2:13">
      <c r="B17" s="94"/>
      <c r="C17" s="95">
        <v>4</v>
      </c>
      <c r="D17" s="156">
        <f>Kopsavilkums!D8</f>
        <v>68938</v>
      </c>
      <c r="E17" s="157">
        <f>F17+M17</f>
        <v>68938.010000000009</v>
      </c>
      <c r="F17" s="157">
        <f t="shared" si="8"/>
        <v>68938.010000000009</v>
      </c>
      <c r="G17" s="157">
        <f t="shared" si="9"/>
        <v>0</v>
      </c>
      <c r="H17" s="157"/>
      <c r="I17" s="157"/>
      <c r="J17" s="157"/>
      <c r="K17" s="157">
        <v>0</v>
      </c>
      <c r="L17" s="157">
        <f>'4'!F54+0.82</f>
        <v>68938.010000000009</v>
      </c>
      <c r="M17" s="158"/>
    </row>
    <row r="18" spans="2:13">
      <c r="B18" s="94"/>
      <c r="C18" s="95">
        <v>9</v>
      </c>
      <c r="D18" s="156">
        <f>Kopsavilkums!D13</f>
        <v>4969.9999999999991</v>
      </c>
      <c r="E18" s="157">
        <f>F18+M18</f>
        <v>4969.9999999999991</v>
      </c>
      <c r="F18" s="157">
        <f t="shared" si="8"/>
        <v>4969.9999999999991</v>
      </c>
      <c r="G18" s="157">
        <f t="shared" si="9"/>
        <v>0</v>
      </c>
      <c r="H18" s="157"/>
      <c r="I18" s="157"/>
      <c r="J18" s="157"/>
      <c r="K18" s="157">
        <f>'9'!F23+0.7</f>
        <v>4969.9999999999991</v>
      </c>
      <c r="L18" s="157"/>
      <c r="M18" s="158"/>
    </row>
    <row r="19" spans="2:13">
      <c r="B19" s="94"/>
      <c r="C19" s="95"/>
      <c r="D19" s="156"/>
      <c r="E19" s="157"/>
      <c r="F19" s="157"/>
      <c r="G19" s="157"/>
      <c r="H19" s="157"/>
      <c r="I19" s="157"/>
      <c r="J19" s="157"/>
      <c r="K19" s="157"/>
      <c r="L19" s="157"/>
      <c r="M19" s="158"/>
    </row>
    <row r="20" spans="2:13">
      <c r="B20" s="98"/>
      <c r="C20" s="99"/>
      <c r="D20" s="160"/>
      <c r="E20" s="161"/>
      <c r="F20" s="161"/>
      <c r="G20" s="161"/>
      <c r="H20" s="161"/>
      <c r="I20" s="161"/>
      <c r="J20" s="161"/>
      <c r="K20" s="161"/>
      <c r="L20" s="161"/>
      <c r="M20" s="162"/>
    </row>
    <row r="21" spans="2:13" ht="16.5" thickBot="1">
      <c r="B21" s="91"/>
      <c r="C21" s="91"/>
      <c r="D21" s="150"/>
      <c r="E21" s="151"/>
      <c r="F21" s="151"/>
      <c r="G21" s="151"/>
      <c r="H21" s="151"/>
      <c r="I21" s="151"/>
      <c r="J21" s="151"/>
      <c r="K21" s="151"/>
      <c r="L21" s="151"/>
      <c r="M21" s="151"/>
    </row>
    <row r="22" spans="2:13" s="90" customFormat="1" ht="16.5" thickBot="1">
      <c r="B22" s="100" t="s">
        <v>313</v>
      </c>
      <c r="C22" s="101"/>
      <c r="D22" s="163">
        <f>D15+D11+D7+D5</f>
        <v>198050</v>
      </c>
      <c r="E22" s="163">
        <f>E15+E11+E7+E5</f>
        <v>198050.01</v>
      </c>
      <c r="F22" s="163">
        <f t="shared" ref="F22:M22" si="10">F15+F11+F7+F5</f>
        <v>193050.01</v>
      </c>
      <c r="G22" s="163">
        <f t="shared" si="10"/>
        <v>11523</v>
      </c>
      <c r="H22" s="163">
        <f t="shared" si="10"/>
        <v>4323.0000000000009</v>
      </c>
      <c r="I22" s="163">
        <f t="shared" si="10"/>
        <v>3650</v>
      </c>
      <c r="J22" s="163">
        <f t="shared" si="10"/>
        <v>7200</v>
      </c>
      <c r="K22" s="163">
        <f t="shared" si="10"/>
        <v>112589</v>
      </c>
      <c r="L22" s="163">
        <f t="shared" si="10"/>
        <v>68938.010000000009</v>
      </c>
      <c r="M22" s="163">
        <f t="shared" si="10"/>
        <v>5000</v>
      </c>
    </row>
  </sheetData>
  <mergeCells count="5">
    <mergeCell ref="B1:M1"/>
    <mergeCell ref="B3:B4"/>
    <mergeCell ref="C3:C4"/>
    <mergeCell ref="D3:D4"/>
    <mergeCell ref="E3:M3"/>
  </mergeCells>
  <pageMargins left="0.70866141732283472" right="0.70866141732283472" top="0.74803149606299213" bottom="0.74803149606299213" header="0.31496062992125984" footer="0.31496062992125984"/>
  <pageSetup paperSize="9" scale="86"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H23"/>
  <sheetViews>
    <sheetView zoomScaleNormal="100" workbookViewId="0">
      <selection activeCell="F3" sqref="F3"/>
    </sheetView>
  </sheetViews>
  <sheetFormatPr defaultRowHeight="15.75"/>
  <cols>
    <col min="1" max="1" width="7.125" customWidth="1"/>
    <col min="2" max="2" width="34" customWidth="1"/>
    <col min="3" max="3" width="10.25" customWidth="1"/>
    <col min="4" max="4" width="15.125" customWidth="1"/>
    <col min="5" max="5" width="13.25" customWidth="1"/>
    <col min="6" max="6" width="19" customWidth="1"/>
    <col min="7" max="7" width="23.25" customWidth="1"/>
  </cols>
  <sheetData>
    <row r="1" spans="1:8">
      <c r="G1" s="20" t="s">
        <v>45</v>
      </c>
      <c r="H1" s="6"/>
    </row>
    <row r="2" spans="1:8" ht="32.25" customHeight="1">
      <c r="A2" s="189" t="s">
        <v>12</v>
      </c>
      <c r="B2" s="189"/>
      <c r="C2" s="192" t="s">
        <v>17</v>
      </c>
      <c r="D2" s="192"/>
      <c r="E2" s="192"/>
    </row>
    <row r="3" spans="1:8" ht="35.25" customHeight="1">
      <c r="A3" s="190" t="s">
        <v>15</v>
      </c>
      <c r="B3" s="191"/>
      <c r="C3" s="192" t="s">
        <v>17</v>
      </c>
      <c r="D3" s="192"/>
      <c r="E3" s="192"/>
      <c r="G3" s="46"/>
    </row>
    <row r="4" spans="1:8" ht="33" customHeight="1">
      <c r="A4" s="189" t="s">
        <v>14</v>
      </c>
      <c r="B4" s="189"/>
      <c r="C4" s="193" t="s">
        <v>85</v>
      </c>
      <c r="D4" s="193"/>
      <c r="E4" s="193"/>
    </row>
    <row r="5" spans="1:8" ht="34.5" customHeight="1">
      <c r="A5" s="188" t="s">
        <v>18</v>
      </c>
      <c r="B5" s="188"/>
      <c r="C5" s="188"/>
      <c r="D5" s="188"/>
      <c r="E5" s="188"/>
      <c r="F5" s="188"/>
      <c r="G5" s="188"/>
    </row>
    <row r="6" spans="1:8" ht="34.5" customHeight="1">
      <c r="A6" s="8"/>
      <c r="B6" s="8"/>
      <c r="C6" s="8"/>
      <c r="D6" s="8"/>
      <c r="E6" s="8"/>
      <c r="F6" s="8"/>
      <c r="G6" s="9" t="s">
        <v>10</v>
      </c>
      <c r="H6" s="6"/>
    </row>
    <row r="7" spans="1:8" s="4" customFormat="1" ht="46.5" customHeight="1">
      <c r="A7" s="3" t="s">
        <v>0</v>
      </c>
      <c r="B7" s="5" t="s">
        <v>2</v>
      </c>
      <c r="C7" s="5" t="s">
        <v>11</v>
      </c>
      <c r="D7" s="3" t="s">
        <v>1</v>
      </c>
      <c r="E7" s="5" t="s">
        <v>9</v>
      </c>
      <c r="F7" s="7" t="s">
        <v>13</v>
      </c>
      <c r="G7" s="5" t="s">
        <v>16</v>
      </c>
    </row>
    <row r="8" spans="1:8" s="13" customFormat="1" ht="18.75" customHeight="1">
      <c r="A8" s="10">
        <v>1</v>
      </c>
      <c r="B8" s="11">
        <v>2</v>
      </c>
      <c r="C8" s="11">
        <v>3</v>
      </c>
      <c r="D8" s="10">
        <v>4</v>
      </c>
      <c r="E8" s="11">
        <v>5</v>
      </c>
      <c r="F8" s="12">
        <v>6</v>
      </c>
      <c r="G8" s="11">
        <v>7</v>
      </c>
    </row>
    <row r="9" spans="1:8" ht="51.75" customHeight="1">
      <c r="A9" s="18" t="s">
        <v>4</v>
      </c>
      <c r="B9" s="15" t="s">
        <v>398</v>
      </c>
      <c r="C9" s="1" t="s">
        <v>19</v>
      </c>
      <c r="D9" s="1">
        <v>1</v>
      </c>
      <c r="E9" s="1">
        <v>300</v>
      </c>
      <c r="F9" s="14">
        <f>D9*E9</f>
        <v>300</v>
      </c>
      <c r="G9" s="21"/>
    </row>
    <row r="10" spans="1:8" ht="15" customHeight="1">
      <c r="A10" s="18" t="s">
        <v>5</v>
      </c>
      <c r="B10" s="15" t="s">
        <v>20</v>
      </c>
      <c r="C10" s="1" t="s">
        <v>52</v>
      </c>
      <c r="D10" s="1">
        <v>8</v>
      </c>
      <c r="E10" s="1">
        <v>75</v>
      </c>
      <c r="F10" s="14">
        <f t="shared" ref="F10:F22" si="0">D10*E10</f>
        <v>600</v>
      </c>
      <c r="G10" s="21"/>
    </row>
    <row r="11" spans="1:8" ht="21" customHeight="1">
      <c r="A11" s="18" t="s">
        <v>6</v>
      </c>
      <c r="B11" s="15" t="s">
        <v>21</v>
      </c>
      <c r="C11" s="1" t="s">
        <v>19</v>
      </c>
      <c r="D11" s="1">
        <v>1</v>
      </c>
      <c r="E11" s="1">
        <v>200</v>
      </c>
      <c r="F11" s="14">
        <f t="shared" si="0"/>
        <v>200</v>
      </c>
      <c r="G11" s="1"/>
    </row>
    <row r="12" spans="1:8">
      <c r="A12" s="18" t="s">
        <v>7</v>
      </c>
      <c r="B12" s="15" t="s">
        <v>46</v>
      </c>
      <c r="C12" s="1" t="s">
        <v>19</v>
      </c>
      <c r="D12" s="1">
        <v>450</v>
      </c>
      <c r="E12" s="1">
        <v>4</v>
      </c>
      <c r="F12" s="14">
        <f t="shared" si="0"/>
        <v>1800</v>
      </c>
      <c r="G12" s="1" t="s">
        <v>47</v>
      </c>
    </row>
    <row r="13" spans="1:8" ht="19.5" customHeight="1">
      <c r="A13" s="18" t="s">
        <v>8</v>
      </c>
      <c r="B13" s="15" t="s">
        <v>33</v>
      </c>
      <c r="C13" s="1" t="s">
        <v>19</v>
      </c>
      <c r="D13" s="1">
        <v>795</v>
      </c>
      <c r="E13" s="1">
        <v>0.4</v>
      </c>
      <c r="F13" s="14">
        <f t="shared" si="0"/>
        <v>318</v>
      </c>
      <c r="G13" s="21"/>
    </row>
    <row r="14" spans="1:8" ht="18" customHeight="1">
      <c r="A14" s="18" t="s">
        <v>35</v>
      </c>
      <c r="B14" s="15" t="s">
        <v>22</v>
      </c>
      <c r="C14" s="1" t="s">
        <v>19</v>
      </c>
      <c r="D14" s="1">
        <v>8</v>
      </c>
      <c r="E14" s="1">
        <v>156.25</v>
      </c>
      <c r="F14" s="14">
        <f t="shared" si="0"/>
        <v>1250</v>
      </c>
      <c r="G14" s="21"/>
    </row>
    <row r="15" spans="1:8">
      <c r="A15" s="18" t="s">
        <v>36</v>
      </c>
      <c r="B15" s="15" t="s">
        <v>23</v>
      </c>
      <c r="C15" s="1" t="s">
        <v>19</v>
      </c>
      <c r="D15" s="1">
        <v>2</v>
      </c>
      <c r="E15" s="1">
        <v>400</v>
      </c>
      <c r="F15" s="14">
        <f t="shared" si="0"/>
        <v>800</v>
      </c>
      <c r="G15" s="1"/>
    </row>
    <row r="16" spans="1:8" ht="21" customHeight="1">
      <c r="A16" s="18" t="s">
        <v>37</v>
      </c>
      <c r="B16" s="15" t="s">
        <v>24</v>
      </c>
      <c r="C16" s="1" t="s">
        <v>19</v>
      </c>
      <c r="D16" s="16">
        <v>6</v>
      </c>
      <c r="E16" s="16">
        <v>212</v>
      </c>
      <c r="F16" s="17">
        <f t="shared" ref="F16" si="1">D16*E16</f>
        <v>1272</v>
      </c>
      <c r="G16" s="1"/>
    </row>
    <row r="17" spans="1:7" ht="23.25" customHeight="1">
      <c r="A17" s="18" t="s">
        <v>38</v>
      </c>
      <c r="B17" s="15" t="s">
        <v>25</v>
      </c>
      <c r="C17" s="1" t="s">
        <v>26</v>
      </c>
      <c r="D17" s="1">
        <v>12</v>
      </c>
      <c r="E17" s="1">
        <v>80</v>
      </c>
      <c r="F17" s="14">
        <f t="shared" ref="F17:F21" si="2">D17*E17</f>
        <v>960</v>
      </c>
      <c r="G17" s="1"/>
    </row>
    <row r="18" spans="1:7" ht="32.25" customHeight="1">
      <c r="A18" s="18" t="s">
        <v>39</v>
      </c>
      <c r="B18" s="15" t="s">
        <v>31</v>
      </c>
      <c r="C18" s="1" t="s">
        <v>32</v>
      </c>
      <c r="D18" s="1">
        <v>2</v>
      </c>
      <c r="E18" s="1">
        <v>1412</v>
      </c>
      <c r="F18" s="14">
        <f t="shared" si="2"/>
        <v>2824</v>
      </c>
      <c r="G18" s="1"/>
    </row>
    <row r="19" spans="1:7" ht="21.75" customHeight="1">
      <c r="A19" s="18" t="s">
        <v>40</v>
      </c>
      <c r="B19" s="15" t="s">
        <v>29</v>
      </c>
      <c r="C19" s="1" t="s">
        <v>30</v>
      </c>
      <c r="D19" s="1">
        <v>440</v>
      </c>
      <c r="E19" s="1">
        <v>2.85</v>
      </c>
      <c r="F19" s="14">
        <f t="shared" ref="F19" si="3">D19*E19</f>
        <v>1254</v>
      </c>
      <c r="G19" s="1"/>
    </row>
    <row r="20" spans="1:7" ht="18.75" customHeight="1">
      <c r="A20" s="18" t="s">
        <v>41</v>
      </c>
      <c r="B20" s="15" t="s">
        <v>34</v>
      </c>
      <c r="C20" s="1" t="s">
        <v>30</v>
      </c>
      <c r="D20" s="1">
        <v>440</v>
      </c>
      <c r="E20" s="1">
        <v>1.8</v>
      </c>
      <c r="F20" s="14">
        <f t="shared" ref="F20" si="4">D20*E20</f>
        <v>792</v>
      </c>
      <c r="G20" s="1"/>
    </row>
    <row r="21" spans="1:7" ht="30.75" customHeight="1">
      <c r="A21" s="18" t="s">
        <v>42</v>
      </c>
      <c r="B21" s="15" t="s">
        <v>27</v>
      </c>
      <c r="C21" s="1" t="s">
        <v>28</v>
      </c>
      <c r="D21" s="1">
        <v>1</v>
      </c>
      <c r="E21" s="1">
        <v>750</v>
      </c>
      <c r="F21" s="14">
        <f t="shared" si="2"/>
        <v>750</v>
      </c>
      <c r="G21" s="1"/>
    </row>
    <row r="22" spans="1:7" ht="31.5" customHeight="1">
      <c r="A22" s="18" t="s">
        <v>43</v>
      </c>
      <c r="B22" s="15" t="s">
        <v>48</v>
      </c>
      <c r="C22" s="15" t="s">
        <v>44</v>
      </c>
      <c r="D22" s="1">
        <v>2</v>
      </c>
      <c r="E22" s="1">
        <v>1400</v>
      </c>
      <c r="F22" s="14">
        <f t="shared" si="0"/>
        <v>2800</v>
      </c>
      <c r="G22" s="1"/>
    </row>
    <row r="23" spans="1:7">
      <c r="A23" s="2"/>
      <c r="B23" s="187" t="s">
        <v>3</v>
      </c>
      <c r="C23" s="187"/>
      <c r="D23" s="187"/>
      <c r="E23" s="187"/>
      <c r="F23" s="22">
        <f>SUM(F9:F22)</f>
        <v>15920</v>
      </c>
      <c r="G23" s="2"/>
    </row>
  </sheetData>
  <mergeCells count="8">
    <mergeCell ref="B23:E23"/>
    <mergeCell ref="A5:G5"/>
    <mergeCell ref="A2:B2"/>
    <mergeCell ref="A4:B4"/>
    <mergeCell ref="A3:B3"/>
    <mergeCell ref="C2:E2"/>
    <mergeCell ref="C3:E3"/>
    <mergeCell ref="C4:E4"/>
  </mergeCells>
  <pageMargins left="0.7" right="0.7" top="0.75" bottom="0.75" header="0.3" footer="0.3"/>
  <pageSetup paperSize="9" scale="67" orientation="portrait"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I46"/>
  <sheetViews>
    <sheetView zoomScaleNormal="100" workbookViewId="0">
      <selection activeCell="J24" sqref="J24"/>
    </sheetView>
  </sheetViews>
  <sheetFormatPr defaultRowHeight="15.75"/>
  <cols>
    <col min="1" max="1" width="32.25" customWidth="1"/>
    <col min="2" max="2" width="23.75" customWidth="1"/>
    <col min="3" max="3" width="13.875" customWidth="1"/>
    <col min="4" max="4" width="15.125" customWidth="1"/>
    <col min="5" max="5" width="13.25" customWidth="1"/>
    <col min="6" max="6" width="19" customWidth="1"/>
    <col min="7" max="7" width="41.125" customWidth="1"/>
  </cols>
  <sheetData>
    <row r="1" spans="1:8">
      <c r="G1" s="20" t="s">
        <v>455</v>
      </c>
      <c r="H1" s="6"/>
    </row>
    <row r="2" spans="1:8" ht="29.25" customHeight="1">
      <c r="A2" s="145" t="s">
        <v>12</v>
      </c>
      <c r="B2" s="79"/>
      <c r="C2" s="146" t="s">
        <v>84</v>
      </c>
      <c r="D2" s="146"/>
      <c r="E2" s="144"/>
    </row>
    <row r="3" spans="1:8" ht="29.25" customHeight="1">
      <c r="A3" s="145" t="s">
        <v>15</v>
      </c>
      <c r="B3" s="79"/>
      <c r="C3" s="146" t="s">
        <v>84</v>
      </c>
      <c r="D3" s="146"/>
      <c r="E3" s="144"/>
    </row>
    <row r="4" spans="1:8" ht="33" customHeight="1">
      <c r="A4" s="145" t="s">
        <v>14</v>
      </c>
      <c r="B4" s="79"/>
      <c r="C4" s="146" t="s">
        <v>85</v>
      </c>
      <c r="D4" s="146"/>
      <c r="E4" s="144"/>
    </row>
    <row r="5" spans="1:8" ht="45.75" customHeight="1">
      <c r="A5" s="194" t="s">
        <v>49</v>
      </c>
      <c r="B5" s="194"/>
      <c r="C5" s="194"/>
      <c r="D5" s="194"/>
      <c r="E5" s="194"/>
      <c r="F5" s="194"/>
      <c r="G5" s="194"/>
    </row>
    <row r="6" spans="1:8" ht="34.5" customHeight="1">
      <c r="A6" s="121"/>
      <c r="B6" s="121"/>
      <c r="C6" s="121"/>
      <c r="D6" s="121"/>
      <c r="E6" s="121"/>
      <c r="F6" s="121"/>
      <c r="G6" s="9" t="s">
        <v>10</v>
      </c>
      <c r="H6" s="6"/>
    </row>
    <row r="7" spans="1:8" s="4" customFormat="1" ht="46.5" customHeight="1">
      <c r="A7" s="3" t="s">
        <v>0</v>
      </c>
      <c r="B7" s="5" t="s">
        <v>2</v>
      </c>
      <c r="C7" s="5" t="s">
        <v>11</v>
      </c>
      <c r="D7" s="3" t="s">
        <v>1</v>
      </c>
      <c r="E7" s="5" t="s">
        <v>9</v>
      </c>
      <c r="F7" s="7" t="s">
        <v>13</v>
      </c>
      <c r="G7" s="5" t="s">
        <v>16</v>
      </c>
    </row>
    <row r="8" spans="1:8" s="13" customFormat="1" ht="18.75" customHeight="1">
      <c r="A8" s="10">
        <v>1</v>
      </c>
      <c r="B8" s="11">
        <v>2</v>
      </c>
      <c r="C8" s="11">
        <v>3</v>
      </c>
      <c r="D8" s="10">
        <v>4</v>
      </c>
      <c r="E8" s="11">
        <v>5</v>
      </c>
      <c r="F8" s="12">
        <v>6</v>
      </c>
      <c r="G8" s="11">
        <v>7</v>
      </c>
    </row>
    <row r="9" spans="1:8" s="13" customFormat="1" ht="18.75" customHeight="1">
      <c r="A9" s="128" t="s">
        <v>50</v>
      </c>
      <c r="B9" s="129"/>
      <c r="C9" s="11"/>
      <c r="D9" s="10"/>
      <c r="E9" s="11"/>
      <c r="F9" s="12"/>
      <c r="G9" s="11"/>
    </row>
    <row r="10" spans="1:8" ht="36" customHeight="1">
      <c r="A10" s="1">
        <v>1</v>
      </c>
      <c r="B10" s="15" t="s">
        <v>51</v>
      </c>
      <c r="C10" s="1" t="s">
        <v>52</v>
      </c>
      <c r="D10" s="1">
        <v>64</v>
      </c>
      <c r="E10" s="1">
        <v>12.5</v>
      </c>
      <c r="F10" s="110">
        <v>800</v>
      </c>
      <c r="G10" s="15" t="s">
        <v>323</v>
      </c>
    </row>
    <row r="11" spans="1:8">
      <c r="A11" s="1"/>
      <c r="B11" s="15" t="s">
        <v>79</v>
      </c>
      <c r="C11" s="1"/>
      <c r="D11" s="1"/>
      <c r="E11" s="1"/>
      <c r="F11" s="110">
        <v>188.72</v>
      </c>
      <c r="G11" s="109">
        <v>1210</v>
      </c>
    </row>
    <row r="12" spans="1:8" ht="36" customHeight="1">
      <c r="A12" s="1">
        <v>2</v>
      </c>
      <c r="B12" s="15" t="s">
        <v>53</v>
      </c>
      <c r="C12" s="1" t="s">
        <v>52</v>
      </c>
      <c r="D12" s="1">
        <v>64</v>
      </c>
      <c r="E12" s="1">
        <v>12.5</v>
      </c>
      <c r="F12" s="110">
        <v>800</v>
      </c>
      <c r="G12" s="15" t="s">
        <v>323</v>
      </c>
    </row>
    <row r="13" spans="1:8">
      <c r="A13" s="1"/>
      <c r="B13" s="15" t="s">
        <v>79</v>
      </c>
      <c r="C13" s="1"/>
      <c r="D13" s="1"/>
      <c r="E13" s="1"/>
      <c r="F13" s="110">
        <v>188.72</v>
      </c>
      <c r="G13" s="109">
        <v>1210</v>
      </c>
    </row>
    <row r="14" spans="1:8" ht="31.5" customHeight="1">
      <c r="A14" s="122" t="s">
        <v>54</v>
      </c>
      <c r="B14" s="123"/>
      <c r="C14" s="1"/>
      <c r="D14" s="1"/>
      <c r="E14" s="1"/>
      <c r="F14" s="110"/>
      <c r="G14" s="1"/>
    </row>
    <row r="15" spans="1:8" ht="21.75" customHeight="1">
      <c r="A15" s="1">
        <v>3</v>
      </c>
      <c r="B15" s="15" t="s">
        <v>55</v>
      </c>
      <c r="C15" s="1" t="s">
        <v>52</v>
      </c>
      <c r="D15" s="1">
        <v>48</v>
      </c>
      <c r="E15" s="1">
        <v>12.5</v>
      </c>
      <c r="F15" s="110">
        <v>600</v>
      </c>
      <c r="G15" s="15" t="s">
        <v>325</v>
      </c>
    </row>
    <row r="16" spans="1:8">
      <c r="A16" s="1"/>
      <c r="B16" s="15" t="s">
        <v>79</v>
      </c>
      <c r="C16" s="1"/>
      <c r="D16" s="1"/>
      <c r="E16" s="1"/>
      <c r="F16" s="110">
        <v>141.54</v>
      </c>
      <c r="G16" s="109">
        <v>1210</v>
      </c>
    </row>
    <row r="17" spans="1:7" ht="81" customHeight="1">
      <c r="A17" s="1">
        <v>4</v>
      </c>
      <c r="B17" s="15" t="s">
        <v>56</v>
      </c>
      <c r="C17" s="1" t="s">
        <v>57</v>
      </c>
      <c r="D17" s="15" t="s">
        <v>58</v>
      </c>
      <c r="E17" s="15" t="s">
        <v>59</v>
      </c>
      <c r="F17" s="110">
        <v>500</v>
      </c>
      <c r="G17" s="1" t="s">
        <v>81</v>
      </c>
    </row>
    <row r="18" spans="1:7" ht="47.25">
      <c r="A18" s="1">
        <v>5</v>
      </c>
      <c r="B18" s="15" t="s">
        <v>60</v>
      </c>
      <c r="C18" s="1" t="s">
        <v>57</v>
      </c>
      <c r="D18" s="1">
        <v>10</v>
      </c>
      <c r="E18" s="1">
        <v>80</v>
      </c>
      <c r="F18" s="110">
        <v>800</v>
      </c>
      <c r="G18" s="1" t="s">
        <v>81</v>
      </c>
    </row>
    <row r="19" spans="1:7">
      <c r="A19" s="1">
        <v>6</v>
      </c>
      <c r="B19" s="15" t="s">
        <v>61</v>
      </c>
      <c r="C19" s="1" t="s">
        <v>57</v>
      </c>
      <c r="D19" s="1">
        <v>50</v>
      </c>
      <c r="E19" s="1">
        <v>2</v>
      </c>
      <c r="F19" s="110">
        <v>100</v>
      </c>
      <c r="G19" s="1" t="s">
        <v>81</v>
      </c>
    </row>
    <row r="20" spans="1:7" ht="24.75" customHeight="1">
      <c r="A20" s="1">
        <v>7</v>
      </c>
      <c r="B20" s="15" t="s">
        <v>62</v>
      </c>
      <c r="C20" s="1" t="s">
        <v>52</v>
      </c>
      <c r="D20" s="1">
        <v>20</v>
      </c>
      <c r="E20" s="1">
        <v>10</v>
      </c>
      <c r="F20" s="110">
        <v>200</v>
      </c>
      <c r="G20" s="15" t="s">
        <v>80</v>
      </c>
    </row>
    <row r="21" spans="1:7">
      <c r="A21" s="1"/>
      <c r="B21" s="15" t="s">
        <v>79</v>
      </c>
      <c r="C21" s="1"/>
      <c r="D21" s="1"/>
      <c r="E21" s="1"/>
      <c r="F21" s="110">
        <v>47.18</v>
      </c>
      <c r="G21" s="109">
        <v>1210</v>
      </c>
    </row>
    <row r="22" spans="1:7" s="24" customFormat="1" ht="33" customHeight="1">
      <c r="A22" s="122" t="s">
        <v>63</v>
      </c>
      <c r="B22" s="123"/>
      <c r="C22" s="23"/>
      <c r="D22" s="23"/>
      <c r="E22" s="23"/>
      <c r="F22" s="119"/>
      <c r="G22" s="23"/>
    </row>
    <row r="23" spans="1:7" ht="36" customHeight="1">
      <c r="A23" s="1">
        <v>8</v>
      </c>
      <c r="B23" s="15" t="s">
        <v>64</v>
      </c>
      <c r="C23" s="1" t="s">
        <v>57</v>
      </c>
      <c r="D23" s="1">
        <v>1</v>
      </c>
      <c r="E23" s="1">
        <v>1500</v>
      </c>
      <c r="F23" s="110">
        <v>1500</v>
      </c>
      <c r="G23" s="1" t="s">
        <v>81</v>
      </c>
    </row>
    <row r="24" spans="1:7">
      <c r="A24" s="1">
        <v>9</v>
      </c>
      <c r="B24" s="15" t="s">
        <v>65</v>
      </c>
      <c r="C24" s="1" t="s">
        <v>57</v>
      </c>
      <c r="D24" s="1">
        <v>5</v>
      </c>
      <c r="E24" s="1">
        <v>40</v>
      </c>
      <c r="F24" s="110">
        <v>200</v>
      </c>
      <c r="G24" s="1" t="s">
        <v>81</v>
      </c>
    </row>
    <row r="25" spans="1:7" ht="32.25" customHeight="1">
      <c r="A25" s="1">
        <v>10</v>
      </c>
      <c r="B25" s="15" t="s">
        <v>66</v>
      </c>
      <c r="C25" s="1" t="s">
        <v>57</v>
      </c>
      <c r="D25" s="1">
        <v>1</v>
      </c>
      <c r="E25" s="1">
        <v>350</v>
      </c>
      <c r="F25" s="110">
        <v>350</v>
      </c>
      <c r="G25" s="1" t="s">
        <v>82</v>
      </c>
    </row>
    <row r="26" spans="1:7" ht="36" customHeight="1">
      <c r="A26" s="1">
        <v>11</v>
      </c>
      <c r="B26" s="15" t="s">
        <v>67</v>
      </c>
      <c r="C26" s="1" t="s">
        <v>52</v>
      </c>
      <c r="D26" s="1">
        <v>20</v>
      </c>
      <c r="E26" s="1">
        <v>20</v>
      </c>
      <c r="F26" s="176">
        <v>400</v>
      </c>
      <c r="G26" s="15" t="s">
        <v>80</v>
      </c>
    </row>
    <row r="27" spans="1:7" ht="38.25" customHeight="1">
      <c r="A27" s="1">
        <v>12</v>
      </c>
      <c r="B27" s="15" t="s">
        <v>68</v>
      </c>
      <c r="C27" s="1" t="s">
        <v>52</v>
      </c>
      <c r="D27" s="1">
        <v>20</v>
      </c>
      <c r="E27" s="1">
        <v>20</v>
      </c>
      <c r="F27" s="176">
        <v>400</v>
      </c>
      <c r="G27" s="15" t="s">
        <v>80</v>
      </c>
    </row>
    <row r="28" spans="1:7" ht="24.75" customHeight="1">
      <c r="A28" s="1">
        <v>13</v>
      </c>
      <c r="B28" s="15" t="s">
        <v>69</v>
      </c>
      <c r="C28" s="1" t="s">
        <v>57</v>
      </c>
      <c r="D28" s="1">
        <v>100</v>
      </c>
      <c r="E28" s="1">
        <v>5</v>
      </c>
      <c r="F28" s="110">
        <v>500</v>
      </c>
      <c r="G28" s="1" t="s">
        <v>81</v>
      </c>
    </row>
    <row r="29" spans="1:7" ht="24" customHeight="1">
      <c r="A29" s="1">
        <v>14</v>
      </c>
      <c r="B29" s="15" t="s">
        <v>70</v>
      </c>
      <c r="C29" s="1" t="s">
        <v>57</v>
      </c>
      <c r="D29" s="1">
        <v>200</v>
      </c>
      <c r="E29" s="1">
        <v>3</v>
      </c>
      <c r="F29" s="110">
        <v>600</v>
      </c>
      <c r="G29" s="1" t="s">
        <v>81</v>
      </c>
    </row>
    <row r="30" spans="1:7" ht="31.5" customHeight="1">
      <c r="A30" s="124" t="s">
        <v>71</v>
      </c>
      <c r="B30" s="125"/>
      <c r="C30" s="1"/>
      <c r="D30" s="1"/>
      <c r="E30" s="1"/>
      <c r="F30" s="110" t="s">
        <v>399</v>
      </c>
      <c r="G30" s="1"/>
    </row>
    <row r="31" spans="1:7" ht="31.5" customHeight="1">
      <c r="A31" s="1">
        <v>16</v>
      </c>
      <c r="B31" s="15" t="s">
        <v>72</v>
      </c>
      <c r="C31" s="1" t="s">
        <v>52</v>
      </c>
      <c r="D31" s="1">
        <v>24</v>
      </c>
      <c r="E31" s="1">
        <v>12.5</v>
      </c>
      <c r="F31" s="110">
        <v>300</v>
      </c>
      <c r="G31" s="15" t="s">
        <v>323</v>
      </c>
    </row>
    <row r="32" spans="1:7">
      <c r="A32" s="1"/>
      <c r="B32" s="15" t="s">
        <v>79</v>
      </c>
      <c r="C32" s="1"/>
      <c r="D32" s="1"/>
      <c r="E32" s="1"/>
      <c r="F32" s="110">
        <v>70.77</v>
      </c>
      <c r="G32" s="109">
        <v>1210</v>
      </c>
    </row>
    <row r="33" spans="1:9" ht="35.25" customHeight="1">
      <c r="A33" s="1">
        <v>17</v>
      </c>
      <c r="B33" s="15" t="s">
        <v>73</v>
      </c>
      <c r="C33" s="1" t="s">
        <v>52</v>
      </c>
      <c r="D33" s="1">
        <v>20</v>
      </c>
      <c r="E33" s="1">
        <v>7.5</v>
      </c>
      <c r="F33" s="110">
        <v>150</v>
      </c>
      <c r="G33" s="15" t="s">
        <v>324</v>
      </c>
    </row>
    <row r="34" spans="1:9">
      <c r="A34" s="1"/>
      <c r="B34" s="15" t="s">
        <v>79</v>
      </c>
      <c r="C34" s="1"/>
      <c r="D34" s="1"/>
      <c r="E34" s="1"/>
      <c r="F34" s="110">
        <v>35.39</v>
      </c>
      <c r="G34" s="109">
        <v>1210</v>
      </c>
    </row>
    <row r="35" spans="1:9" ht="32.25" customHeight="1">
      <c r="A35" s="1">
        <v>18</v>
      </c>
      <c r="B35" s="15" t="s">
        <v>74</v>
      </c>
      <c r="C35" s="1" t="s">
        <v>75</v>
      </c>
      <c r="D35" s="1">
        <v>160</v>
      </c>
      <c r="E35" s="30">
        <v>1.25</v>
      </c>
      <c r="F35" s="110">
        <v>200</v>
      </c>
      <c r="G35" s="15" t="s">
        <v>83</v>
      </c>
      <c r="I35" s="26"/>
    </row>
    <row r="36" spans="1:9" ht="31.5">
      <c r="A36" s="1">
        <v>19</v>
      </c>
      <c r="B36" s="15" t="s">
        <v>76</v>
      </c>
      <c r="C36" s="1" t="s">
        <v>57</v>
      </c>
      <c r="D36" s="1">
        <v>2</v>
      </c>
      <c r="E36" s="1">
        <v>25</v>
      </c>
      <c r="F36" s="110">
        <v>50</v>
      </c>
      <c r="G36" s="15" t="s">
        <v>83</v>
      </c>
      <c r="I36" s="27"/>
    </row>
    <row r="37" spans="1:9">
      <c r="A37" s="126" t="s">
        <v>77</v>
      </c>
      <c r="B37" s="127"/>
      <c r="C37" s="1"/>
      <c r="D37" s="1"/>
      <c r="E37" s="25"/>
      <c r="F37" s="47"/>
      <c r="G37" s="1"/>
    </row>
    <row r="38" spans="1:9" ht="31.5">
      <c r="A38" s="1">
        <v>20</v>
      </c>
      <c r="B38" s="15" t="s">
        <v>78</v>
      </c>
      <c r="C38" s="1" t="s">
        <v>57</v>
      </c>
      <c r="D38" s="1">
        <v>1200</v>
      </c>
      <c r="E38" s="1">
        <v>2</v>
      </c>
      <c r="F38" s="47">
        <v>2400</v>
      </c>
      <c r="G38" s="1" t="s">
        <v>81</v>
      </c>
    </row>
    <row r="39" spans="1:9">
      <c r="A39" s="2"/>
      <c r="B39" s="120" t="s">
        <v>3</v>
      </c>
      <c r="C39" s="120"/>
      <c r="D39" s="120"/>
      <c r="E39" s="120"/>
      <c r="F39" s="75">
        <v>11522.32</v>
      </c>
      <c r="G39" s="2"/>
    </row>
    <row r="42" spans="1:9">
      <c r="G42" s="28"/>
    </row>
    <row r="43" spans="1:9">
      <c r="G43" s="28"/>
    </row>
    <row r="45" spans="1:9">
      <c r="G45" s="28"/>
    </row>
    <row r="46" spans="1:9">
      <c r="G46" s="29"/>
    </row>
  </sheetData>
  <mergeCells count="1">
    <mergeCell ref="A5:G5"/>
  </mergeCells>
  <pageMargins left="0.7" right="0.7" top="0.75" bottom="0.75" header="0.3" footer="0.3"/>
  <pageSetup paperSize="9" scale="49" orientation="portrait" r:id="rId1"/>
</worksheet>
</file>

<file path=xl/worksheets/sheet5.xml><?xml version="1.0" encoding="utf-8"?>
<worksheet xmlns="http://schemas.openxmlformats.org/spreadsheetml/2006/main" xmlns:r="http://schemas.openxmlformats.org/officeDocument/2006/relationships">
  <dimension ref="A1:H64"/>
  <sheetViews>
    <sheetView zoomScaleNormal="100" workbookViewId="0">
      <selection activeCell="L11" sqref="L11"/>
    </sheetView>
  </sheetViews>
  <sheetFormatPr defaultRowHeight="15.75"/>
  <cols>
    <col min="1" max="1" width="4.75" customWidth="1"/>
    <col min="2" max="2" width="17.875" customWidth="1"/>
    <col min="3" max="3" width="23" customWidth="1"/>
    <col min="4" max="4" width="15.125" customWidth="1"/>
    <col min="5" max="5" width="13.25" customWidth="1"/>
    <col min="6" max="6" width="19" customWidth="1"/>
    <col min="7" max="7" width="20.625" customWidth="1"/>
  </cols>
  <sheetData>
    <row r="1" spans="1:8">
      <c r="G1" s="20" t="s">
        <v>456</v>
      </c>
      <c r="H1" s="6"/>
    </row>
    <row r="2" spans="1:8" ht="33.75" customHeight="1">
      <c r="A2" s="197" t="s">
        <v>12</v>
      </c>
      <c r="B2" s="197"/>
      <c r="C2" s="146" t="s">
        <v>199</v>
      </c>
    </row>
    <row r="3" spans="1:8" ht="34.5" customHeight="1">
      <c r="A3" s="198" t="s">
        <v>15</v>
      </c>
      <c r="B3" s="199"/>
      <c r="C3" s="146" t="s">
        <v>199</v>
      </c>
    </row>
    <row r="4" spans="1:8" ht="34.5" customHeight="1">
      <c r="A4" s="197" t="s">
        <v>14</v>
      </c>
      <c r="B4" s="197"/>
      <c r="C4" s="146" t="s">
        <v>199</v>
      </c>
    </row>
    <row r="5" spans="1:8" ht="46.5" customHeight="1">
      <c r="A5" s="200" t="s">
        <v>448</v>
      </c>
      <c r="B5" s="200"/>
      <c r="C5" s="200"/>
      <c r="D5" s="200"/>
      <c r="E5" s="200"/>
      <c r="F5" s="200"/>
      <c r="G5" s="200"/>
    </row>
    <row r="6" spans="1:8" ht="34.5" customHeight="1">
      <c r="A6" s="19"/>
      <c r="B6" s="19"/>
      <c r="C6" s="19"/>
      <c r="D6" s="19"/>
      <c r="E6" s="19"/>
      <c r="F6" s="19"/>
      <c r="G6" s="9" t="s">
        <v>10</v>
      </c>
      <c r="H6" s="6"/>
    </row>
    <row r="7" spans="1:8" s="4" customFormat="1" ht="46.5" customHeight="1">
      <c r="A7" s="3" t="s">
        <v>0</v>
      </c>
      <c r="B7" s="5" t="s">
        <v>2</v>
      </c>
      <c r="C7" s="5" t="s">
        <v>11</v>
      </c>
      <c r="D7" s="3" t="s">
        <v>1</v>
      </c>
      <c r="E7" s="5" t="s">
        <v>9</v>
      </c>
      <c r="F7" s="7" t="s">
        <v>13</v>
      </c>
      <c r="G7" s="5" t="s">
        <v>16</v>
      </c>
    </row>
    <row r="8" spans="1:8" s="13" customFormat="1" ht="18.75" customHeight="1">
      <c r="A8" s="10">
        <v>1</v>
      </c>
      <c r="B8" s="11">
        <v>2</v>
      </c>
      <c r="C8" s="11">
        <v>3</v>
      </c>
      <c r="D8" s="10">
        <v>4</v>
      </c>
      <c r="E8" s="11">
        <v>5</v>
      </c>
      <c r="F8" s="12">
        <v>6</v>
      </c>
      <c r="G8" s="11">
        <v>7</v>
      </c>
    </row>
    <row r="9" spans="1:8">
      <c r="A9" s="31" t="s">
        <v>4</v>
      </c>
      <c r="B9" s="32" t="s">
        <v>86</v>
      </c>
      <c r="C9" s="33"/>
      <c r="D9" s="1"/>
      <c r="E9" s="1"/>
      <c r="F9" s="14">
        <f>D9*E9</f>
        <v>0</v>
      </c>
      <c r="G9" s="1"/>
    </row>
    <row r="10" spans="1:8" ht="71.25" customHeight="1">
      <c r="A10" s="31" t="s">
        <v>87</v>
      </c>
      <c r="B10" s="1"/>
      <c r="C10" s="15" t="s">
        <v>449</v>
      </c>
      <c r="D10" s="1">
        <v>1</v>
      </c>
      <c r="E10" s="1">
        <v>1000</v>
      </c>
      <c r="F10" s="14">
        <f t="shared" ref="F10:F12" si="0">D10*E10</f>
        <v>1000</v>
      </c>
      <c r="G10" s="1"/>
    </row>
    <row r="11" spans="1:8" ht="63">
      <c r="A11" s="31" t="s">
        <v>88</v>
      </c>
      <c r="B11" s="1"/>
      <c r="C11" s="33" t="s">
        <v>450</v>
      </c>
      <c r="D11" s="1">
        <v>1</v>
      </c>
      <c r="E11" s="1">
        <v>500</v>
      </c>
      <c r="F11" s="14">
        <f t="shared" si="0"/>
        <v>500</v>
      </c>
      <c r="G11" s="1"/>
    </row>
    <row r="12" spans="1:8" ht="69" customHeight="1">
      <c r="A12" s="31" t="s">
        <v>89</v>
      </c>
      <c r="B12" s="1"/>
      <c r="C12" s="34" t="s">
        <v>451</v>
      </c>
      <c r="D12" s="1">
        <v>1</v>
      </c>
      <c r="E12" s="1">
        <v>1000</v>
      </c>
      <c r="F12" s="14">
        <f t="shared" si="0"/>
        <v>1000</v>
      </c>
      <c r="G12" s="1"/>
    </row>
    <row r="13" spans="1:8" ht="63">
      <c r="A13" s="31" t="s">
        <v>90</v>
      </c>
      <c r="B13" s="1"/>
      <c r="C13" s="15" t="s">
        <v>452</v>
      </c>
      <c r="D13" s="1">
        <v>1</v>
      </c>
      <c r="E13" s="1">
        <v>1000</v>
      </c>
      <c r="F13" s="14">
        <f>D13*E13</f>
        <v>1000</v>
      </c>
      <c r="G13" s="1"/>
    </row>
    <row r="14" spans="1:8" ht="63">
      <c r="A14" s="31" t="s">
        <v>91</v>
      </c>
      <c r="B14" s="1"/>
      <c r="C14" s="33" t="s">
        <v>92</v>
      </c>
      <c r="D14" s="1">
        <v>1</v>
      </c>
      <c r="E14" s="1">
        <v>250</v>
      </c>
      <c r="F14" s="14">
        <f>D14*E14</f>
        <v>250</v>
      </c>
      <c r="G14" s="1"/>
    </row>
    <row r="15" spans="1:8" ht="87" customHeight="1">
      <c r="A15" s="31" t="s">
        <v>93</v>
      </c>
      <c r="B15" s="1"/>
      <c r="C15" s="34" t="s">
        <v>94</v>
      </c>
      <c r="D15" s="1">
        <v>1</v>
      </c>
      <c r="E15" s="1">
        <v>250</v>
      </c>
      <c r="F15" s="14">
        <f>D15*E15</f>
        <v>250</v>
      </c>
      <c r="G15" s="1"/>
    </row>
    <row r="16" spans="1:8" ht="70.5" customHeight="1">
      <c r="A16" s="31">
        <v>2</v>
      </c>
      <c r="B16" s="35" t="s">
        <v>95</v>
      </c>
      <c r="C16" s="34"/>
      <c r="D16" s="1"/>
      <c r="E16" s="1"/>
      <c r="F16" s="14"/>
      <c r="G16" s="1"/>
    </row>
    <row r="17" spans="1:7" ht="47.25">
      <c r="A17" s="31" t="s">
        <v>96</v>
      </c>
      <c r="B17" s="1"/>
      <c r="C17" s="36" t="s">
        <v>97</v>
      </c>
      <c r="D17" s="1">
        <v>1</v>
      </c>
      <c r="E17" s="1">
        <v>14.48</v>
      </c>
      <c r="F17" s="47">
        <f>D17*E17</f>
        <v>14.48</v>
      </c>
      <c r="G17" s="15" t="s">
        <v>98</v>
      </c>
    </row>
    <row r="18" spans="1:7" ht="47.25">
      <c r="A18" s="31" t="s">
        <v>99</v>
      </c>
      <c r="B18" s="1"/>
      <c r="C18" s="37" t="s">
        <v>100</v>
      </c>
      <c r="D18" s="1">
        <v>6</v>
      </c>
      <c r="E18" s="1">
        <v>19</v>
      </c>
      <c r="F18" s="47">
        <f t="shared" ref="F18:F60" si="1">D18*E18</f>
        <v>114</v>
      </c>
      <c r="G18" s="15" t="s">
        <v>101</v>
      </c>
    </row>
    <row r="19" spans="1:7" ht="45" customHeight="1">
      <c r="A19" s="31" t="s">
        <v>102</v>
      </c>
      <c r="B19" s="1"/>
      <c r="C19" s="37" t="s">
        <v>103</v>
      </c>
      <c r="D19" s="1">
        <v>8</v>
      </c>
      <c r="E19" s="1">
        <v>2.65</v>
      </c>
      <c r="F19" s="47">
        <f t="shared" si="1"/>
        <v>21.2</v>
      </c>
      <c r="G19" s="15" t="s">
        <v>457</v>
      </c>
    </row>
    <row r="20" spans="1:7" ht="45" customHeight="1">
      <c r="A20" s="31" t="s">
        <v>104</v>
      </c>
      <c r="B20" s="1"/>
      <c r="C20" s="37" t="s">
        <v>105</v>
      </c>
      <c r="D20" s="1">
        <v>30</v>
      </c>
      <c r="E20" s="1">
        <v>1.69</v>
      </c>
      <c r="F20" s="47">
        <f t="shared" si="1"/>
        <v>50.699999999999996</v>
      </c>
      <c r="G20" s="15" t="s">
        <v>106</v>
      </c>
    </row>
    <row r="21" spans="1:7" ht="45" customHeight="1">
      <c r="A21" s="31" t="s">
        <v>107</v>
      </c>
      <c r="B21" s="1"/>
      <c r="C21" s="37" t="s">
        <v>108</v>
      </c>
      <c r="D21" s="1">
        <v>60</v>
      </c>
      <c r="E21" s="1">
        <v>2.08</v>
      </c>
      <c r="F21" s="47">
        <f t="shared" si="1"/>
        <v>124.80000000000001</v>
      </c>
      <c r="G21" s="15" t="s">
        <v>109</v>
      </c>
    </row>
    <row r="22" spans="1:7" ht="45" customHeight="1">
      <c r="A22" s="31" t="s">
        <v>110</v>
      </c>
      <c r="B22" s="1"/>
      <c r="C22" s="37" t="s">
        <v>111</v>
      </c>
      <c r="D22" s="1">
        <v>1</v>
      </c>
      <c r="E22" s="1">
        <v>5.62</v>
      </c>
      <c r="F22" s="47">
        <f t="shared" si="1"/>
        <v>5.62</v>
      </c>
      <c r="G22" s="15" t="s">
        <v>112</v>
      </c>
    </row>
    <row r="23" spans="1:7" ht="45" customHeight="1">
      <c r="A23" s="31" t="s">
        <v>113</v>
      </c>
      <c r="B23" s="1"/>
      <c r="C23" s="37" t="s">
        <v>114</v>
      </c>
      <c r="D23" s="1">
        <v>9</v>
      </c>
      <c r="E23" s="1">
        <v>6</v>
      </c>
      <c r="F23" s="47">
        <f t="shared" si="1"/>
        <v>54</v>
      </c>
      <c r="G23" s="15"/>
    </row>
    <row r="24" spans="1:7" ht="45" customHeight="1">
      <c r="A24" s="31" t="s">
        <v>115</v>
      </c>
      <c r="B24" s="1"/>
      <c r="C24" s="37" t="s">
        <v>116</v>
      </c>
      <c r="D24" s="1">
        <v>4</v>
      </c>
      <c r="E24" s="1">
        <v>5.9</v>
      </c>
      <c r="F24" s="47">
        <f t="shared" si="1"/>
        <v>23.6</v>
      </c>
      <c r="G24" s="15"/>
    </row>
    <row r="25" spans="1:7" ht="126">
      <c r="A25" s="31" t="s">
        <v>117</v>
      </c>
      <c r="B25" s="1"/>
      <c r="C25" s="34" t="s">
        <v>118</v>
      </c>
      <c r="D25" s="1">
        <v>20</v>
      </c>
      <c r="E25" s="1">
        <v>9</v>
      </c>
      <c r="F25" s="47">
        <f t="shared" si="1"/>
        <v>180</v>
      </c>
      <c r="G25" s="15" t="s">
        <v>119</v>
      </c>
    </row>
    <row r="26" spans="1:7" ht="78.75">
      <c r="A26" s="31" t="s">
        <v>120</v>
      </c>
      <c r="B26" s="1"/>
      <c r="C26" s="34" t="s">
        <v>121</v>
      </c>
      <c r="D26" s="1">
        <v>10</v>
      </c>
      <c r="E26" s="1">
        <v>31.5</v>
      </c>
      <c r="F26" s="47">
        <f t="shared" si="1"/>
        <v>315</v>
      </c>
      <c r="G26" s="15" t="s">
        <v>458</v>
      </c>
    </row>
    <row r="27" spans="1:7" ht="47.25">
      <c r="A27" s="31" t="s">
        <v>122</v>
      </c>
      <c r="B27" s="1"/>
      <c r="C27" s="34" t="s">
        <v>123</v>
      </c>
      <c r="D27" s="1">
        <v>2</v>
      </c>
      <c r="E27" s="1">
        <v>44.77</v>
      </c>
      <c r="F27" s="47">
        <f t="shared" si="1"/>
        <v>89.54</v>
      </c>
      <c r="G27" s="38" t="s">
        <v>124</v>
      </c>
    </row>
    <row r="28" spans="1:7" ht="47.25">
      <c r="A28" s="31" t="s">
        <v>125</v>
      </c>
      <c r="B28" s="1"/>
      <c r="C28" s="34" t="s">
        <v>126</v>
      </c>
      <c r="D28" s="1">
        <v>2</v>
      </c>
      <c r="E28" s="1">
        <v>32.71</v>
      </c>
      <c r="F28" s="47">
        <f t="shared" si="1"/>
        <v>65.42</v>
      </c>
      <c r="G28" s="38" t="s">
        <v>127</v>
      </c>
    </row>
    <row r="29" spans="1:7" ht="94.5">
      <c r="A29" s="31">
        <v>3</v>
      </c>
      <c r="B29" s="35" t="s">
        <v>128</v>
      </c>
      <c r="C29" s="34"/>
      <c r="D29" s="1"/>
      <c r="E29" s="1"/>
      <c r="F29" s="14"/>
      <c r="G29" s="1"/>
    </row>
    <row r="30" spans="1:7" ht="126">
      <c r="A30" s="31" t="s">
        <v>129</v>
      </c>
      <c r="B30" s="38"/>
      <c r="C30" s="34" t="s">
        <v>130</v>
      </c>
      <c r="D30" s="1">
        <v>1</v>
      </c>
      <c r="E30" s="1">
        <v>720</v>
      </c>
      <c r="F30" s="47">
        <f t="shared" si="1"/>
        <v>720</v>
      </c>
      <c r="G30" s="1"/>
    </row>
    <row r="31" spans="1:7" ht="47.25">
      <c r="A31" s="31">
        <v>4</v>
      </c>
      <c r="B31" s="35" t="s">
        <v>131</v>
      </c>
      <c r="C31" s="34"/>
      <c r="D31" s="1"/>
      <c r="E31" s="1"/>
      <c r="F31" s="14"/>
      <c r="G31" s="1"/>
    </row>
    <row r="32" spans="1:7" ht="63">
      <c r="A32" s="31" t="s">
        <v>132</v>
      </c>
      <c r="B32" s="1"/>
      <c r="C32" s="34" t="s">
        <v>133</v>
      </c>
      <c r="D32" s="1">
        <v>1</v>
      </c>
      <c r="E32" s="1">
        <v>300</v>
      </c>
      <c r="F32" s="47">
        <f t="shared" si="1"/>
        <v>300</v>
      </c>
      <c r="G32" s="1"/>
    </row>
    <row r="33" spans="1:7" ht="31.5">
      <c r="A33" s="31" t="s">
        <v>134</v>
      </c>
      <c r="B33" s="1"/>
      <c r="C33" s="34" t="s">
        <v>135</v>
      </c>
      <c r="D33" s="1">
        <v>1</v>
      </c>
      <c r="E33" s="1">
        <v>70</v>
      </c>
      <c r="F33" s="47">
        <f t="shared" si="1"/>
        <v>70</v>
      </c>
      <c r="G33" s="1"/>
    </row>
    <row r="34" spans="1:7" ht="31.5">
      <c r="A34" s="31" t="s">
        <v>136</v>
      </c>
      <c r="B34" s="1"/>
      <c r="C34" s="34" t="s">
        <v>137</v>
      </c>
      <c r="D34" s="1">
        <v>200</v>
      </c>
      <c r="E34" s="39">
        <v>0.5</v>
      </c>
      <c r="F34" s="47">
        <f t="shared" si="1"/>
        <v>100</v>
      </c>
      <c r="G34" s="1"/>
    </row>
    <row r="35" spans="1:7" ht="63">
      <c r="A35" s="31" t="s">
        <v>138</v>
      </c>
      <c r="B35" s="1"/>
      <c r="C35" s="34" t="s">
        <v>139</v>
      </c>
      <c r="D35" s="1">
        <v>300</v>
      </c>
      <c r="E35" s="39">
        <v>0.5</v>
      </c>
      <c r="F35" s="47">
        <f t="shared" si="1"/>
        <v>150</v>
      </c>
      <c r="G35" s="15" t="s">
        <v>140</v>
      </c>
    </row>
    <row r="36" spans="1:7" ht="31.5">
      <c r="A36" s="31">
        <v>5</v>
      </c>
      <c r="B36" s="35" t="s">
        <v>141</v>
      </c>
      <c r="C36" s="34"/>
      <c r="D36" s="1"/>
      <c r="E36" s="39"/>
      <c r="F36" s="14"/>
      <c r="G36" s="1"/>
    </row>
    <row r="37" spans="1:7" ht="157.5">
      <c r="A37" s="31" t="s">
        <v>142</v>
      </c>
      <c r="B37" s="1"/>
      <c r="C37" s="34" t="s">
        <v>143</v>
      </c>
      <c r="D37" s="1">
        <v>1000</v>
      </c>
      <c r="E37" s="39">
        <v>3.25</v>
      </c>
      <c r="F37" s="47">
        <f t="shared" si="1"/>
        <v>3250</v>
      </c>
      <c r="G37" s="15" t="s">
        <v>459</v>
      </c>
    </row>
    <row r="38" spans="1:7" ht="47.25">
      <c r="A38" s="31" t="s">
        <v>144</v>
      </c>
      <c r="B38" s="1"/>
      <c r="C38" s="34" t="s">
        <v>145</v>
      </c>
      <c r="D38" s="1">
        <v>2</v>
      </c>
      <c r="E38" s="39">
        <v>35</v>
      </c>
      <c r="F38" s="47">
        <f t="shared" si="1"/>
        <v>70</v>
      </c>
      <c r="G38" s="15" t="s">
        <v>146</v>
      </c>
    </row>
    <row r="39" spans="1:7" ht="63">
      <c r="A39" s="31" t="s">
        <v>147</v>
      </c>
      <c r="B39" s="1"/>
      <c r="C39" s="34" t="s">
        <v>148</v>
      </c>
      <c r="D39" s="1">
        <v>2</v>
      </c>
      <c r="E39" s="39">
        <v>35</v>
      </c>
      <c r="F39" s="47">
        <f t="shared" si="1"/>
        <v>70</v>
      </c>
      <c r="G39" s="1" t="s">
        <v>146</v>
      </c>
    </row>
    <row r="40" spans="1:7" ht="63">
      <c r="A40" s="31" t="s">
        <v>149</v>
      </c>
      <c r="B40" s="1"/>
      <c r="C40" s="34" t="s">
        <v>150</v>
      </c>
      <c r="D40" s="1">
        <v>4</v>
      </c>
      <c r="E40" s="39">
        <v>10</v>
      </c>
      <c r="F40" s="47">
        <f t="shared" si="1"/>
        <v>40</v>
      </c>
      <c r="G40" s="1" t="s">
        <v>151</v>
      </c>
    </row>
    <row r="41" spans="1:7" ht="63">
      <c r="A41" s="31" t="s">
        <v>152</v>
      </c>
      <c r="B41" s="1"/>
      <c r="C41" s="34" t="s">
        <v>153</v>
      </c>
      <c r="D41" s="1">
        <v>8</v>
      </c>
      <c r="E41" s="39">
        <v>4</v>
      </c>
      <c r="F41" s="47">
        <f t="shared" si="1"/>
        <v>32</v>
      </c>
      <c r="G41" s="1" t="s">
        <v>154</v>
      </c>
    </row>
    <row r="42" spans="1:7" ht="63">
      <c r="A42" s="31" t="s">
        <v>155</v>
      </c>
      <c r="B42" s="1"/>
      <c r="C42" s="37" t="s">
        <v>156</v>
      </c>
      <c r="D42" s="1">
        <v>1</v>
      </c>
      <c r="E42" s="1">
        <v>300</v>
      </c>
      <c r="F42" s="47">
        <f t="shared" si="1"/>
        <v>300</v>
      </c>
      <c r="G42" s="1"/>
    </row>
    <row r="43" spans="1:7" ht="31.5">
      <c r="A43" s="31" t="s">
        <v>157</v>
      </c>
      <c r="B43" s="1"/>
      <c r="C43" s="37" t="s">
        <v>158</v>
      </c>
      <c r="D43" s="1">
        <v>1</v>
      </c>
      <c r="E43" s="1">
        <v>200</v>
      </c>
      <c r="F43" s="47">
        <f t="shared" si="1"/>
        <v>200</v>
      </c>
      <c r="G43" s="1"/>
    </row>
    <row r="44" spans="1:7" ht="31.5">
      <c r="A44" s="31" t="s">
        <v>159</v>
      </c>
      <c r="B44" s="40"/>
      <c r="C44" s="37" t="s">
        <v>160</v>
      </c>
      <c r="D44" s="1">
        <v>1</v>
      </c>
      <c r="E44" s="1">
        <v>300</v>
      </c>
      <c r="F44" s="47">
        <f t="shared" si="1"/>
        <v>300</v>
      </c>
      <c r="G44" s="1"/>
    </row>
    <row r="45" spans="1:7" ht="63">
      <c r="A45" s="31" t="s">
        <v>35</v>
      </c>
      <c r="B45" s="35" t="s">
        <v>161</v>
      </c>
      <c r="C45" s="34"/>
      <c r="D45" s="1"/>
      <c r="E45" s="1"/>
      <c r="F45" s="14"/>
      <c r="G45" s="1"/>
    </row>
    <row r="46" spans="1:7" ht="110.25">
      <c r="A46" s="31" t="s">
        <v>162</v>
      </c>
      <c r="B46" s="1"/>
      <c r="C46" s="41" t="s">
        <v>163</v>
      </c>
      <c r="D46" s="1">
        <v>1</v>
      </c>
      <c r="E46" s="1">
        <v>354</v>
      </c>
      <c r="F46" s="47">
        <f t="shared" si="1"/>
        <v>354</v>
      </c>
      <c r="G46" s="15" t="s">
        <v>164</v>
      </c>
    </row>
    <row r="47" spans="1:7">
      <c r="A47" s="31" t="s">
        <v>165</v>
      </c>
      <c r="B47" s="1"/>
      <c r="C47" s="37" t="s">
        <v>166</v>
      </c>
      <c r="D47" s="1">
        <v>1</v>
      </c>
      <c r="E47" s="1">
        <v>60</v>
      </c>
      <c r="F47" s="47">
        <f t="shared" si="1"/>
        <v>60</v>
      </c>
      <c r="G47" s="1" t="s">
        <v>167</v>
      </c>
    </row>
    <row r="48" spans="1:7">
      <c r="A48" s="31" t="s">
        <v>168</v>
      </c>
      <c r="B48" s="1"/>
      <c r="C48" s="37" t="s">
        <v>169</v>
      </c>
      <c r="D48" s="1">
        <v>1</v>
      </c>
      <c r="E48" s="1">
        <v>65</v>
      </c>
      <c r="F48" s="47">
        <f t="shared" si="1"/>
        <v>65</v>
      </c>
      <c r="G48" s="1" t="s">
        <v>167</v>
      </c>
    </row>
    <row r="49" spans="1:7" ht="78.75">
      <c r="A49" s="31" t="s">
        <v>170</v>
      </c>
      <c r="B49" s="1"/>
      <c r="C49" s="37" t="s">
        <v>171</v>
      </c>
      <c r="D49" s="1">
        <v>1</v>
      </c>
      <c r="E49" s="1">
        <v>120</v>
      </c>
      <c r="F49" s="47">
        <f t="shared" si="1"/>
        <v>120</v>
      </c>
      <c r="G49" s="1"/>
    </row>
    <row r="50" spans="1:7" ht="63">
      <c r="A50" s="31" t="s">
        <v>172</v>
      </c>
      <c r="B50" s="1"/>
      <c r="C50" s="37" t="s">
        <v>173</v>
      </c>
      <c r="D50" s="1">
        <v>1</v>
      </c>
      <c r="E50" s="1">
        <v>200</v>
      </c>
      <c r="F50" s="47">
        <f t="shared" si="1"/>
        <v>200</v>
      </c>
      <c r="G50" s="1"/>
    </row>
    <row r="51" spans="1:7" ht="94.5">
      <c r="A51" s="31" t="s">
        <v>36</v>
      </c>
      <c r="B51" s="35" t="s">
        <v>174</v>
      </c>
      <c r="C51" s="34"/>
      <c r="D51" s="1"/>
      <c r="E51" s="1"/>
      <c r="F51" s="14"/>
      <c r="G51" s="1"/>
    </row>
    <row r="52" spans="1:7" ht="63">
      <c r="A52" s="31" t="s">
        <v>175</v>
      </c>
      <c r="C52" s="34" t="s">
        <v>176</v>
      </c>
      <c r="D52" s="1">
        <v>6</v>
      </c>
      <c r="E52" s="1">
        <v>70</v>
      </c>
      <c r="F52" s="47">
        <f t="shared" si="1"/>
        <v>420</v>
      </c>
      <c r="G52" s="15" t="s">
        <v>177</v>
      </c>
    </row>
    <row r="53" spans="1:7" ht="78.75">
      <c r="A53" s="31" t="s">
        <v>178</v>
      </c>
      <c r="B53" s="1"/>
      <c r="C53" s="15" t="s">
        <v>179</v>
      </c>
      <c r="D53" s="20">
        <v>12</v>
      </c>
      <c r="E53" s="1">
        <v>16</v>
      </c>
      <c r="F53" s="47">
        <f t="shared" si="1"/>
        <v>192</v>
      </c>
      <c r="G53" s="15" t="s">
        <v>180</v>
      </c>
    </row>
    <row r="54" spans="1:7" ht="78.75">
      <c r="A54" s="31" t="s">
        <v>37</v>
      </c>
      <c r="B54" s="35" t="s">
        <v>181</v>
      </c>
      <c r="C54" s="15"/>
      <c r="D54" s="39"/>
      <c r="E54" s="1"/>
      <c r="F54" s="1"/>
      <c r="G54" s="1"/>
    </row>
    <row r="55" spans="1:7" ht="78.75">
      <c r="A55" s="31" t="s">
        <v>182</v>
      </c>
      <c r="B55" s="38"/>
      <c r="C55" s="34" t="s">
        <v>176</v>
      </c>
      <c r="D55" s="39">
        <v>4</v>
      </c>
      <c r="E55" s="1">
        <v>70</v>
      </c>
      <c r="F55" s="47">
        <f t="shared" si="1"/>
        <v>280</v>
      </c>
      <c r="G55" s="15" t="s">
        <v>183</v>
      </c>
    </row>
    <row r="56" spans="1:7" ht="63">
      <c r="A56" s="31" t="s">
        <v>184</v>
      </c>
      <c r="B56" s="38"/>
      <c r="C56" s="15" t="s">
        <v>179</v>
      </c>
      <c r="D56" s="39">
        <v>8</v>
      </c>
      <c r="E56" s="1">
        <v>16</v>
      </c>
      <c r="F56" s="47">
        <f t="shared" si="1"/>
        <v>128</v>
      </c>
      <c r="G56" s="15" t="s">
        <v>185</v>
      </c>
    </row>
    <row r="57" spans="1:7" ht="78.75">
      <c r="A57" s="31" t="s">
        <v>38</v>
      </c>
      <c r="B57" s="42" t="s">
        <v>186</v>
      </c>
      <c r="C57" s="34"/>
      <c r="D57" s="1"/>
      <c r="E57" s="1"/>
      <c r="F57" s="14"/>
      <c r="G57" s="1"/>
    </row>
    <row r="58" spans="1:7" ht="78.75">
      <c r="A58" s="31" t="s">
        <v>187</v>
      </c>
      <c r="B58" s="1"/>
      <c r="C58" s="34" t="s">
        <v>188</v>
      </c>
      <c r="D58" s="1">
        <v>4</v>
      </c>
      <c r="E58" s="1">
        <v>140</v>
      </c>
      <c r="F58" s="47">
        <f t="shared" si="1"/>
        <v>560</v>
      </c>
      <c r="G58" s="15" t="s">
        <v>189</v>
      </c>
    </row>
    <row r="59" spans="1:7" ht="94.5">
      <c r="A59" s="31" t="s">
        <v>190</v>
      </c>
      <c r="B59" s="1"/>
      <c r="C59" s="15" t="s">
        <v>191</v>
      </c>
      <c r="D59" s="20">
        <v>8</v>
      </c>
      <c r="E59" s="1">
        <v>16</v>
      </c>
      <c r="F59" s="47">
        <f t="shared" si="1"/>
        <v>128</v>
      </c>
      <c r="G59" s="15" t="s">
        <v>192</v>
      </c>
    </row>
    <row r="60" spans="1:7" ht="110.25">
      <c r="A60" s="31" t="s">
        <v>39</v>
      </c>
      <c r="B60" s="35" t="s">
        <v>193</v>
      </c>
      <c r="C60" s="15" t="s">
        <v>194</v>
      </c>
      <c r="D60" s="39">
        <v>1</v>
      </c>
      <c r="E60" s="1">
        <v>2800</v>
      </c>
      <c r="F60" s="47">
        <f t="shared" si="1"/>
        <v>2800</v>
      </c>
      <c r="G60" s="43" t="s">
        <v>195</v>
      </c>
    </row>
    <row r="61" spans="1:7">
      <c r="A61" s="2"/>
      <c r="B61" s="201" t="s">
        <v>196</v>
      </c>
      <c r="C61" s="202"/>
      <c r="D61" s="202"/>
      <c r="E61" s="203"/>
      <c r="F61" s="48">
        <f>SUM(F10:F60)</f>
        <v>15967.36</v>
      </c>
      <c r="G61" s="44"/>
    </row>
    <row r="62" spans="1:7" ht="6.75" customHeight="1">
      <c r="G62" s="45"/>
    </row>
    <row r="63" spans="1:7" ht="22.5" customHeight="1">
      <c r="B63" s="195" t="s">
        <v>197</v>
      </c>
      <c r="C63" s="195"/>
      <c r="D63" s="195"/>
      <c r="E63" s="195"/>
      <c r="F63" s="195"/>
      <c r="G63" s="195"/>
    </row>
    <row r="64" spans="1:7" ht="129" customHeight="1">
      <c r="B64" s="196" t="s">
        <v>198</v>
      </c>
      <c r="C64" s="196"/>
      <c r="D64" s="196"/>
      <c r="E64" s="196"/>
      <c r="F64" s="196"/>
      <c r="G64" s="196"/>
    </row>
  </sheetData>
  <mergeCells count="7">
    <mergeCell ref="B63:G63"/>
    <mergeCell ref="B64:G64"/>
    <mergeCell ref="A2:B2"/>
    <mergeCell ref="A3:B3"/>
    <mergeCell ref="A4:B4"/>
    <mergeCell ref="A5:G5"/>
    <mergeCell ref="B61:E61"/>
  </mergeCells>
  <pageMargins left="0.70866141732283472" right="0.70866141732283472" top="0.74803149606299213" bottom="0.74803149606299213" header="0.31496062992125984" footer="0.31496062992125984"/>
  <pageSetup paperSize="9" scale="35"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H54"/>
  <sheetViews>
    <sheetView zoomScaleNormal="100" workbookViewId="0">
      <selection activeCell="O13" sqref="O13"/>
    </sheetView>
  </sheetViews>
  <sheetFormatPr defaultRowHeight="15.75"/>
  <cols>
    <col min="1" max="1" width="7.125" customWidth="1"/>
    <col min="2" max="2" width="15.75" customWidth="1"/>
    <col min="3" max="3" width="20" customWidth="1"/>
    <col min="4" max="4" width="15.125" customWidth="1"/>
    <col min="5" max="5" width="13.25" customWidth="1"/>
    <col min="6" max="6" width="19" customWidth="1"/>
    <col min="7" max="7" width="41.125" customWidth="1"/>
  </cols>
  <sheetData>
    <row r="1" spans="1:8">
      <c r="G1" s="20" t="s">
        <v>200</v>
      </c>
      <c r="H1" s="6"/>
    </row>
    <row r="2" spans="1:8" ht="29.25" customHeight="1">
      <c r="A2" s="205" t="s">
        <v>12</v>
      </c>
      <c r="B2" s="205"/>
      <c r="C2" s="206" t="s">
        <v>201</v>
      </c>
      <c r="D2" s="206"/>
      <c r="E2" s="206"/>
      <c r="F2" s="164"/>
      <c r="G2" s="164"/>
    </row>
    <row r="3" spans="1:8" ht="29.25" customHeight="1">
      <c r="A3" s="207" t="s">
        <v>15</v>
      </c>
      <c r="B3" s="208"/>
      <c r="C3" s="206" t="s">
        <v>201</v>
      </c>
      <c r="D3" s="206"/>
      <c r="E3" s="206"/>
      <c r="F3" s="164"/>
      <c r="G3" s="165"/>
    </row>
    <row r="4" spans="1:8" ht="33" customHeight="1">
      <c r="A4" s="205" t="s">
        <v>14</v>
      </c>
      <c r="B4" s="205"/>
      <c r="C4" s="209" t="s">
        <v>199</v>
      </c>
      <c r="D4" s="209"/>
      <c r="E4" s="209"/>
      <c r="F4" s="164"/>
      <c r="G4" s="164"/>
    </row>
    <row r="5" spans="1:8" ht="34.5" customHeight="1">
      <c r="A5" s="204" t="s">
        <v>453</v>
      </c>
      <c r="B5" s="204"/>
      <c r="C5" s="204"/>
      <c r="D5" s="204"/>
      <c r="E5" s="204"/>
      <c r="F5" s="204"/>
      <c r="G5" s="204"/>
    </row>
    <row r="6" spans="1:8" ht="34.5" customHeight="1">
      <c r="A6" s="166"/>
      <c r="B6" s="166"/>
      <c r="C6" s="166"/>
      <c r="D6" s="166"/>
      <c r="E6" s="166"/>
      <c r="F6" s="166"/>
      <c r="G6" s="167" t="s">
        <v>10</v>
      </c>
      <c r="H6" s="6"/>
    </row>
    <row r="7" spans="1:8" s="4" customFormat="1" ht="46.5" customHeight="1">
      <c r="A7" s="3" t="s">
        <v>0</v>
      </c>
      <c r="B7" s="5" t="s">
        <v>2</v>
      </c>
      <c r="C7" s="5" t="s">
        <v>11</v>
      </c>
      <c r="D7" s="3" t="s">
        <v>1</v>
      </c>
      <c r="E7" s="5" t="s">
        <v>9</v>
      </c>
      <c r="F7" s="7" t="s">
        <v>400</v>
      </c>
      <c r="G7" s="5" t="s">
        <v>401</v>
      </c>
    </row>
    <row r="8" spans="1:8" s="13" customFormat="1" ht="18.75" customHeight="1">
      <c r="A8" s="10">
        <v>1</v>
      </c>
      <c r="B8" s="11">
        <v>2</v>
      </c>
      <c r="C8" s="11">
        <v>3</v>
      </c>
      <c r="D8" s="10">
        <v>4</v>
      </c>
      <c r="E8" s="11">
        <v>5</v>
      </c>
      <c r="F8" s="12">
        <v>6</v>
      </c>
      <c r="G8" s="11">
        <v>7</v>
      </c>
    </row>
    <row r="9" spans="1:8">
      <c r="A9" s="130" t="s">
        <v>4</v>
      </c>
      <c r="B9" s="131" t="s">
        <v>326</v>
      </c>
      <c r="C9" s="132"/>
      <c r="D9" s="132"/>
      <c r="E9" s="132"/>
      <c r="F9" s="133"/>
      <c r="G9" s="140">
        <v>1150</v>
      </c>
    </row>
    <row r="10" spans="1:8">
      <c r="A10" s="18" t="s">
        <v>87</v>
      </c>
      <c r="B10" s="15"/>
      <c r="C10" s="1" t="s">
        <v>327</v>
      </c>
      <c r="D10" s="1">
        <v>2</v>
      </c>
      <c r="E10" s="1">
        <v>870.11</v>
      </c>
      <c r="F10" s="168">
        <v>1740.22</v>
      </c>
      <c r="G10" s="136"/>
    </row>
    <row r="11" spans="1:8" ht="30" customHeight="1">
      <c r="A11" s="18" t="s">
        <v>88</v>
      </c>
      <c r="B11" s="15"/>
      <c r="C11" s="15" t="s">
        <v>328</v>
      </c>
      <c r="D11" s="1">
        <v>6</v>
      </c>
      <c r="E11" s="1">
        <v>1056.56</v>
      </c>
      <c r="F11" s="168">
        <f>D11*E11</f>
        <v>6339.36</v>
      </c>
      <c r="G11" s="136"/>
    </row>
    <row r="12" spans="1:8" ht="17.25" customHeight="1">
      <c r="A12" s="18" t="s">
        <v>89</v>
      </c>
      <c r="B12" s="15"/>
      <c r="C12" s="15" t="s">
        <v>329</v>
      </c>
      <c r="D12" s="1">
        <v>1</v>
      </c>
      <c r="E12" s="1">
        <v>435.05</v>
      </c>
      <c r="F12" s="168">
        <f>D12*E12</f>
        <v>435.05</v>
      </c>
      <c r="G12" s="136"/>
    </row>
    <row r="13" spans="1:8" ht="24" customHeight="1">
      <c r="A13" s="18" t="s">
        <v>90</v>
      </c>
      <c r="B13" s="15"/>
      <c r="C13" s="15" t="s">
        <v>330</v>
      </c>
      <c r="D13" s="1">
        <v>1</v>
      </c>
      <c r="E13" s="1">
        <v>435.05</v>
      </c>
      <c r="F13" s="168">
        <f>D13*E13</f>
        <v>435.05</v>
      </c>
      <c r="G13" s="136"/>
    </row>
    <row r="14" spans="1:8">
      <c r="A14" s="18" t="s">
        <v>91</v>
      </c>
      <c r="B14" s="15"/>
      <c r="C14" s="15" t="s">
        <v>331</v>
      </c>
      <c r="D14" s="1">
        <v>2</v>
      </c>
      <c r="E14" s="1">
        <v>795.56</v>
      </c>
      <c r="F14" s="168">
        <v>1591.12</v>
      </c>
      <c r="G14" s="136"/>
    </row>
    <row r="15" spans="1:8" ht="20.25" customHeight="1">
      <c r="A15" s="18" t="s">
        <v>93</v>
      </c>
      <c r="B15" s="15"/>
      <c r="C15" s="15" t="s">
        <v>332</v>
      </c>
      <c r="D15" s="1">
        <v>6</v>
      </c>
      <c r="E15" s="1">
        <v>435.05</v>
      </c>
      <c r="F15" s="168">
        <f t="shared" ref="F15:F20" si="0">D15*E15</f>
        <v>2610.3000000000002</v>
      </c>
      <c r="G15" s="136"/>
    </row>
    <row r="16" spans="1:8" ht="17.25" customHeight="1">
      <c r="A16" s="18" t="s">
        <v>333</v>
      </c>
      <c r="B16" s="15"/>
      <c r="C16" s="15" t="s">
        <v>402</v>
      </c>
      <c r="D16" s="1">
        <v>2</v>
      </c>
      <c r="E16" s="1">
        <v>497.2</v>
      </c>
      <c r="F16" s="168">
        <f t="shared" si="0"/>
        <v>994.4</v>
      </c>
      <c r="G16" s="136"/>
    </row>
    <row r="17" spans="1:7" ht="20.25" customHeight="1">
      <c r="A17" s="18" t="s">
        <v>335</v>
      </c>
      <c r="B17" s="15"/>
      <c r="C17" s="15" t="s">
        <v>403</v>
      </c>
      <c r="D17" s="1">
        <v>1</v>
      </c>
      <c r="E17" s="1">
        <v>435.05</v>
      </c>
      <c r="F17" s="168">
        <f t="shared" si="0"/>
        <v>435.05</v>
      </c>
      <c r="G17" s="136"/>
    </row>
    <row r="18" spans="1:7">
      <c r="A18" s="18" t="s">
        <v>336</v>
      </c>
      <c r="B18" s="15"/>
      <c r="C18" s="15" t="s">
        <v>404</v>
      </c>
      <c r="D18" s="1">
        <v>1</v>
      </c>
      <c r="E18" s="1">
        <v>497.2</v>
      </c>
      <c r="F18" s="168">
        <f t="shared" si="0"/>
        <v>497.2</v>
      </c>
      <c r="G18" s="136"/>
    </row>
    <row r="19" spans="1:7" ht="15" customHeight="1">
      <c r="A19" s="18" t="s">
        <v>405</v>
      </c>
      <c r="B19" s="15"/>
      <c r="C19" s="15" t="s">
        <v>406</v>
      </c>
      <c r="D19" s="1">
        <v>1</v>
      </c>
      <c r="E19" s="1">
        <v>497.2</v>
      </c>
      <c r="F19" s="168">
        <f t="shared" si="0"/>
        <v>497.2</v>
      </c>
      <c r="G19" s="136"/>
    </row>
    <row r="20" spans="1:7" ht="22.5" customHeight="1">
      <c r="A20" s="18" t="s">
        <v>407</v>
      </c>
      <c r="B20" s="15"/>
      <c r="C20" s="15" t="s">
        <v>334</v>
      </c>
      <c r="D20" s="1">
        <v>10</v>
      </c>
      <c r="E20" s="1">
        <v>435.05</v>
      </c>
      <c r="F20" s="168">
        <f t="shared" si="0"/>
        <v>4350.5</v>
      </c>
      <c r="G20" s="136"/>
    </row>
    <row r="21" spans="1:7" ht="21.75" customHeight="1">
      <c r="A21" s="130" t="s">
        <v>5</v>
      </c>
      <c r="B21" s="131" t="s">
        <v>408</v>
      </c>
      <c r="C21" s="131"/>
      <c r="D21" s="132"/>
      <c r="E21" s="132"/>
      <c r="F21" s="169"/>
      <c r="G21" s="140">
        <v>1119</v>
      </c>
    </row>
    <row r="22" spans="1:7">
      <c r="A22" s="18" t="s">
        <v>96</v>
      </c>
      <c r="B22" s="15"/>
      <c r="C22" s="15" t="s">
        <v>409</v>
      </c>
      <c r="D22" s="1">
        <v>1</v>
      </c>
      <c r="E22" s="1">
        <v>1741.27</v>
      </c>
      <c r="F22" s="168">
        <v>1741.27</v>
      </c>
      <c r="G22" s="136"/>
    </row>
    <row r="23" spans="1:7">
      <c r="A23" s="18" t="s">
        <v>99</v>
      </c>
      <c r="B23" s="15"/>
      <c r="C23" s="15" t="s">
        <v>410</v>
      </c>
      <c r="D23" s="1">
        <v>1</v>
      </c>
      <c r="E23" s="1">
        <v>870.64</v>
      </c>
      <c r="F23" s="168">
        <v>870.64</v>
      </c>
      <c r="G23" s="136"/>
    </row>
    <row r="24" spans="1:7" ht="49.5" customHeight="1">
      <c r="A24" s="18" t="s">
        <v>102</v>
      </c>
      <c r="B24" s="15"/>
      <c r="C24" s="15" t="s">
        <v>411</v>
      </c>
      <c r="D24" s="1">
        <v>1</v>
      </c>
      <c r="E24" s="1">
        <v>1015.74</v>
      </c>
      <c r="F24" s="168">
        <v>1015.74</v>
      </c>
      <c r="G24" s="136"/>
    </row>
    <row r="25" spans="1:7">
      <c r="A25" s="18" t="s">
        <v>104</v>
      </c>
      <c r="B25" s="15"/>
      <c r="C25" s="15" t="s">
        <v>412</v>
      </c>
      <c r="D25" s="1">
        <v>1</v>
      </c>
      <c r="E25" s="1">
        <v>435.32</v>
      </c>
      <c r="F25" s="168">
        <v>435.32</v>
      </c>
      <c r="G25" s="136"/>
    </row>
    <row r="26" spans="1:7" ht="31.5">
      <c r="A26" s="18" t="s">
        <v>107</v>
      </c>
      <c r="B26" s="15"/>
      <c r="C26" s="15" t="s">
        <v>413</v>
      </c>
      <c r="D26" s="1">
        <v>1</v>
      </c>
      <c r="E26" s="1">
        <v>435.32</v>
      </c>
      <c r="F26" s="168">
        <v>435.32</v>
      </c>
      <c r="G26" s="136"/>
    </row>
    <row r="27" spans="1:7">
      <c r="A27" s="18" t="s">
        <v>110</v>
      </c>
      <c r="B27" s="15"/>
      <c r="C27" s="15" t="s">
        <v>414</v>
      </c>
      <c r="D27" s="1">
        <v>1</v>
      </c>
      <c r="E27" s="1">
        <v>145.11000000000001</v>
      </c>
      <c r="F27" s="168">
        <v>145.11000000000001</v>
      </c>
      <c r="G27" s="136"/>
    </row>
    <row r="28" spans="1:7" ht="45.75" customHeight="1">
      <c r="A28" s="130" t="s">
        <v>6</v>
      </c>
      <c r="B28" s="131" t="s">
        <v>415</v>
      </c>
      <c r="C28" s="134"/>
      <c r="D28" s="135"/>
      <c r="E28" s="135"/>
      <c r="F28" s="170">
        <v>1095.3699999999999</v>
      </c>
      <c r="G28" s="140">
        <v>1210</v>
      </c>
    </row>
    <row r="29" spans="1:7" ht="47.25">
      <c r="A29" s="130" t="s">
        <v>7</v>
      </c>
      <c r="B29" s="131" t="s">
        <v>416</v>
      </c>
      <c r="C29" s="134"/>
      <c r="D29" s="135"/>
      <c r="E29" s="135"/>
      <c r="F29" s="170"/>
      <c r="G29" s="140"/>
    </row>
    <row r="30" spans="1:7">
      <c r="A30" s="18" t="s">
        <v>132</v>
      </c>
      <c r="B30" s="15" t="s">
        <v>337</v>
      </c>
      <c r="C30" s="15"/>
      <c r="D30" s="1"/>
      <c r="E30" s="1"/>
      <c r="F30" s="168"/>
      <c r="G30" s="136">
        <v>2261</v>
      </c>
    </row>
    <row r="31" spans="1:7" ht="18.75">
      <c r="A31" s="18" t="s">
        <v>417</v>
      </c>
      <c r="B31" s="15"/>
      <c r="C31" s="15" t="s">
        <v>338</v>
      </c>
      <c r="D31" s="1">
        <v>1</v>
      </c>
      <c r="E31" s="1">
        <v>6485.6</v>
      </c>
      <c r="F31" s="168">
        <f t="shared" ref="F31:F50" si="1">D31*E31</f>
        <v>6485.6</v>
      </c>
      <c r="G31" s="136"/>
    </row>
    <row r="32" spans="1:7" ht="18.75">
      <c r="A32" s="18" t="s">
        <v>418</v>
      </c>
      <c r="B32" s="15"/>
      <c r="C32" s="15" t="s">
        <v>339</v>
      </c>
      <c r="D32" s="1">
        <v>1</v>
      </c>
      <c r="E32" s="1">
        <v>6751.8</v>
      </c>
      <c r="F32" s="168">
        <f t="shared" si="1"/>
        <v>6751.8</v>
      </c>
      <c r="G32" s="136"/>
    </row>
    <row r="33" spans="1:7">
      <c r="A33" s="18" t="s">
        <v>134</v>
      </c>
      <c r="B33" s="15" t="s">
        <v>340</v>
      </c>
      <c r="C33" s="15" t="s">
        <v>341</v>
      </c>
      <c r="D33" s="1">
        <v>3000</v>
      </c>
      <c r="E33" s="1">
        <v>0.77</v>
      </c>
      <c r="F33" s="168">
        <f t="shared" si="1"/>
        <v>2310</v>
      </c>
      <c r="G33" s="136">
        <v>2279</v>
      </c>
    </row>
    <row r="34" spans="1:7" ht="31.5">
      <c r="A34" s="18" t="s">
        <v>136</v>
      </c>
      <c r="B34" s="15" t="s">
        <v>342</v>
      </c>
      <c r="C34" s="1" t="s">
        <v>343</v>
      </c>
      <c r="D34" s="1">
        <v>192</v>
      </c>
      <c r="E34" s="1">
        <v>6.05</v>
      </c>
      <c r="F34" s="168">
        <f t="shared" si="1"/>
        <v>1161.5999999999999</v>
      </c>
      <c r="G34" s="136">
        <v>2279</v>
      </c>
    </row>
    <row r="35" spans="1:7" ht="47.25">
      <c r="A35" s="18" t="s">
        <v>138</v>
      </c>
      <c r="B35" s="15" t="s">
        <v>344</v>
      </c>
      <c r="C35" s="1" t="s">
        <v>419</v>
      </c>
      <c r="D35" s="1">
        <v>7</v>
      </c>
      <c r="E35" s="1">
        <v>106.48</v>
      </c>
      <c r="F35" s="168">
        <f t="shared" si="1"/>
        <v>745.36</v>
      </c>
      <c r="G35" s="136">
        <v>2279</v>
      </c>
    </row>
    <row r="36" spans="1:7" ht="33.75" customHeight="1">
      <c r="A36" s="18" t="s">
        <v>420</v>
      </c>
      <c r="B36" s="15" t="s">
        <v>237</v>
      </c>
      <c r="C36" s="1" t="s">
        <v>345</v>
      </c>
      <c r="D36" s="1">
        <v>220</v>
      </c>
      <c r="E36" s="1">
        <v>8.9499999999999993</v>
      </c>
      <c r="F36" s="168">
        <f t="shared" si="1"/>
        <v>1968.9999999999998</v>
      </c>
      <c r="G36" s="136">
        <v>2279</v>
      </c>
    </row>
    <row r="37" spans="1:7" ht="33.75" customHeight="1">
      <c r="A37" s="18" t="s">
        <v>421</v>
      </c>
      <c r="B37" s="15" t="s">
        <v>346</v>
      </c>
      <c r="C37" s="1" t="s">
        <v>349</v>
      </c>
      <c r="D37" s="1">
        <v>180</v>
      </c>
      <c r="E37" s="1">
        <v>6.29</v>
      </c>
      <c r="F37" s="168">
        <f t="shared" si="1"/>
        <v>1132.2</v>
      </c>
      <c r="G37" s="136">
        <v>2279</v>
      </c>
    </row>
    <row r="38" spans="1:7" ht="33.75" customHeight="1">
      <c r="A38" s="18" t="s">
        <v>422</v>
      </c>
      <c r="B38" s="15" t="s">
        <v>347</v>
      </c>
      <c r="C38" s="1" t="s">
        <v>348</v>
      </c>
      <c r="D38" s="16">
        <v>60</v>
      </c>
      <c r="E38" s="16">
        <v>13.79</v>
      </c>
      <c r="F38" s="171">
        <f t="shared" si="1"/>
        <v>827.4</v>
      </c>
      <c r="G38" s="136">
        <v>2279</v>
      </c>
    </row>
    <row r="39" spans="1:7" ht="78" customHeight="1">
      <c r="A39" s="18" t="s">
        <v>423</v>
      </c>
      <c r="B39" s="15" t="s">
        <v>350</v>
      </c>
      <c r="C39" s="1" t="s">
        <v>57</v>
      </c>
      <c r="D39" s="1">
        <v>26</v>
      </c>
      <c r="E39" s="1">
        <v>3.33</v>
      </c>
      <c r="F39" s="168">
        <f t="shared" si="1"/>
        <v>86.58</v>
      </c>
      <c r="G39" s="136">
        <v>2279</v>
      </c>
    </row>
    <row r="40" spans="1:7" ht="31.5">
      <c r="A40" s="18" t="s">
        <v>424</v>
      </c>
      <c r="B40" s="15" t="s">
        <v>352</v>
      </c>
      <c r="C40" s="1"/>
      <c r="D40" s="1"/>
      <c r="E40" s="1"/>
      <c r="F40" s="168"/>
      <c r="G40" s="136">
        <v>2264</v>
      </c>
    </row>
    <row r="41" spans="1:7">
      <c r="A41" s="18" t="s">
        <v>425</v>
      </c>
      <c r="B41" s="15"/>
      <c r="C41" s="1" t="s">
        <v>351</v>
      </c>
      <c r="D41" s="1">
        <v>1</v>
      </c>
      <c r="E41" s="1">
        <v>3615.52</v>
      </c>
      <c r="F41" s="168">
        <f t="shared" si="1"/>
        <v>3615.52</v>
      </c>
      <c r="G41" s="136"/>
    </row>
    <row r="42" spans="1:7">
      <c r="A42" s="18" t="s">
        <v>426</v>
      </c>
      <c r="B42" s="15"/>
      <c r="C42" s="1" t="s">
        <v>353</v>
      </c>
      <c r="D42" s="1">
        <v>1</v>
      </c>
      <c r="E42" s="1">
        <v>3977.07</v>
      </c>
      <c r="F42" s="168">
        <f t="shared" si="1"/>
        <v>3977.07</v>
      </c>
      <c r="G42" s="136"/>
    </row>
    <row r="43" spans="1:7" ht="31.5">
      <c r="A43" s="18" t="s">
        <v>427</v>
      </c>
      <c r="B43" s="15"/>
      <c r="C43" s="15" t="s">
        <v>354</v>
      </c>
      <c r="D43" s="1">
        <v>1</v>
      </c>
      <c r="E43" s="1">
        <v>674.9</v>
      </c>
      <c r="F43" s="168">
        <f t="shared" si="1"/>
        <v>674.9</v>
      </c>
      <c r="G43" s="136" t="s">
        <v>428</v>
      </c>
    </row>
    <row r="44" spans="1:7" ht="47.25">
      <c r="A44" s="18" t="s">
        <v>429</v>
      </c>
      <c r="B44" s="15"/>
      <c r="C44" s="15" t="s">
        <v>355</v>
      </c>
      <c r="D44" s="1">
        <v>2</v>
      </c>
      <c r="E44" s="1">
        <v>238.63</v>
      </c>
      <c r="F44" s="168">
        <f t="shared" si="1"/>
        <v>477.26</v>
      </c>
      <c r="G44" s="136"/>
    </row>
    <row r="45" spans="1:7" ht="31.5">
      <c r="A45" s="18" t="s">
        <v>430</v>
      </c>
      <c r="B45" s="15" t="s">
        <v>356</v>
      </c>
      <c r="C45" s="1" t="s">
        <v>357</v>
      </c>
      <c r="D45" s="1">
        <v>1</v>
      </c>
      <c r="E45" s="1">
        <v>289.24</v>
      </c>
      <c r="F45" s="168">
        <f t="shared" si="1"/>
        <v>289.24</v>
      </c>
      <c r="G45" s="136">
        <v>2264</v>
      </c>
    </row>
    <row r="46" spans="1:7" ht="31.5">
      <c r="A46" s="18" t="s">
        <v>431</v>
      </c>
      <c r="B46" s="15" t="s">
        <v>358</v>
      </c>
      <c r="C46" s="1" t="s">
        <v>57</v>
      </c>
      <c r="D46" s="1">
        <v>3000</v>
      </c>
      <c r="E46" s="1">
        <v>2.5</v>
      </c>
      <c r="F46" s="168">
        <f t="shared" si="1"/>
        <v>7500</v>
      </c>
      <c r="G46" s="136">
        <v>2200</v>
      </c>
    </row>
    <row r="47" spans="1:7">
      <c r="A47" s="18" t="s">
        <v>432</v>
      </c>
      <c r="B47" s="15" t="s">
        <v>359</v>
      </c>
      <c r="C47" s="1" t="s">
        <v>57</v>
      </c>
      <c r="D47" s="1">
        <v>210</v>
      </c>
      <c r="E47" s="1">
        <v>2.2400000000000002</v>
      </c>
      <c r="F47" s="168">
        <f t="shared" si="1"/>
        <v>470.40000000000003</v>
      </c>
      <c r="G47" s="136">
        <v>2279</v>
      </c>
    </row>
    <row r="48" spans="1:7">
      <c r="A48" s="18" t="s">
        <v>433</v>
      </c>
      <c r="B48" s="15" t="s">
        <v>360</v>
      </c>
      <c r="C48" s="1" t="s">
        <v>361</v>
      </c>
      <c r="D48" s="1">
        <v>216</v>
      </c>
      <c r="E48" s="1">
        <v>6.94</v>
      </c>
      <c r="F48" s="168">
        <f t="shared" si="1"/>
        <v>1499.0400000000002</v>
      </c>
      <c r="G48" s="136">
        <v>2279</v>
      </c>
    </row>
    <row r="49" spans="1:7" ht="31.5">
      <c r="A49" s="18" t="s">
        <v>434</v>
      </c>
      <c r="B49" s="15" t="s">
        <v>435</v>
      </c>
      <c r="C49" s="15" t="s">
        <v>436</v>
      </c>
      <c r="D49" s="1">
        <v>1</v>
      </c>
      <c r="E49" s="1">
        <v>1500</v>
      </c>
      <c r="F49" s="168">
        <v>1500</v>
      </c>
      <c r="G49" s="136">
        <v>2390</v>
      </c>
    </row>
    <row r="50" spans="1:7" ht="63">
      <c r="A50" s="18" t="s">
        <v>437</v>
      </c>
      <c r="B50" s="15" t="s">
        <v>438</v>
      </c>
      <c r="C50" s="15" t="s">
        <v>439</v>
      </c>
      <c r="D50" s="1">
        <v>1</v>
      </c>
      <c r="E50" s="73">
        <v>800</v>
      </c>
      <c r="F50" s="168">
        <f t="shared" si="1"/>
        <v>800</v>
      </c>
      <c r="G50" s="136">
        <v>2279</v>
      </c>
    </row>
    <row r="51" spans="1:7" ht="47.25">
      <c r="A51" s="18" t="s">
        <v>440</v>
      </c>
      <c r="B51" s="15" t="s">
        <v>441</v>
      </c>
      <c r="C51" s="137" t="s">
        <v>442</v>
      </c>
      <c r="D51" s="1">
        <v>1</v>
      </c>
      <c r="E51" s="73">
        <v>300</v>
      </c>
      <c r="F51" s="168">
        <v>300</v>
      </c>
      <c r="G51" s="136">
        <v>2300</v>
      </c>
    </row>
    <row r="52" spans="1:7" ht="31.5">
      <c r="A52" s="18" t="s">
        <v>443</v>
      </c>
      <c r="B52" s="15" t="s">
        <v>444</v>
      </c>
      <c r="C52" s="137" t="s">
        <v>74</v>
      </c>
      <c r="D52" s="1">
        <v>1</v>
      </c>
      <c r="E52" s="73">
        <v>200</v>
      </c>
      <c r="F52" s="168">
        <v>200</v>
      </c>
      <c r="G52" s="136">
        <v>2322</v>
      </c>
    </row>
    <row r="53" spans="1:7" ht="31.5">
      <c r="A53" s="130" t="s">
        <v>8</v>
      </c>
      <c r="B53" s="131" t="s">
        <v>362</v>
      </c>
      <c r="C53" s="138"/>
      <c r="D53" s="139"/>
      <c r="E53" s="139"/>
      <c r="F53" s="172">
        <v>500</v>
      </c>
      <c r="G53" s="140"/>
    </row>
    <row r="54" spans="1:7">
      <c r="A54" s="2"/>
      <c r="B54" s="187" t="s">
        <v>3</v>
      </c>
      <c r="C54" s="187"/>
      <c r="D54" s="187"/>
      <c r="E54" s="187"/>
      <c r="F54" s="173">
        <f>SUM(F9:F53)</f>
        <v>68937.19</v>
      </c>
      <c r="G54" s="2"/>
    </row>
  </sheetData>
  <mergeCells count="8">
    <mergeCell ref="B54:E54"/>
    <mergeCell ref="A5:G5"/>
    <mergeCell ref="A2:B2"/>
    <mergeCell ref="C2:E2"/>
    <mergeCell ref="A3:B3"/>
    <mergeCell ref="C3:E3"/>
    <mergeCell ref="A4:B4"/>
    <mergeCell ref="C4:E4"/>
  </mergeCells>
  <pageMargins left="0.7" right="0.7" top="0.75" bottom="0.75" header="0.3" footer="0.3"/>
  <pageSetup paperSize="9" scale="5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H28"/>
  <sheetViews>
    <sheetView tabSelected="1" workbookViewId="0">
      <selection activeCell="L8" sqref="L8"/>
    </sheetView>
  </sheetViews>
  <sheetFormatPr defaultColWidth="8.875" defaultRowHeight="15.75"/>
  <cols>
    <col min="1" max="1" width="7.125" customWidth="1"/>
    <col min="2" max="2" width="18.875" customWidth="1"/>
    <col min="3" max="3" width="13.875" customWidth="1"/>
    <col min="4" max="4" width="15.125" customWidth="1"/>
    <col min="5" max="5" width="13.125" customWidth="1"/>
    <col min="6" max="6" width="19" customWidth="1"/>
    <col min="7" max="7" width="41.125" customWidth="1"/>
  </cols>
  <sheetData>
    <row r="1" spans="1:8">
      <c r="G1" s="20" t="s">
        <v>460</v>
      </c>
      <c r="H1" s="49"/>
    </row>
    <row r="2" spans="1:8" ht="29.25" customHeight="1">
      <c r="A2" s="214" t="s">
        <v>12</v>
      </c>
      <c r="B2" s="214"/>
      <c r="C2" s="192" t="s">
        <v>202</v>
      </c>
      <c r="D2" s="192"/>
    </row>
    <row r="3" spans="1:8" ht="29.25" customHeight="1">
      <c r="A3" s="215" t="s">
        <v>15</v>
      </c>
      <c r="B3" s="216"/>
      <c r="C3" s="192" t="s">
        <v>202</v>
      </c>
      <c r="D3" s="192"/>
    </row>
    <row r="4" spans="1:8" ht="33" customHeight="1">
      <c r="A4" s="214" t="s">
        <v>14</v>
      </c>
      <c r="B4" s="214"/>
      <c r="C4" s="192" t="s">
        <v>454</v>
      </c>
      <c r="D4" s="192"/>
    </row>
    <row r="5" spans="1:8" ht="34.5" customHeight="1">
      <c r="A5" s="210" t="s">
        <v>203</v>
      </c>
      <c r="B5" s="210"/>
      <c r="C5" s="210"/>
      <c r="D5" s="210"/>
      <c r="E5" s="210"/>
      <c r="F5" s="210"/>
      <c r="G5" s="210"/>
    </row>
    <row r="6" spans="1:8" ht="34.5" customHeight="1">
      <c r="A6" s="50"/>
      <c r="B6" s="50"/>
      <c r="C6" s="50"/>
      <c r="D6" s="50"/>
      <c r="E6" s="50"/>
      <c r="F6" s="50"/>
      <c r="G6" s="51" t="s">
        <v>10</v>
      </c>
      <c r="H6" s="49"/>
    </row>
    <row r="7" spans="1:8" s="52" customFormat="1" ht="46.5" customHeight="1">
      <c r="A7" s="59" t="s">
        <v>0</v>
      </c>
      <c r="B7" s="60" t="s">
        <v>2</v>
      </c>
      <c r="C7" s="60" t="s">
        <v>11</v>
      </c>
      <c r="D7" s="59" t="s">
        <v>1</v>
      </c>
      <c r="E7" s="60" t="s">
        <v>9</v>
      </c>
      <c r="F7" s="61" t="s">
        <v>13</v>
      </c>
      <c r="G7" s="60" t="s">
        <v>204</v>
      </c>
    </row>
    <row r="8" spans="1:8" s="56" customFormat="1" ht="18.75" customHeight="1">
      <c r="A8" s="53">
        <v>1</v>
      </c>
      <c r="B8" s="54">
        <v>2</v>
      </c>
      <c r="C8" s="54">
        <v>3</v>
      </c>
      <c r="D8" s="53">
        <v>4</v>
      </c>
      <c r="E8" s="54">
        <v>5</v>
      </c>
      <c r="F8" s="55">
        <v>6</v>
      </c>
      <c r="G8" s="54">
        <v>7</v>
      </c>
    </row>
    <row r="9" spans="1:8" s="56" customFormat="1" ht="18.75" customHeight="1">
      <c r="A9" s="1">
        <v>1</v>
      </c>
      <c r="B9" s="15" t="s">
        <v>205</v>
      </c>
      <c r="C9" s="1" t="s">
        <v>206</v>
      </c>
      <c r="D9" s="1">
        <v>1</v>
      </c>
      <c r="E9" s="1">
        <v>2000</v>
      </c>
      <c r="F9" s="57">
        <f t="shared" ref="F9:F17" si="0">D9*E9</f>
        <v>2000</v>
      </c>
      <c r="G9" s="15" t="s">
        <v>207</v>
      </c>
    </row>
    <row r="10" spans="1:8" ht="78.75">
      <c r="A10" s="1">
        <v>2</v>
      </c>
      <c r="B10" s="15" t="s">
        <v>208</v>
      </c>
      <c r="C10" s="1" t="s">
        <v>206</v>
      </c>
      <c r="D10" s="1">
        <v>1</v>
      </c>
      <c r="E10" s="1">
        <v>4000</v>
      </c>
      <c r="F10" s="57">
        <f t="shared" si="0"/>
        <v>4000</v>
      </c>
      <c r="G10" s="15" t="s">
        <v>209</v>
      </c>
    </row>
    <row r="11" spans="1:8" ht="63">
      <c r="A11" s="1">
        <v>3</v>
      </c>
      <c r="B11" s="15" t="s">
        <v>210</v>
      </c>
      <c r="C11" s="1" t="s">
        <v>206</v>
      </c>
      <c r="D11" s="1">
        <v>1</v>
      </c>
      <c r="E11" s="1">
        <v>4000</v>
      </c>
      <c r="F11" s="57">
        <f t="shared" si="0"/>
        <v>4000</v>
      </c>
      <c r="G11" s="15" t="s">
        <v>211</v>
      </c>
    </row>
    <row r="12" spans="1:8" ht="31.5">
      <c r="A12" s="1">
        <v>4</v>
      </c>
      <c r="B12" s="15" t="s">
        <v>212</v>
      </c>
      <c r="C12" s="1" t="s">
        <v>206</v>
      </c>
      <c r="D12" s="1">
        <v>6</v>
      </c>
      <c r="E12" s="1">
        <v>500</v>
      </c>
      <c r="F12" s="57">
        <f t="shared" si="0"/>
        <v>3000</v>
      </c>
      <c r="G12" s="15" t="s">
        <v>213</v>
      </c>
    </row>
    <row r="13" spans="1:8" ht="47.25">
      <c r="A13" s="1">
        <v>5</v>
      </c>
      <c r="B13" s="15" t="s">
        <v>214</v>
      </c>
      <c r="C13" s="1" t="s">
        <v>206</v>
      </c>
      <c r="D13" s="1">
        <v>1</v>
      </c>
      <c r="E13" s="1">
        <v>1500</v>
      </c>
      <c r="F13" s="57">
        <f t="shared" si="0"/>
        <v>1500</v>
      </c>
      <c r="G13" s="15" t="s">
        <v>215</v>
      </c>
    </row>
    <row r="14" spans="1:8" ht="31.5">
      <c r="A14" s="1">
        <v>6</v>
      </c>
      <c r="B14" s="15" t="s">
        <v>216</v>
      </c>
      <c r="C14" s="1" t="s">
        <v>206</v>
      </c>
      <c r="D14" s="1">
        <v>3</v>
      </c>
      <c r="E14" s="1">
        <v>200</v>
      </c>
      <c r="F14" s="57">
        <f t="shared" si="0"/>
        <v>600</v>
      </c>
      <c r="G14" s="15" t="s">
        <v>217</v>
      </c>
    </row>
    <row r="15" spans="1:8" ht="31.5">
      <c r="A15" s="1">
        <v>7</v>
      </c>
      <c r="B15" s="15" t="s">
        <v>218</v>
      </c>
      <c r="C15" s="1" t="s">
        <v>206</v>
      </c>
      <c r="D15" s="1">
        <v>1</v>
      </c>
      <c r="E15" s="1">
        <v>2000</v>
      </c>
      <c r="F15" s="57">
        <f t="shared" si="0"/>
        <v>2000</v>
      </c>
      <c r="G15" s="15" t="s">
        <v>219</v>
      </c>
    </row>
    <row r="16" spans="1:8" ht="47.25">
      <c r="A16" s="1">
        <v>8</v>
      </c>
      <c r="B16" s="15" t="s">
        <v>220</v>
      </c>
      <c r="C16" s="1" t="s">
        <v>206</v>
      </c>
      <c r="D16" s="1">
        <v>1</v>
      </c>
      <c r="E16" s="1">
        <v>2275</v>
      </c>
      <c r="F16" s="57">
        <f t="shared" si="0"/>
        <v>2275</v>
      </c>
      <c r="G16" s="15" t="s">
        <v>221</v>
      </c>
    </row>
    <row r="17" spans="1:7" ht="31.5">
      <c r="A17" s="1">
        <v>9</v>
      </c>
      <c r="B17" s="15" t="s">
        <v>222</v>
      </c>
      <c r="C17" s="1" t="s">
        <v>223</v>
      </c>
      <c r="D17" s="1">
        <v>25</v>
      </c>
      <c r="E17" s="1">
        <v>20</v>
      </c>
      <c r="F17" s="57">
        <f t="shared" si="0"/>
        <v>500</v>
      </c>
      <c r="G17" s="15" t="s">
        <v>224</v>
      </c>
    </row>
    <row r="18" spans="1:7">
      <c r="A18" s="1">
        <v>10</v>
      </c>
      <c r="B18" s="15" t="s">
        <v>225</v>
      </c>
      <c r="C18" s="1"/>
      <c r="D18" s="1" t="s">
        <v>226</v>
      </c>
      <c r="E18" s="1" t="s">
        <v>226</v>
      </c>
      <c r="F18" s="57">
        <v>3000</v>
      </c>
      <c r="G18" s="15" t="s">
        <v>227</v>
      </c>
    </row>
    <row r="19" spans="1:7" ht="47.25">
      <c r="A19" s="1">
        <v>11</v>
      </c>
      <c r="B19" s="15" t="s">
        <v>228</v>
      </c>
      <c r="C19" s="1" t="s">
        <v>229</v>
      </c>
      <c r="D19" s="1">
        <v>80</v>
      </c>
      <c r="E19" s="1">
        <v>25</v>
      </c>
      <c r="F19" s="57">
        <f>D19*E19</f>
        <v>2000</v>
      </c>
      <c r="G19" s="15" t="s">
        <v>230</v>
      </c>
    </row>
    <row r="20" spans="1:7">
      <c r="A20" s="1">
        <v>12</v>
      </c>
      <c r="B20" s="15" t="s">
        <v>231</v>
      </c>
      <c r="C20" s="1" t="s">
        <v>206</v>
      </c>
      <c r="D20" s="1">
        <v>1</v>
      </c>
      <c r="E20" s="1">
        <v>700</v>
      </c>
      <c r="F20" s="57">
        <f>D20*E20</f>
        <v>700</v>
      </c>
      <c r="G20" s="15" t="s">
        <v>232</v>
      </c>
    </row>
    <row r="21" spans="1:7" ht="47.25">
      <c r="A21" s="1">
        <v>13</v>
      </c>
      <c r="B21" s="15" t="s">
        <v>233</v>
      </c>
      <c r="C21" s="1" t="s">
        <v>206</v>
      </c>
      <c r="D21" s="1">
        <v>1</v>
      </c>
      <c r="E21" s="1">
        <v>500</v>
      </c>
      <c r="F21" s="57">
        <f>D21*E21</f>
        <v>500</v>
      </c>
      <c r="G21" s="15" t="s">
        <v>234</v>
      </c>
    </row>
    <row r="22" spans="1:7">
      <c r="A22" s="1">
        <v>14</v>
      </c>
      <c r="B22" s="15" t="s">
        <v>235</v>
      </c>
      <c r="C22" s="1" t="s">
        <v>206</v>
      </c>
      <c r="D22" s="1">
        <v>1</v>
      </c>
      <c r="E22" s="1">
        <v>350</v>
      </c>
      <c r="F22" s="57">
        <f t="shared" ref="F22:F27" si="1">D22*E22</f>
        <v>350</v>
      </c>
      <c r="G22" s="15" t="s">
        <v>236</v>
      </c>
    </row>
    <row r="23" spans="1:7">
      <c r="A23" s="1">
        <v>15</v>
      </c>
      <c r="B23" s="15" t="s">
        <v>237</v>
      </c>
      <c r="C23" s="1" t="s">
        <v>206</v>
      </c>
      <c r="D23" s="1">
        <v>1</v>
      </c>
      <c r="E23" s="1">
        <v>1200</v>
      </c>
      <c r="F23" s="57">
        <f>D23*E23</f>
        <v>1200</v>
      </c>
      <c r="G23" s="15" t="s">
        <v>238</v>
      </c>
    </row>
    <row r="24" spans="1:7">
      <c r="A24" s="1">
        <v>16</v>
      </c>
      <c r="B24" s="15" t="s">
        <v>239</v>
      </c>
      <c r="C24" s="1"/>
      <c r="D24" s="1" t="s">
        <v>226</v>
      </c>
      <c r="E24" s="1" t="s">
        <v>226</v>
      </c>
      <c r="F24" s="57">
        <v>300</v>
      </c>
      <c r="G24" s="15" t="s">
        <v>240</v>
      </c>
    </row>
    <row r="25" spans="1:7" ht="31.5">
      <c r="A25" s="1">
        <v>17</v>
      </c>
      <c r="B25" s="15" t="s">
        <v>241</v>
      </c>
      <c r="C25" s="1" t="s">
        <v>206</v>
      </c>
      <c r="D25" s="1">
        <v>1</v>
      </c>
      <c r="E25" s="1">
        <v>75</v>
      </c>
      <c r="F25" s="57">
        <f>D25*E25</f>
        <v>75</v>
      </c>
      <c r="G25" s="15" t="s">
        <v>242</v>
      </c>
    </row>
    <row r="26" spans="1:7" ht="31.5">
      <c r="A26" s="1">
        <v>18</v>
      </c>
      <c r="B26" s="15" t="s">
        <v>243</v>
      </c>
      <c r="C26" s="1" t="s">
        <v>206</v>
      </c>
      <c r="D26" s="1">
        <v>1</v>
      </c>
      <c r="E26" s="1">
        <v>1000</v>
      </c>
      <c r="F26" s="57">
        <f t="shared" si="1"/>
        <v>1000</v>
      </c>
      <c r="G26" s="15" t="s">
        <v>244</v>
      </c>
    </row>
    <row r="27" spans="1:7" ht="31.5">
      <c r="A27" s="1">
        <v>19</v>
      </c>
      <c r="B27" s="15" t="s">
        <v>245</v>
      </c>
      <c r="C27" s="1" t="s">
        <v>206</v>
      </c>
      <c r="D27" s="1">
        <v>1</v>
      </c>
      <c r="E27" s="1">
        <v>1000</v>
      </c>
      <c r="F27" s="57">
        <f t="shared" si="1"/>
        <v>1000</v>
      </c>
      <c r="G27" s="15" t="s">
        <v>246</v>
      </c>
    </row>
    <row r="28" spans="1:7">
      <c r="A28" s="2"/>
      <c r="B28" s="211" t="s">
        <v>3</v>
      </c>
      <c r="C28" s="212"/>
      <c r="D28" s="212"/>
      <c r="E28" s="213"/>
      <c r="F28" s="62">
        <f>SUM(F9:F27)</f>
        <v>30000</v>
      </c>
      <c r="G28" s="2"/>
    </row>
  </sheetData>
  <mergeCells count="8">
    <mergeCell ref="A5:G5"/>
    <mergeCell ref="B28:E28"/>
    <mergeCell ref="A2:B2"/>
    <mergeCell ref="C2:D2"/>
    <mergeCell ref="A3:B3"/>
    <mergeCell ref="C3:D3"/>
    <mergeCell ref="A4:B4"/>
    <mergeCell ref="C4:D4"/>
  </mergeCells>
  <pageMargins left="0.7" right="0.7" top="0.75" bottom="0.75" header="0.3" footer="0.3"/>
  <pageSetup paperSize="9" scale="64"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H30"/>
  <sheetViews>
    <sheetView workbookViewId="0">
      <selection activeCell="G40" sqref="G40"/>
    </sheetView>
  </sheetViews>
  <sheetFormatPr defaultColWidth="8.875" defaultRowHeight="15.75"/>
  <cols>
    <col min="1" max="1" width="7.125" customWidth="1"/>
    <col min="2" max="2" width="18.875" customWidth="1"/>
    <col min="3" max="3" width="13.875" customWidth="1"/>
    <col min="4" max="4" width="15.125" customWidth="1"/>
    <col min="5" max="5" width="13.125" customWidth="1"/>
    <col min="6" max="6" width="19" customWidth="1"/>
    <col min="7" max="7" width="41.125" customWidth="1"/>
  </cols>
  <sheetData>
    <row r="1" spans="1:8">
      <c r="G1" s="20" t="s">
        <v>461</v>
      </c>
      <c r="H1" s="49"/>
    </row>
    <row r="2" spans="1:8" ht="29.25" customHeight="1">
      <c r="A2" s="197" t="s">
        <v>12</v>
      </c>
      <c r="B2" s="197"/>
      <c r="C2" s="192" t="s">
        <v>202</v>
      </c>
      <c r="D2" s="192"/>
    </row>
    <row r="3" spans="1:8" ht="29.25" customHeight="1">
      <c r="A3" s="198" t="s">
        <v>15</v>
      </c>
      <c r="B3" s="199"/>
      <c r="C3" s="192" t="s">
        <v>202</v>
      </c>
      <c r="D3" s="192"/>
    </row>
    <row r="4" spans="1:8" ht="33" customHeight="1">
      <c r="A4" s="197" t="s">
        <v>14</v>
      </c>
      <c r="B4" s="197"/>
      <c r="C4" s="192" t="s">
        <v>454</v>
      </c>
      <c r="D4" s="192"/>
    </row>
    <row r="5" spans="1:8" ht="34.5" customHeight="1">
      <c r="A5" s="210" t="s">
        <v>247</v>
      </c>
      <c r="B5" s="210"/>
      <c r="C5" s="210"/>
      <c r="D5" s="210"/>
      <c r="E5" s="210"/>
      <c r="F5" s="210"/>
      <c r="G5" s="210"/>
    </row>
    <row r="6" spans="1:8" ht="34.5" customHeight="1">
      <c r="A6" s="50"/>
      <c r="B6" s="50"/>
      <c r="C6" s="50"/>
      <c r="D6" s="50"/>
      <c r="E6" s="50"/>
      <c r="F6" s="50"/>
      <c r="G6" s="51" t="s">
        <v>10</v>
      </c>
      <c r="H6" s="49"/>
    </row>
    <row r="7" spans="1:8" s="52" customFormat="1" ht="46.5" customHeight="1">
      <c r="A7" s="59" t="s">
        <v>0</v>
      </c>
      <c r="B7" s="60" t="s">
        <v>2</v>
      </c>
      <c r="C7" s="60" t="s">
        <v>11</v>
      </c>
      <c r="D7" s="59" t="s">
        <v>1</v>
      </c>
      <c r="E7" s="60" t="s">
        <v>9</v>
      </c>
      <c r="F7" s="61" t="s">
        <v>13</v>
      </c>
      <c r="G7" s="60" t="s">
        <v>204</v>
      </c>
    </row>
    <row r="8" spans="1:8" s="56" customFormat="1" ht="18.75" customHeight="1">
      <c r="A8" s="53">
        <v>1</v>
      </c>
      <c r="B8" s="54">
        <v>2</v>
      </c>
      <c r="C8" s="54">
        <v>3</v>
      </c>
      <c r="D8" s="53">
        <v>4</v>
      </c>
      <c r="E8" s="54">
        <v>5</v>
      </c>
      <c r="F8" s="55">
        <v>6</v>
      </c>
      <c r="G8" s="54">
        <v>7</v>
      </c>
    </row>
    <row r="9" spans="1:8" ht="31.5">
      <c r="A9" s="1">
        <v>1</v>
      </c>
      <c r="B9" s="15" t="s">
        <v>248</v>
      </c>
      <c r="C9" s="1" t="s">
        <v>206</v>
      </c>
      <c r="D9" s="1">
        <v>1</v>
      </c>
      <c r="E9" s="1">
        <v>5800</v>
      </c>
      <c r="F9" s="57">
        <f t="shared" ref="F9:F23" si="0">D9*E9</f>
        <v>5800</v>
      </c>
      <c r="G9" s="15" t="s">
        <v>249</v>
      </c>
    </row>
    <row r="10" spans="1:8" ht="31.5">
      <c r="A10" s="1">
        <v>2</v>
      </c>
      <c r="B10" s="15" t="s">
        <v>250</v>
      </c>
      <c r="C10" s="1" t="s">
        <v>223</v>
      </c>
      <c r="D10" s="1">
        <v>10</v>
      </c>
      <c r="E10" s="1">
        <v>20</v>
      </c>
      <c r="F10" s="57">
        <f t="shared" si="0"/>
        <v>200</v>
      </c>
      <c r="G10" s="15" t="s">
        <v>251</v>
      </c>
    </row>
    <row r="11" spans="1:8" ht="47.25">
      <c r="A11" s="1">
        <v>3</v>
      </c>
      <c r="B11" s="15" t="s">
        <v>252</v>
      </c>
      <c r="C11" s="1" t="s">
        <v>206</v>
      </c>
      <c r="D11" s="1">
        <v>1</v>
      </c>
      <c r="E11" s="1">
        <v>2000</v>
      </c>
      <c r="F11" s="57">
        <f t="shared" si="0"/>
        <v>2000</v>
      </c>
      <c r="G11" s="15" t="s">
        <v>253</v>
      </c>
    </row>
    <row r="12" spans="1:8" ht="47.25">
      <c r="A12" s="1">
        <v>4</v>
      </c>
      <c r="B12" s="15" t="s">
        <v>254</v>
      </c>
      <c r="C12" s="1" t="s">
        <v>206</v>
      </c>
      <c r="D12" s="1">
        <v>1</v>
      </c>
      <c r="E12" s="1">
        <v>1500</v>
      </c>
      <c r="F12" s="57">
        <f t="shared" si="0"/>
        <v>1500</v>
      </c>
      <c r="G12" s="15" t="s">
        <v>249</v>
      </c>
    </row>
    <row r="13" spans="1:8" ht="31.5">
      <c r="A13" s="1">
        <v>5</v>
      </c>
      <c r="B13" s="15" t="s">
        <v>255</v>
      </c>
      <c r="C13" s="1" t="s">
        <v>206</v>
      </c>
      <c r="D13" s="1">
        <v>1</v>
      </c>
      <c r="E13" s="1">
        <v>3500</v>
      </c>
      <c r="F13" s="57">
        <f t="shared" si="0"/>
        <v>3500</v>
      </c>
      <c r="G13" s="15" t="s">
        <v>256</v>
      </c>
    </row>
    <row r="14" spans="1:8" ht="31.5">
      <c r="A14" s="1">
        <v>6</v>
      </c>
      <c r="B14" s="15" t="s">
        <v>257</v>
      </c>
      <c r="C14" s="1" t="s">
        <v>206</v>
      </c>
      <c r="D14" s="1">
        <v>1</v>
      </c>
      <c r="E14" s="1">
        <v>3000</v>
      </c>
      <c r="F14" s="57">
        <f t="shared" si="0"/>
        <v>3000</v>
      </c>
      <c r="G14" s="15" t="s">
        <v>258</v>
      </c>
    </row>
    <row r="15" spans="1:8" ht="31.5">
      <c r="A15" s="1">
        <v>7</v>
      </c>
      <c r="B15" s="15" t="s">
        <v>259</v>
      </c>
      <c r="C15" s="1" t="s">
        <v>206</v>
      </c>
      <c r="D15" s="1">
        <v>1</v>
      </c>
      <c r="E15" s="1">
        <v>1800</v>
      </c>
      <c r="F15" s="57">
        <f t="shared" si="0"/>
        <v>1800</v>
      </c>
      <c r="G15" s="15" t="s">
        <v>260</v>
      </c>
    </row>
    <row r="16" spans="1:8" ht="47.25">
      <c r="A16" s="1">
        <v>8</v>
      </c>
      <c r="B16" s="15" t="s">
        <v>261</v>
      </c>
      <c r="C16" s="1" t="s">
        <v>206</v>
      </c>
      <c r="D16" s="1">
        <v>1</v>
      </c>
      <c r="E16" s="1">
        <v>6200</v>
      </c>
      <c r="F16" s="57">
        <f t="shared" si="0"/>
        <v>6200</v>
      </c>
      <c r="G16" s="15" t="s">
        <v>262</v>
      </c>
    </row>
    <row r="17" spans="1:7" ht="63">
      <c r="A17" s="1">
        <v>9</v>
      </c>
      <c r="B17" s="15" t="s">
        <v>263</v>
      </c>
      <c r="C17" s="1" t="s">
        <v>206</v>
      </c>
      <c r="D17" s="1">
        <v>1</v>
      </c>
      <c r="E17" s="1">
        <v>2800</v>
      </c>
      <c r="F17" s="57">
        <f t="shared" si="0"/>
        <v>2800</v>
      </c>
      <c r="G17" s="15" t="s">
        <v>264</v>
      </c>
    </row>
    <row r="18" spans="1:7" ht="31.5">
      <c r="A18" s="1">
        <v>10</v>
      </c>
      <c r="B18" s="15" t="s">
        <v>265</v>
      </c>
      <c r="C18" s="1" t="s">
        <v>223</v>
      </c>
      <c r="D18" s="1">
        <v>160</v>
      </c>
      <c r="E18" s="1">
        <v>20</v>
      </c>
      <c r="F18" s="57">
        <f t="shared" si="0"/>
        <v>3200</v>
      </c>
      <c r="G18" s="15" t="s">
        <v>266</v>
      </c>
    </row>
    <row r="19" spans="1:7" ht="31.5">
      <c r="A19" s="1">
        <v>11</v>
      </c>
      <c r="B19" s="15" t="s">
        <v>255</v>
      </c>
      <c r="C19" s="1" t="s">
        <v>206</v>
      </c>
      <c r="D19" s="1">
        <v>10000</v>
      </c>
      <c r="E19" s="1">
        <v>0.3</v>
      </c>
      <c r="F19" s="57">
        <f t="shared" si="0"/>
        <v>3000</v>
      </c>
      <c r="G19" s="15" t="s">
        <v>267</v>
      </c>
    </row>
    <row r="20" spans="1:7" ht="47.25">
      <c r="A20" s="1">
        <v>12</v>
      </c>
      <c r="B20" s="15" t="s">
        <v>268</v>
      </c>
      <c r="C20" s="1" t="s">
        <v>206</v>
      </c>
      <c r="D20" s="1">
        <v>1</v>
      </c>
      <c r="E20" s="1">
        <v>3000</v>
      </c>
      <c r="F20" s="57">
        <f t="shared" si="0"/>
        <v>3000</v>
      </c>
      <c r="G20" s="15" t="s">
        <v>249</v>
      </c>
    </row>
    <row r="21" spans="1:7" ht="31.5">
      <c r="A21" s="1">
        <v>13</v>
      </c>
      <c r="B21" s="15" t="s">
        <v>269</v>
      </c>
      <c r="C21" s="1" t="s">
        <v>206</v>
      </c>
      <c r="D21" s="1">
        <v>1</v>
      </c>
      <c r="E21" s="1">
        <v>3400</v>
      </c>
      <c r="F21" s="57">
        <f t="shared" si="0"/>
        <v>3400</v>
      </c>
      <c r="G21" s="15" t="s">
        <v>270</v>
      </c>
    </row>
    <row r="22" spans="1:7" ht="31.5">
      <c r="A22" s="1">
        <v>14</v>
      </c>
      <c r="B22" s="15" t="s">
        <v>220</v>
      </c>
      <c r="C22" s="1" t="s">
        <v>206</v>
      </c>
      <c r="D22" s="1">
        <v>1</v>
      </c>
      <c r="E22" s="1">
        <v>3000</v>
      </c>
      <c r="F22" s="57">
        <f>D22*E22</f>
        <v>3000</v>
      </c>
      <c r="G22" s="15" t="s">
        <v>271</v>
      </c>
    </row>
    <row r="23" spans="1:7">
      <c r="A23" s="1">
        <v>15</v>
      </c>
      <c r="B23" s="15" t="s">
        <v>272</v>
      </c>
      <c r="C23" s="1" t="s">
        <v>229</v>
      </c>
      <c r="D23" s="1">
        <v>80</v>
      </c>
      <c r="E23" s="1">
        <v>25</v>
      </c>
      <c r="F23" s="57">
        <f t="shared" si="0"/>
        <v>2000</v>
      </c>
      <c r="G23" s="15" t="s">
        <v>273</v>
      </c>
    </row>
    <row r="24" spans="1:7">
      <c r="A24" s="1">
        <v>16</v>
      </c>
      <c r="B24" s="15" t="s">
        <v>225</v>
      </c>
      <c r="C24" s="1"/>
      <c r="D24" s="1" t="s">
        <v>226</v>
      </c>
      <c r="E24" s="1" t="s">
        <v>226</v>
      </c>
      <c r="F24" s="57">
        <v>2000</v>
      </c>
      <c r="G24" s="15" t="s">
        <v>86</v>
      </c>
    </row>
    <row r="25" spans="1:7">
      <c r="A25" s="1">
        <v>17</v>
      </c>
      <c r="B25" s="15" t="s">
        <v>237</v>
      </c>
      <c r="C25" s="1" t="s">
        <v>206</v>
      </c>
      <c r="D25" s="1">
        <v>1</v>
      </c>
      <c r="E25" s="1">
        <v>1500</v>
      </c>
      <c r="F25" s="57">
        <f>D25*E25</f>
        <v>1500</v>
      </c>
      <c r="G25" s="15" t="s">
        <v>238</v>
      </c>
    </row>
    <row r="26" spans="1:7">
      <c r="A26" s="1">
        <v>18</v>
      </c>
      <c r="B26" s="15" t="s">
        <v>239</v>
      </c>
      <c r="C26" s="1"/>
      <c r="D26" s="1"/>
      <c r="E26" s="1"/>
      <c r="F26" s="57">
        <v>500</v>
      </c>
      <c r="G26" s="15" t="s">
        <v>240</v>
      </c>
    </row>
    <row r="27" spans="1:7">
      <c r="A27" s="58"/>
      <c r="B27" s="220" t="s">
        <v>3</v>
      </c>
      <c r="C27" s="220"/>
      <c r="D27" s="220"/>
      <c r="E27" s="220"/>
      <c r="F27" s="63">
        <f>SUM(F9:F26)</f>
        <v>48400</v>
      </c>
      <c r="G27" s="58"/>
    </row>
    <row r="28" spans="1:7">
      <c r="D28" t="s">
        <v>274</v>
      </c>
    </row>
    <row r="29" spans="1:7">
      <c r="A29" s="58"/>
      <c r="B29" s="221"/>
      <c r="C29" s="222"/>
      <c r="D29" s="223"/>
      <c r="E29" s="64">
        <v>0.2</v>
      </c>
      <c r="F29" s="174">
        <f>F27*E29</f>
        <v>9680</v>
      </c>
      <c r="G29" s="58" t="s">
        <v>275</v>
      </c>
    </row>
    <row r="30" spans="1:7">
      <c r="A30" s="65"/>
      <c r="B30" s="217" t="s">
        <v>276</v>
      </c>
      <c r="C30" s="218"/>
      <c r="D30" s="219"/>
      <c r="E30" s="66">
        <v>0.8</v>
      </c>
      <c r="F30" s="175">
        <f>F27*E30</f>
        <v>38720</v>
      </c>
      <c r="G30" s="65" t="s">
        <v>277</v>
      </c>
    </row>
  </sheetData>
  <mergeCells count="10">
    <mergeCell ref="B30:D30"/>
    <mergeCell ref="C2:D2"/>
    <mergeCell ref="C3:D3"/>
    <mergeCell ref="C4:D4"/>
    <mergeCell ref="A2:B2"/>
    <mergeCell ref="A3:B3"/>
    <mergeCell ref="A4:B4"/>
    <mergeCell ref="A5:G5"/>
    <mergeCell ref="B27:E27"/>
    <mergeCell ref="B29:D29"/>
  </mergeCells>
  <pageMargins left="0.7" right="0.7" top="0.75" bottom="0.75" header="0.3" footer="0.3"/>
  <pageSetup paperSize="9" scale="64"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H30"/>
  <sheetViews>
    <sheetView workbookViewId="0">
      <selection activeCell="M10" sqref="M10"/>
    </sheetView>
  </sheetViews>
  <sheetFormatPr defaultColWidth="8.875" defaultRowHeight="15.75"/>
  <cols>
    <col min="1" max="1" width="7.125" customWidth="1"/>
    <col min="2" max="2" width="18.875" customWidth="1"/>
    <col min="3" max="3" width="14.75" customWidth="1"/>
    <col min="4" max="4" width="15.125" customWidth="1"/>
    <col min="5" max="5" width="13.125" customWidth="1"/>
    <col min="6" max="6" width="19" customWidth="1"/>
    <col min="7" max="7" width="41.125" customWidth="1"/>
  </cols>
  <sheetData>
    <row r="1" spans="1:8">
      <c r="G1" s="20" t="s">
        <v>462</v>
      </c>
      <c r="H1" s="49"/>
    </row>
    <row r="2" spans="1:8" ht="29.25" customHeight="1">
      <c r="A2" s="197" t="s">
        <v>12</v>
      </c>
      <c r="B2" s="197"/>
      <c r="C2" s="192" t="s">
        <v>363</v>
      </c>
      <c r="D2" s="192"/>
    </row>
    <row r="3" spans="1:8" ht="29.25" customHeight="1">
      <c r="A3" s="198" t="s">
        <v>15</v>
      </c>
      <c r="B3" s="199"/>
      <c r="C3" s="192" t="s">
        <v>363</v>
      </c>
      <c r="D3" s="192"/>
    </row>
    <row r="4" spans="1:8" ht="33" customHeight="1">
      <c r="A4" s="197" t="s">
        <v>14</v>
      </c>
      <c r="B4" s="197"/>
      <c r="C4" s="192" t="s">
        <v>454</v>
      </c>
      <c r="D4" s="192"/>
    </row>
    <row r="5" spans="1:8" ht="34.5" customHeight="1">
      <c r="A5" s="224" t="s">
        <v>467</v>
      </c>
      <c r="B5" s="224"/>
      <c r="C5" s="224"/>
      <c r="D5" s="224"/>
      <c r="E5" s="224"/>
      <c r="F5" s="224"/>
      <c r="G5" s="224"/>
    </row>
    <row r="6" spans="1:8" ht="34.5" customHeight="1">
      <c r="A6" s="111"/>
      <c r="B6" s="111"/>
      <c r="C6" s="111"/>
      <c r="D6" s="111"/>
      <c r="E6" s="111"/>
      <c r="F6" s="111"/>
      <c r="G6" s="51" t="s">
        <v>10</v>
      </c>
      <c r="H6" s="49"/>
    </row>
    <row r="7" spans="1:8" s="52" customFormat="1" ht="46.5" customHeight="1">
      <c r="A7" s="59" t="s">
        <v>0</v>
      </c>
      <c r="B7" s="60" t="s">
        <v>2</v>
      </c>
      <c r="C7" s="60" t="s">
        <v>11</v>
      </c>
      <c r="D7" s="59" t="s">
        <v>1</v>
      </c>
      <c r="E7" s="60" t="s">
        <v>9</v>
      </c>
      <c r="F7" s="61" t="s">
        <v>13</v>
      </c>
      <c r="G7" s="60" t="s">
        <v>204</v>
      </c>
    </row>
    <row r="8" spans="1:8" s="56" customFormat="1" ht="18.75" customHeight="1">
      <c r="A8" s="53">
        <v>1</v>
      </c>
      <c r="B8" s="54">
        <v>2</v>
      </c>
      <c r="C8" s="54">
        <v>3</v>
      </c>
      <c r="D8" s="53">
        <v>4</v>
      </c>
      <c r="E8" s="54">
        <v>5</v>
      </c>
      <c r="F8" s="55">
        <v>6</v>
      </c>
      <c r="G8" s="54">
        <v>7</v>
      </c>
    </row>
    <row r="9" spans="1:8">
      <c r="A9" s="1">
        <v>1</v>
      </c>
      <c r="B9" s="15" t="s">
        <v>372</v>
      </c>
      <c r="C9" s="15"/>
      <c r="D9" s="15"/>
      <c r="E9" s="15"/>
      <c r="F9" s="57"/>
      <c r="G9" s="15"/>
    </row>
    <row r="10" spans="1:8" ht="47.25">
      <c r="A10" s="39" t="s">
        <v>87</v>
      </c>
      <c r="B10" s="15"/>
      <c r="C10" s="15" t="s">
        <v>364</v>
      </c>
      <c r="D10" s="15">
        <v>1</v>
      </c>
      <c r="E10" s="113">
        <v>1027.5</v>
      </c>
      <c r="F10" s="57">
        <f t="shared" ref="F10:F26" si="0">D10*E10</f>
        <v>1027.5</v>
      </c>
      <c r="G10" s="15" t="s">
        <v>365</v>
      </c>
    </row>
    <row r="11" spans="1:8">
      <c r="A11" s="39" t="s">
        <v>88</v>
      </c>
      <c r="B11" s="15"/>
      <c r="C11" s="15" t="s">
        <v>366</v>
      </c>
      <c r="D11" s="15">
        <v>1</v>
      </c>
      <c r="E11" s="113">
        <v>367.83</v>
      </c>
      <c r="F11" s="57">
        <f t="shared" si="0"/>
        <v>367.83</v>
      </c>
      <c r="G11" s="15" t="s">
        <v>367</v>
      </c>
    </row>
    <row r="12" spans="1:8">
      <c r="A12" s="39" t="s">
        <v>89</v>
      </c>
      <c r="B12" s="15"/>
      <c r="C12" s="15" t="s">
        <v>368</v>
      </c>
      <c r="D12" s="15">
        <v>1</v>
      </c>
      <c r="E12" s="113">
        <v>262.19</v>
      </c>
      <c r="F12" s="57">
        <f t="shared" si="0"/>
        <v>262.19</v>
      </c>
      <c r="G12" s="15"/>
    </row>
    <row r="13" spans="1:8">
      <c r="A13" s="1">
        <v>2</v>
      </c>
      <c r="B13" s="15" t="s">
        <v>369</v>
      </c>
      <c r="C13" s="15"/>
      <c r="D13" s="15"/>
      <c r="E13" s="113"/>
      <c r="F13" s="57"/>
      <c r="G13" s="15"/>
    </row>
    <row r="14" spans="1:8">
      <c r="A14" s="39" t="s">
        <v>96</v>
      </c>
      <c r="B14" s="15"/>
      <c r="C14" s="15" t="s">
        <v>370</v>
      </c>
      <c r="D14" s="15">
        <v>3</v>
      </c>
      <c r="E14" s="113">
        <v>58.08</v>
      </c>
      <c r="F14" s="57">
        <f t="shared" si="0"/>
        <v>174.24</v>
      </c>
      <c r="G14" s="15" t="s">
        <v>371</v>
      </c>
    </row>
    <row r="15" spans="1:8" ht="31.5">
      <c r="A15" s="1">
        <v>3</v>
      </c>
      <c r="B15" s="15" t="s">
        <v>373</v>
      </c>
      <c r="C15" s="15"/>
      <c r="D15" s="15"/>
      <c r="E15" s="113"/>
      <c r="F15" s="57"/>
      <c r="G15" s="15"/>
    </row>
    <row r="16" spans="1:8" ht="47.25">
      <c r="A16" s="39" t="s">
        <v>129</v>
      </c>
      <c r="B16" s="15"/>
      <c r="C16" s="15" t="s">
        <v>374</v>
      </c>
      <c r="D16" s="15">
        <v>1</v>
      </c>
      <c r="E16" s="113">
        <v>2543.52</v>
      </c>
      <c r="F16" s="57">
        <f t="shared" si="0"/>
        <v>2543.52</v>
      </c>
      <c r="G16" s="15" t="s">
        <v>375</v>
      </c>
    </row>
    <row r="17" spans="1:7">
      <c r="A17" s="39" t="s">
        <v>376</v>
      </c>
      <c r="B17" s="15"/>
      <c r="C17" s="15" t="s">
        <v>377</v>
      </c>
      <c r="D17" s="15">
        <v>1</v>
      </c>
      <c r="E17" s="113">
        <v>374.62</v>
      </c>
      <c r="F17" s="57">
        <f t="shared" si="0"/>
        <v>374.62</v>
      </c>
      <c r="G17" s="15" t="s">
        <v>378</v>
      </c>
    </row>
    <row r="18" spans="1:7" ht="31.5">
      <c r="A18" s="39" t="s">
        <v>379</v>
      </c>
      <c r="B18" s="15"/>
      <c r="C18" s="15" t="s">
        <v>380</v>
      </c>
      <c r="D18" s="15">
        <v>1</v>
      </c>
      <c r="E18" s="113">
        <v>33.81</v>
      </c>
      <c r="F18" s="57">
        <f t="shared" si="0"/>
        <v>33.81</v>
      </c>
      <c r="G18" s="15" t="s">
        <v>381</v>
      </c>
    </row>
    <row r="19" spans="1:7" ht="31.5">
      <c r="A19" s="39" t="s">
        <v>382</v>
      </c>
      <c r="B19" s="15"/>
      <c r="C19" s="15" t="s">
        <v>383</v>
      </c>
      <c r="D19" s="15">
        <v>1</v>
      </c>
      <c r="E19" s="113">
        <v>90.99</v>
      </c>
      <c r="F19" s="57">
        <f t="shared" si="0"/>
        <v>90.99</v>
      </c>
      <c r="G19" s="15"/>
    </row>
    <row r="20" spans="1:7">
      <c r="A20" s="39" t="s">
        <v>386</v>
      </c>
      <c r="B20" s="15"/>
      <c r="C20" s="15" t="s">
        <v>384</v>
      </c>
      <c r="D20" s="15">
        <v>1</v>
      </c>
      <c r="E20" s="113">
        <v>180.87</v>
      </c>
      <c r="F20" s="57">
        <f t="shared" si="0"/>
        <v>180.87</v>
      </c>
      <c r="G20" s="15" t="s">
        <v>385</v>
      </c>
    </row>
    <row r="21" spans="1:7">
      <c r="A21" s="39" t="s">
        <v>387</v>
      </c>
      <c r="B21" s="15"/>
      <c r="C21" s="15" t="s">
        <v>388</v>
      </c>
      <c r="D21" s="15">
        <v>1</v>
      </c>
      <c r="E21" s="113">
        <v>228.25</v>
      </c>
      <c r="F21" s="57">
        <f t="shared" si="0"/>
        <v>228.25</v>
      </c>
      <c r="G21" s="15" t="s">
        <v>389</v>
      </c>
    </row>
    <row r="22" spans="1:7">
      <c r="A22" s="39" t="s">
        <v>390</v>
      </c>
      <c r="B22" s="15"/>
      <c r="C22" s="15" t="s">
        <v>392</v>
      </c>
      <c r="D22" s="15">
        <v>1</v>
      </c>
      <c r="E22" s="113">
        <v>1098.3399999999999</v>
      </c>
      <c r="F22" s="57">
        <f t="shared" si="0"/>
        <v>1098.3399999999999</v>
      </c>
      <c r="G22" s="15"/>
    </row>
    <row r="23" spans="1:7">
      <c r="A23" s="39" t="s">
        <v>391</v>
      </c>
      <c r="B23" s="15"/>
      <c r="C23" s="15" t="s">
        <v>393</v>
      </c>
      <c r="D23" s="15">
        <v>1</v>
      </c>
      <c r="E23" s="113">
        <v>301.3</v>
      </c>
      <c r="F23" s="57">
        <f t="shared" si="0"/>
        <v>301.3</v>
      </c>
      <c r="G23" s="15"/>
    </row>
    <row r="24" spans="1:7" ht="31.5">
      <c r="A24" s="1">
        <v>4</v>
      </c>
      <c r="B24" s="15" t="s">
        <v>394</v>
      </c>
      <c r="C24" s="15"/>
      <c r="D24" s="15"/>
      <c r="E24" s="113"/>
      <c r="F24" s="57"/>
      <c r="G24" s="15"/>
    </row>
    <row r="25" spans="1:7" ht="47.25">
      <c r="A25" s="39" t="s">
        <v>132</v>
      </c>
      <c r="B25" s="15"/>
      <c r="C25" s="15" t="s">
        <v>395</v>
      </c>
      <c r="D25" s="15">
        <v>1</v>
      </c>
      <c r="E25" s="113">
        <v>205.7</v>
      </c>
      <c r="F25" s="57">
        <f t="shared" si="0"/>
        <v>205.7</v>
      </c>
      <c r="G25" s="15"/>
    </row>
    <row r="26" spans="1:7">
      <c r="A26" s="39" t="s">
        <v>134</v>
      </c>
      <c r="B26" s="15"/>
      <c r="C26" s="15" t="s">
        <v>74</v>
      </c>
      <c r="D26" s="15">
        <v>1</v>
      </c>
      <c r="E26" s="113">
        <v>121</v>
      </c>
      <c r="F26" s="57">
        <f t="shared" si="0"/>
        <v>121</v>
      </c>
      <c r="G26" s="15" t="s">
        <v>396</v>
      </c>
    </row>
    <row r="27" spans="1:7">
      <c r="A27" s="58"/>
      <c r="B27" s="220" t="s">
        <v>3</v>
      </c>
      <c r="C27" s="220"/>
      <c r="D27" s="220"/>
      <c r="E27" s="220"/>
      <c r="F27" s="63">
        <f>SUM(F9:F26)</f>
        <v>7010.16</v>
      </c>
      <c r="G27" s="58"/>
    </row>
    <row r="29" spans="1:7" ht="31.5">
      <c r="A29" s="58"/>
      <c r="B29" s="221"/>
      <c r="C29" s="222"/>
      <c r="D29" s="223"/>
      <c r="E29" s="64"/>
      <c r="F29" s="114">
        <v>6361.42</v>
      </c>
      <c r="G29" s="116" t="s">
        <v>397</v>
      </c>
    </row>
    <row r="30" spans="1:7">
      <c r="A30" s="65"/>
      <c r="B30" s="217" t="s">
        <v>276</v>
      </c>
      <c r="C30" s="218"/>
      <c r="D30" s="219"/>
      <c r="E30" s="66"/>
      <c r="F30" s="115">
        <f>F27</f>
        <v>7010.16</v>
      </c>
      <c r="G30" s="65" t="s">
        <v>277</v>
      </c>
    </row>
  </sheetData>
  <mergeCells count="10">
    <mergeCell ref="A5:G5"/>
    <mergeCell ref="B27:E27"/>
    <mergeCell ref="B29:D29"/>
    <mergeCell ref="B30:D30"/>
    <mergeCell ref="A2:B2"/>
    <mergeCell ref="C2:D2"/>
    <mergeCell ref="A3:B3"/>
    <mergeCell ref="C3:D3"/>
    <mergeCell ref="A4:B4"/>
    <mergeCell ref="C4:D4"/>
  </mergeCells>
  <pageMargins left="0.7" right="0.7" top="0.75" bottom="0.75" header="0.3" footer="0.3"/>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11</vt:i4>
      </vt:variant>
    </vt:vector>
  </HeadingPairs>
  <TitlesOfParts>
    <vt:vector size="11" baseType="lpstr">
      <vt:lpstr>Kopsavilkums</vt:lpstr>
      <vt:lpstr>ministrijas</vt:lpstr>
      <vt:lpstr>1</vt:lpstr>
      <vt:lpstr>2</vt:lpstr>
      <vt:lpstr>3</vt:lpstr>
      <vt:lpstr>4</vt:lpstr>
      <vt:lpstr>5</vt:lpstr>
      <vt:lpstr>6</vt:lpstr>
      <vt:lpstr>7</vt:lpstr>
      <vt:lpstr>8</vt:lpstr>
      <vt:lpstr>9</vt:lpstr>
    </vt:vector>
  </TitlesOfParts>
  <Company>Finanšu ministrija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1991.gada barikāžu 25 gadu atceres pasākuma nosaukums "Atceres pasākumi Doma laukumā un interaktīva ekspozīcija par barikāžu notikumiem"</dc:title>
  <dc:subject>finansiālais pamatojums informatīvajam ziņojumam</dc:subject>
  <dc:creator>J.Garjāns</dc:creator>
  <dc:description>Tālr. 67330301, fakss 67330293
Janis.Garjans@km.gov.lv</dc:description>
  <cp:lastModifiedBy>Dzintra Rozīte</cp:lastModifiedBy>
  <cp:lastPrinted>2015-05-25T12:38:34Z</cp:lastPrinted>
  <dcterms:created xsi:type="dcterms:W3CDTF">2015-02-16T08:02:34Z</dcterms:created>
  <dcterms:modified xsi:type="dcterms:W3CDTF">2015-06-12T07:06:47Z</dcterms:modified>
</cp:coreProperties>
</file>