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y Documents\Bēgļi _2015\"/>
    </mc:Choice>
  </mc:AlternateContent>
  <bookViews>
    <workbookView xWindow="480" yWindow="105" windowWidth="20730" windowHeight="10800"/>
  </bookViews>
  <sheets>
    <sheet name="Izdevumi" sheetId="1" r:id="rId1"/>
    <sheet name="izdevumu kopsav" sheetId="3" r:id="rId2"/>
  </sheets>
  <calcPr calcId="152511"/>
</workbook>
</file>

<file path=xl/calcChain.xml><?xml version="1.0" encoding="utf-8"?>
<calcChain xmlns="http://schemas.openxmlformats.org/spreadsheetml/2006/main">
  <c r="F28" i="1" l="1"/>
  <c r="E28" i="1"/>
  <c r="F21" i="1" l="1"/>
  <c r="E21" i="1"/>
  <c r="E25" i="1" l="1"/>
  <c r="E24" i="1" l="1"/>
  <c r="F22" i="1" l="1"/>
  <c r="E22" i="1"/>
  <c r="E27" i="1" l="1"/>
  <c r="F27" i="1" s="1"/>
  <c r="F13" i="1" l="1"/>
  <c r="F14" i="1"/>
  <c r="F10" i="1"/>
  <c r="E13" i="1"/>
  <c r="E15" i="1"/>
  <c r="E19" i="1" l="1"/>
  <c r="E10" i="1"/>
  <c r="E12" i="1"/>
  <c r="E9" i="1" s="1"/>
  <c r="F19" i="1"/>
  <c r="F15" i="1"/>
  <c r="F12" i="1" l="1"/>
  <c r="F9" i="1" s="1"/>
  <c r="F18" i="1" s="1"/>
  <c r="F17" i="1" s="1"/>
  <c r="F8" i="1" s="1"/>
  <c r="E18" i="1"/>
  <c r="E17" i="1" s="1"/>
  <c r="E8" i="1" s="1"/>
  <c r="E7" i="1" s="1"/>
  <c r="E6" i="1" s="1"/>
  <c r="F7" i="1" l="1"/>
  <c r="F6" i="1" s="1"/>
</calcChain>
</file>

<file path=xl/sharedStrings.xml><?xml version="1.0" encoding="utf-8"?>
<sst xmlns="http://schemas.openxmlformats.org/spreadsheetml/2006/main" count="73" uniqueCount="64">
  <si>
    <t>…</t>
  </si>
  <si>
    <t>Aprēķins:</t>
  </si>
  <si>
    <t>Paskaidrojums un aprēķins</t>
  </si>
  <si>
    <t>Izdevumi kopā</t>
  </si>
  <si>
    <t>Uzturēšanas izdevumi</t>
  </si>
  <si>
    <t>Atlīdzība</t>
  </si>
  <si>
    <t>Atalgojums</t>
  </si>
  <si>
    <t>Preces un pakalpojumi</t>
  </si>
  <si>
    <t>Kapitālie izdevumi</t>
  </si>
  <si>
    <t>kopā</t>
  </si>
  <si>
    <t>1.</t>
  </si>
  <si>
    <t>2.</t>
  </si>
  <si>
    <t>PAVISAM:</t>
  </si>
  <si>
    <t>20….. . gads</t>
  </si>
  <si>
    <t xml:space="preserve">Iestāde </t>
  </si>
  <si>
    <t>….</t>
  </si>
  <si>
    <r>
      <t xml:space="preserve">……. </t>
    </r>
    <r>
      <rPr>
        <sz val="10"/>
        <color theme="1"/>
        <rFont val="Times New Roman"/>
        <family val="1"/>
        <charset val="186"/>
      </rPr>
      <t xml:space="preserve"> </t>
    </r>
    <r>
      <rPr>
        <i/>
        <sz val="10"/>
        <color theme="1"/>
        <rFont val="Times New Roman"/>
        <family val="1"/>
        <charset val="186"/>
      </rPr>
      <t>(iestādes nosaukums)</t>
    </r>
  </si>
  <si>
    <r>
      <t xml:space="preserve">…….  </t>
    </r>
    <r>
      <rPr>
        <i/>
        <sz val="10"/>
        <color theme="1"/>
        <rFont val="Times New Roman"/>
        <family val="1"/>
        <charset val="186"/>
      </rPr>
      <t>(iestādes nosaukums)</t>
    </r>
  </si>
  <si>
    <t>Nr. p. k.</t>
  </si>
  <si>
    <t>x</t>
  </si>
  <si>
    <r>
      <t xml:space="preserve">Izdevumi, </t>
    </r>
    <r>
      <rPr>
        <i/>
        <sz val="10"/>
        <color theme="1"/>
        <rFont val="Times New Roman"/>
        <family val="1"/>
        <charset val="186"/>
      </rPr>
      <t>euro</t>
    </r>
  </si>
  <si>
    <t>Kods</t>
  </si>
  <si>
    <t>Koda nosaukums</t>
  </si>
  <si>
    <t>Prognozēto papildu izdevumu kopsavilkums</t>
  </si>
  <si>
    <t>Nr.</t>
  </si>
  <si>
    <t>Prognozēto papildu izdevumu detalizēts aprēķins</t>
  </si>
  <si>
    <t>Mēnešalga amatpersonām ar speciālajām dienesta pakāpēm</t>
  </si>
  <si>
    <t>Piemaksas, prēmijas un naudas balvas</t>
  </si>
  <si>
    <t>Piemaksa par darbu īpašos apstākļos, speciālās piemaksas</t>
  </si>
  <si>
    <t>Darba devēja valsts sociālās apdrošināšanas obligātās iemaksas</t>
  </si>
  <si>
    <t>Darba devēja pabalsti un kompensācijas, no kuriem aprēķina iedzīvotāju ienākuma nodokli un valsts sociālās apdrošināšanas obligātās iemaksas</t>
  </si>
  <si>
    <t>Piemaksas par speciālo dienesta pakāpi un diplomātisko rangu</t>
  </si>
  <si>
    <t>Piemaksa par papildu darbu</t>
  </si>
  <si>
    <t>Prēmijas un naudas balvas</t>
  </si>
  <si>
    <t>Darba devēja valsts sociālās apdrošināšanas obligātās iemaksas, pabalsti un kompensācijas</t>
  </si>
  <si>
    <t>Darba devēja pabalsti, kompensācijas un citi maksājumi</t>
  </si>
  <si>
    <t xml:space="preserve">2016. gadā </t>
  </si>
  <si>
    <t>2017. gadā  
un turpmāk ik gadu</t>
  </si>
  <si>
    <t>10.00.00  "Valsts robežsardzes darbība"</t>
  </si>
  <si>
    <t>Mēnešalga</t>
  </si>
  <si>
    <t>Aprēķins sastādīts pamatojoties uz Ministru kabineta 2009.gada 15.decembra instrukciju Nr.19 "Tiesību akta projekta sākotnējās ietekmes izvērtēšanas kārtība" (turpmāk - instrukcija), kā arī saskaņā ar Ministru kabineta 2015.gada 27.augusta  sēdes protokola Nr.42 3§,  6.3.1. punktu un paredzamo mēnešalgas pieaugumu amatpersonām 2016.un turpmāk katru gadu (turpmāk - pieaugums).</t>
  </si>
  <si>
    <r>
      <t xml:space="preserve">2016.gads
</t>
    </r>
    <r>
      <rPr>
        <sz val="9"/>
        <color theme="1"/>
        <rFont val="Times New Roman"/>
        <family val="1"/>
        <charset val="186"/>
      </rPr>
      <t>nav</t>
    </r>
    <r>
      <rPr>
        <b/>
        <sz val="9"/>
        <color theme="1"/>
        <rFont val="Times New Roman"/>
        <family val="1"/>
        <charset val="186"/>
      </rPr>
      <t xml:space="preserve">
2017.gads un turpmāk ik gadu
</t>
    </r>
    <r>
      <rPr>
        <sz val="9"/>
        <color theme="1"/>
        <rFont val="Times New Roman"/>
        <family val="1"/>
        <charset val="186"/>
      </rPr>
      <t>Speciālās piemaksa VRS amatpersonām, kuras apsargā un pavada apsardzes uzraudzībā aizturētos, notiesātos vai apcietinātos (saskaņā ar 2010.gada 21.jūnija Ministru kabineta noteikumu Nr.568 "Noteikumi par Iekšlietu ministrijas sistēmas iestāžu un Ieslodzījuma vietu pārvaldes amatpersonu ar speciālajām dienesta pakāpēm mēnešalgu un speciālajām piemaksām" 4.pielikuma 6.punktu) - līdz 72 euro, Valsts robežsardzē - 42 euro mēnesī
42 euro * 25 cilv. * 12 mēn. = 12 600 euro</t>
    </r>
  </si>
  <si>
    <r>
      <rPr>
        <b/>
        <sz val="9"/>
        <color theme="1"/>
        <rFont val="Times New Roman"/>
        <family val="1"/>
        <charset val="186"/>
      </rPr>
      <t>2016.gads</t>
    </r>
    <r>
      <rPr>
        <sz val="9"/>
        <color theme="1"/>
        <rFont val="Times New Roman"/>
        <family val="1"/>
        <charset val="186"/>
      </rPr>
      <t xml:space="preserve">
kadetiem un inspektora palīgiem speciālā dienesta pakāpe - ierindnieks (14 euro).
14 euro * 12 mēn. * 25 cilv. = 4 200 euro
</t>
    </r>
    <r>
      <rPr>
        <b/>
        <sz val="9"/>
        <color theme="1"/>
        <rFont val="Times New Roman"/>
        <family val="1"/>
        <charset val="186"/>
      </rPr>
      <t>2017.gads un turpmāk ik gadu</t>
    </r>
    <r>
      <rPr>
        <sz val="9"/>
        <color theme="1"/>
        <rFont val="Times New Roman"/>
        <family val="1"/>
        <charset val="186"/>
      </rPr>
      <t xml:space="preserve">
Inspektors (virsniekvietnieks - speciālā dienesta pakāpe) - 43 euro; vecākais inspektors (virsleitnants - speciālā dienesta pakāpe) - 71 euro; galvenais inspektors (kapteinis - speciālā dienesta pakāpe) - 78 euro
43 euro * 12 mēn. * 10 cilv. + 71 euro * 12 mēn. * 5 cilv. + 78 euro * 12 mēn. * 10 cilv. = 18 780 euro</t>
    </r>
  </si>
  <si>
    <t>Formas tērpi un speciālais apģērbs</t>
  </si>
  <si>
    <r>
      <t xml:space="preserve">Viena pilna formas tērpa iegādes izmaksas - 1 671,32 euro.
Formas tērpa ātri nolietojamo daļu atjaunošana - 10% no vērtības.
Formas tērpus iegādāties plānots 2016.gada beigās. Uzturēšanas izmaksas sākot ar 2017.gadu.
</t>
    </r>
    <r>
      <rPr>
        <b/>
        <sz val="9"/>
        <color theme="1"/>
        <rFont val="Times New Roman"/>
        <family val="1"/>
        <charset val="186"/>
      </rPr>
      <t>2016.gads</t>
    </r>
    <r>
      <rPr>
        <sz val="9"/>
        <color theme="1"/>
        <rFont val="Times New Roman"/>
        <family val="1"/>
        <charset val="186"/>
      </rPr>
      <t xml:space="preserve">
1671,32 euro * 25 cilv. = 41 783 euro
</t>
    </r>
    <r>
      <rPr>
        <b/>
        <sz val="9"/>
        <color theme="1"/>
        <rFont val="Times New Roman"/>
        <family val="1"/>
        <charset val="186"/>
      </rPr>
      <t xml:space="preserve">2017.gads un turpmāk ik gadu
</t>
    </r>
    <r>
      <rPr>
        <sz val="9"/>
        <color theme="1"/>
        <rFont val="Times New Roman"/>
        <family val="1"/>
        <charset val="186"/>
      </rPr>
      <t>41 783 euro *0,1 = 4 178 euro</t>
    </r>
  </si>
  <si>
    <t> 2219</t>
  </si>
  <si>
    <t>Pārējie sakaru pakalpojumi</t>
  </si>
  <si>
    <t>Auditoru, tulku pakalpojumi, izdevumi par iestāžu pasūtītajiem pētījumiem</t>
  </si>
  <si>
    <t> 2311</t>
  </si>
  <si>
    <t>Biroja preces</t>
  </si>
  <si>
    <t> 2312</t>
  </si>
  <si>
    <t>Inventārs</t>
  </si>
  <si>
    <t> 2322</t>
  </si>
  <si>
    <t>Degviela</t>
  </si>
  <si>
    <t xml:space="preserve">2016.gads un turpmāk ik gadu 
Pamatojoties uz iepriekšēja perioda statistiskiem datiem, plānotās kurjerpasta pakalpojumu, ceļošanas dokumentu un vīzu izgatavošanas izmaksas vid.mēn 34,08 euro x 12 mēn. = 408,96 euro; sakāru pakalpojumi 25 amatpersonām ~20 euro mēnēsī x 12 mēn . = 6000 euro </t>
  </si>
  <si>
    <t xml:space="preserve"> 2016.gads un turpmāk ik gadu 
Viena brauciena aptuvenās degvielas izmaksas vienam transportlīdzeklim aizturēto pārvadāšanai no patvērumu meklētāju izmitināšanas centra “Mucenieki”  uz Rīgu un atpakaļ (Mikroautobuss - degvielas patēriņš  l/100km 12 litri, attālums 40 km,  nepieciešamais degvielas daudzums 4,8 litri,  vidējā degvielas cena 1 euro, izmaksas 4,8 euro) 22 brauceni menēsī x 4,8 euro = 105,60 euro x12 mēn. = 1267,20 euro</t>
  </si>
  <si>
    <t>2016.gads un turpmāk ik gadu 
Vidēji mēnesī kancelejas preces 75 euro x 12 mēn. =  900 euro, zīmogi 35,75 euro x 25 cilvēki = 893,75 euro</t>
  </si>
  <si>
    <r>
      <rPr>
        <b/>
        <sz val="9"/>
        <color theme="1"/>
        <rFont val="Times New Roman"/>
        <family val="1"/>
        <charset val="186"/>
      </rPr>
      <t>2016.gads</t>
    </r>
    <r>
      <rPr>
        <sz val="9"/>
        <color theme="1"/>
        <rFont val="Times New Roman"/>
        <family val="1"/>
        <charset val="186"/>
      </rPr>
      <t xml:space="preserve">
5% no mēnešalgas, saskaņā ar instrukciju
0,05 x 135 625 euro = 6 781 euro
</t>
    </r>
    <r>
      <rPr>
        <b/>
        <sz val="9"/>
        <color theme="1"/>
        <rFont val="Times New Roman"/>
        <family val="1"/>
        <charset val="186"/>
      </rPr>
      <t>2017.gads un turpmāk ik gadu</t>
    </r>
    <r>
      <rPr>
        <sz val="9"/>
        <color theme="1"/>
        <rFont val="Times New Roman"/>
        <family val="1"/>
        <charset val="186"/>
      </rPr>
      <t xml:space="preserve">
5% no mēnešalgas, saskaņā ar instrukciju
0,05 x 250 500 euro = 12 525 euro</t>
    </r>
  </si>
  <si>
    <r>
      <t xml:space="preserve">2016.gads
</t>
    </r>
    <r>
      <rPr>
        <sz val="9"/>
        <color theme="1"/>
        <rFont val="Times New Roman"/>
        <family val="1"/>
        <charset val="186"/>
      </rPr>
      <t>nav</t>
    </r>
    <r>
      <rPr>
        <b/>
        <sz val="9"/>
        <color theme="1"/>
        <rFont val="Times New Roman"/>
        <family val="1"/>
        <charset val="186"/>
      </rPr>
      <t xml:space="preserve">
2017.gads un turpmāk ik gadu
</t>
    </r>
    <r>
      <rPr>
        <sz val="9"/>
        <color theme="1"/>
        <rFont val="Times New Roman"/>
        <family val="1"/>
        <charset val="186"/>
      </rPr>
      <t>10% no mēnešalgas, saskaņā ar instrukciju</t>
    </r>
    <r>
      <rPr>
        <b/>
        <sz val="9"/>
        <color theme="1"/>
        <rFont val="Times New Roman"/>
        <family val="1"/>
        <charset val="186"/>
      </rPr>
      <t xml:space="preserve">
</t>
    </r>
    <r>
      <rPr>
        <sz val="9"/>
        <color theme="1"/>
        <rFont val="Times New Roman"/>
        <family val="1"/>
        <charset val="186"/>
      </rPr>
      <t>0,1 * 250 500 euro = 25 050 euro</t>
    </r>
  </si>
  <si>
    <r>
      <rPr>
        <b/>
        <sz val="9"/>
        <color theme="1"/>
        <rFont val="Times New Roman"/>
        <family val="1"/>
        <charset val="186"/>
      </rPr>
      <t>2016.gads</t>
    </r>
    <r>
      <rPr>
        <sz val="9"/>
        <color theme="1"/>
        <rFont val="Times New Roman"/>
        <family val="1"/>
        <charset val="186"/>
      </rPr>
      <t xml:space="preserve">
10% no mēnešalgas, saskaņā ar instrukciju
0,1 * 135 625 euro = 13 563 euro
</t>
    </r>
    <r>
      <rPr>
        <b/>
        <sz val="9"/>
        <color theme="1"/>
        <rFont val="Times New Roman"/>
        <family val="1"/>
        <charset val="186"/>
      </rPr>
      <t>2017.gads un turpmāk ik gadu</t>
    </r>
    <r>
      <rPr>
        <sz val="9"/>
        <color theme="1"/>
        <rFont val="Times New Roman"/>
        <family val="1"/>
        <charset val="186"/>
      </rPr>
      <t xml:space="preserve">
10% no mēnešalgas, saskaņā ar instrukciju
0,1 * 250 500 euro = 25 050 euro</t>
    </r>
  </si>
  <si>
    <r>
      <rPr>
        <b/>
        <sz val="9"/>
        <color theme="1"/>
        <rFont val="Times New Roman"/>
        <family val="1"/>
        <charset val="186"/>
      </rPr>
      <t>2016.gads</t>
    </r>
    <r>
      <rPr>
        <sz val="9"/>
        <color theme="1"/>
        <rFont val="Times New Roman"/>
        <family val="1"/>
        <charset val="186"/>
      </rPr>
      <t xml:space="preserve">
2016.gadā nepieciešams uzsākt apmācības 25 kadetiem (11 mēneši) un inspektora palīgi (1 mēnesis). 
kadetiem - 433 euro, inspektora palīgiem - 662 euro (t.sk. 100 euro pieaugums)
433 euro x 11 mēn. x 25 cilv. + 662 euro x 1 mēn. x 25 cilv. = 135 625 euro
</t>
    </r>
    <r>
      <rPr>
        <b/>
        <sz val="9"/>
        <color theme="1"/>
        <rFont val="Times New Roman"/>
        <family val="1"/>
        <charset val="186"/>
      </rPr>
      <t>2017.gads un turpmāk ik gadu</t>
    </r>
    <r>
      <rPr>
        <sz val="9"/>
        <color theme="1"/>
        <rFont val="Times New Roman"/>
        <family val="1"/>
        <charset val="186"/>
      </rPr>
      <t xml:space="preserve">
2017.gadā plānots nokomplektēt 10 inspektora amatus (amata kategorija, līmenis - 5C), 5 vecākos inspektora amatus (7C), 10 galvenos inspektora amatus (8C), ar mēnešalgām attiecīgi - 779 euro, 837 euro, 890 euro (t.sk. katram amatam 100 euro pieaugums, ievērojot instrukciju)
779 euro x 12 mēn. x 10 cilv. + 837 euro x 12 mēn. x 5 cilv. + 890 euro * 12 mēn. * 10 cilv. = 250 500 euro</t>
    </r>
  </si>
  <si>
    <t>2016.gads
 Mobilie telefoni 10 gab.  x 210 euro  =  2100 euro; krēsli darba vietās 15.gab. x 70 euro = 1050 euro;  galda lampas 15.gab x 30 euro= 450 euro; darba galdi 15 .gab x 170 euro = 2550 euro;  drēbju skapis (VRS ģērbtuve) 5.gab. x 70 euro = 350 euro</t>
  </si>
  <si>
    <t xml:space="preserve">2016.gads 
 Mutiska tulkošana 70 euro/1 stunda x ~13 stundas (vidēji 1 cilvēkam) * 360 cilvēki (patvēruma meklētāji)  = 327 600 euro; rakstiska tulkošana ~20 lapās x 14 euro/1 lapa x 360 cilvēki = 100 800 euro. Kopā 428 400 euro.
2017.gads
 Mutiska tulkošana 70 euro/1 stunda x ~13 stundas (vidēji 1 cilvēkam) * 181  cilvēki (patvēruma meklētāji)  = 164 710  euro; rakstiska tulkošana ~20 lapās x 14 euro/1 lapa x 181 cilvēki = 50 680 euro. Kopā 215 390 euro.
</t>
  </si>
  <si>
    <t>Automašīnas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</si>
</sst>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86"/>
      <scheme val="minor"/>
    </font>
    <font>
      <sz val="11"/>
      <color theme="1"/>
      <name val="Times New Roman"/>
      <family val="1"/>
      <charset val="186"/>
    </font>
    <font>
      <b/>
      <sz val="11"/>
      <color theme="1"/>
      <name val="Times New Roman"/>
      <family val="1"/>
      <charset val="186"/>
    </font>
    <font>
      <sz val="9"/>
      <color theme="1"/>
      <name val="Times New Roman"/>
      <family val="1"/>
      <charset val="186"/>
    </font>
    <font>
      <sz val="10"/>
      <color theme="1"/>
      <name val="Times New Roman"/>
      <family val="1"/>
      <charset val="186"/>
    </font>
    <font>
      <i/>
      <sz val="10"/>
      <color theme="1"/>
      <name val="Times New Roman"/>
      <family val="1"/>
      <charset val="186"/>
    </font>
    <font>
      <b/>
      <sz val="10"/>
      <color theme="1"/>
      <name val="Times New Roman"/>
      <family val="1"/>
      <charset val="186"/>
    </font>
    <font>
      <b/>
      <sz val="9"/>
      <color theme="1"/>
      <name val="Times New Roman"/>
      <family val="1"/>
      <charset val="186"/>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s>
  <cellStyleXfs count="1">
    <xf numFmtId="0" fontId="0" fillId="0" borderId="0"/>
  </cellStyleXfs>
  <cellXfs count="44">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0" fontId="3" fillId="0" borderId="1" xfId="0" applyFont="1" applyBorder="1" applyAlignment="1">
      <alignment horizontal="center" vertical="center" wrapText="1"/>
    </xf>
    <xf numFmtId="0" fontId="7" fillId="2" borderId="1" xfId="0" applyFont="1" applyFill="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3" fillId="0" borderId="1" xfId="0" applyFont="1" applyBorder="1" applyAlignment="1">
      <alignment vertical="center" wrapText="1"/>
    </xf>
    <xf numFmtId="3" fontId="7" fillId="2" borderId="1" xfId="0" applyNumberFormat="1" applyFont="1" applyFill="1" applyBorder="1" applyAlignment="1">
      <alignment vertical="center" wrapText="1"/>
    </xf>
    <xf numFmtId="3" fontId="7" fillId="0" borderId="1" xfId="0" applyNumberFormat="1" applyFont="1" applyBorder="1" applyAlignment="1">
      <alignment vertical="center" wrapText="1"/>
    </xf>
    <xf numFmtId="3" fontId="3" fillId="0" borderId="1" xfId="0" applyNumberFormat="1"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4" fillId="0" borderId="9" xfId="0" applyFont="1" applyBorder="1" applyAlignment="1">
      <alignment horizontal="center" vertical="center" wrapText="1"/>
    </xf>
    <xf numFmtId="0" fontId="6" fillId="0" borderId="9" xfId="0" applyFont="1" applyBorder="1" applyAlignment="1">
      <alignment horizontal="center" vertical="center" wrapText="1"/>
    </xf>
    <xf numFmtId="0" fontId="4" fillId="0" borderId="9" xfId="0" applyFont="1" applyBorder="1" applyAlignment="1">
      <alignment vertical="center" wrapText="1"/>
    </xf>
    <xf numFmtId="0" fontId="4" fillId="2" borderId="9" xfId="0" applyFont="1" applyFill="1" applyBorder="1" applyAlignment="1">
      <alignment vertical="center" wrapText="1"/>
    </xf>
    <xf numFmtId="0" fontId="6"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3" fontId="6" fillId="0" borderId="9" xfId="0" applyNumberFormat="1" applyFont="1" applyBorder="1" applyAlignment="1">
      <alignment horizontal="center" vertical="center" wrapText="1"/>
    </xf>
    <xf numFmtId="3" fontId="4" fillId="0" borderId="9" xfId="0" applyNumberFormat="1" applyFont="1" applyBorder="1" applyAlignment="1">
      <alignment vertical="center" wrapText="1"/>
    </xf>
    <xf numFmtId="3" fontId="6" fillId="0" borderId="9" xfId="0" applyNumberFormat="1" applyFont="1" applyBorder="1" applyAlignment="1">
      <alignment vertical="center" wrapText="1"/>
    </xf>
    <xf numFmtId="0" fontId="3" fillId="0" borderId="1" xfId="0" applyFont="1" applyBorder="1" applyAlignment="1">
      <alignment vertical="top" wrapText="1"/>
    </xf>
    <xf numFmtId="0" fontId="7" fillId="0" borderId="1" xfId="0" applyFont="1" applyBorder="1" applyAlignment="1">
      <alignment vertical="top" wrapText="1"/>
    </xf>
    <xf numFmtId="10" fontId="3" fillId="0" borderId="1" xfId="0" applyNumberFormat="1" applyFont="1" applyBorder="1" applyAlignment="1">
      <alignment horizontal="lef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3" fontId="4" fillId="0" borderId="7" xfId="0" applyNumberFormat="1" applyFont="1" applyBorder="1" applyAlignment="1">
      <alignment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9" xfId="0" applyFont="1" applyBorder="1" applyAlignment="1">
      <alignment horizontal="center" vertical="center" wrapText="1"/>
    </xf>
    <xf numFmtId="0" fontId="2" fillId="0" borderId="1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zoomScale="140" zoomScaleNormal="140" workbookViewId="0">
      <selection activeCell="E6" sqref="E6"/>
    </sheetView>
  </sheetViews>
  <sheetFormatPr defaultColWidth="9.140625" defaultRowHeight="12.75" x14ac:dyDescent="0.25"/>
  <cols>
    <col min="1" max="1" width="8.140625" style="3" customWidth="1"/>
    <col min="2" max="2" width="7.7109375" style="3" customWidth="1"/>
    <col min="3" max="3" width="19.7109375" style="3" customWidth="1"/>
    <col min="4" max="4" width="50.28515625" style="3" customWidth="1"/>
    <col min="5" max="5" width="11.7109375" style="3" customWidth="1"/>
    <col min="6" max="6" width="12.7109375" style="3" customWidth="1"/>
    <col min="7" max="16384" width="9.140625" style="3"/>
  </cols>
  <sheetData>
    <row r="1" spans="1:6" ht="12.75" customHeight="1" x14ac:dyDescent="0.25">
      <c r="A1" s="35" t="s">
        <v>25</v>
      </c>
      <c r="B1" s="35"/>
      <c r="C1" s="35"/>
      <c r="D1" s="35"/>
      <c r="E1" s="35"/>
      <c r="F1" s="35"/>
    </row>
    <row r="3" spans="1:6" ht="12.75" customHeight="1" x14ac:dyDescent="0.25">
      <c r="A3" s="32" t="s">
        <v>0</v>
      </c>
      <c r="B3" s="39" t="s">
        <v>38</v>
      </c>
      <c r="C3" s="40"/>
      <c r="D3" s="40"/>
      <c r="E3" s="40"/>
      <c r="F3" s="41"/>
    </row>
    <row r="4" spans="1:6" ht="12.75" customHeight="1" x14ac:dyDescent="0.25">
      <c r="A4" s="33"/>
      <c r="B4" s="36" t="s">
        <v>1</v>
      </c>
      <c r="C4" s="37"/>
      <c r="D4" s="37"/>
      <c r="E4" s="37"/>
      <c r="F4" s="38"/>
    </row>
    <row r="5" spans="1:6" s="4" customFormat="1" ht="36" x14ac:dyDescent="0.25">
      <c r="A5" s="33"/>
      <c r="B5" s="6" t="s">
        <v>21</v>
      </c>
      <c r="C5" s="6" t="s">
        <v>22</v>
      </c>
      <c r="D5" s="6" t="s">
        <v>2</v>
      </c>
      <c r="E5" s="6" t="s">
        <v>36</v>
      </c>
      <c r="F5" s="6" t="s">
        <v>37</v>
      </c>
    </row>
    <row r="6" spans="1:6" s="5" customFormat="1" x14ac:dyDescent="0.25">
      <c r="A6" s="33"/>
      <c r="B6" s="7"/>
      <c r="C6" s="7" t="s">
        <v>3</v>
      </c>
      <c r="D6" s="7"/>
      <c r="E6" s="11">
        <f>E7+E28</f>
        <v>950107</v>
      </c>
      <c r="F6" s="11">
        <f>F7+F28</f>
        <v>653919</v>
      </c>
    </row>
    <row r="7" spans="1:6" s="5" customFormat="1" x14ac:dyDescent="0.25">
      <c r="A7" s="33"/>
      <c r="B7" s="8"/>
      <c r="C7" s="9" t="s">
        <v>4</v>
      </c>
      <c r="D7" s="9"/>
      <c r="E7" s="12">
        <f>E8+E21</f>
        <v>684107</v>
      </c>
      <c r="F7" s="12">
        <f>F8+F21</f>
        <v>653919</v>
      </c>
    </row>
    <row r="8" spans="1:6" ht="72" x14ac:dyDescent="0.25">
      <c r="A8" s="33"/>
      <c r="B8" s="6">
        <v>1000</v>
      </c>
      <c r="C8" s="10" t="s">
        <v>5</v>
      </c>
      <c r="D8" s="10" t="s">
        <v>40</v>
      </c>
      <c r="E8" s="13">
        <f>E9+E17</f>
        <v>197953</v>
      </c>
      <c r="F8" s="13">
        <f>F9+F17</f>
        <v>425774</v>
      </c>
    </row>
    <row r="9" spans="1:6" x14ac:dyDescent="0.25">
      <c r="A9" s="33"/>
      <c r="B9" s="6">
        <v>1100</v>
      </c>
      <c r="C9" s="10" t="s">
        <v>6</v>
      </c>
      <c r="D9" s="10"/>
      <c r="E9" s="13">
        <f>E10+E12</f>
        <v>153388</v>
      </c>
      <c r="F9" s="13">
        <f>F10+F12</f>
        <v>331980</v>
      </c>
    </row>
    <row r="10" spans="1:6" x14ac:dyDescent="0.25">
      <c r="A10" s="33"/>
      <c r="B10" s="6">
        <v>1110</v>
      </c>
      <c r="C10" s="10" t="s">
        <v>39</v>
      </c>
      <c r="D10" s="10"/>
      <c r="E10" s="13">
        <f>E11</f>
        <v>135625</v>
      </c>
      <c r="F10" s="13">
        <f>F11</f>
        <v>250500</v>
      </c>
    </row>
    <row r="11" spans="1:6" ht="180" x14ac:dyDescent="0.25">
      <c r="A11" s="33"/>
      <c r="B11" s="6">
        <v>1116</v>
      </c>
      <c r="C11" s="10" t="s">
        <v>26</v>
      </c>
      <c r="D11" s="25" t="s">
        <v>60</v>
      </c>
      <c r="E11" s="13">
        <v>135625</v>
      </c>
      <c r="F11" s="13">
        <v>250500</v>
      </c>
    </row>
    <row r="12" spans="1:6" ht="24" x14ac:dyDescent="0.25">
      <c r="A12" s="33"/>
      <c r="B12" s="6">
        <v>1140</v>
      </c>
      <c r="C12" s="10" t="s">
        <v>27</v>
      </c>
      <c r="D12" s="10"/>
      <c r="E12" s="13">
        <f>E13+E14+E15+E16</f>
        <v>17763</v>
      </c>
      <c r="F12" s="13">
        <f>F13+F14+F15+F16</f>
        <v>81480</v>
      </c>
    </row>
    <row r="13" spans="1:6" ht="132" x14ac:dyDescent="0.25">
      <c r="A13" s="33"/>
      <c r="B13" s="6">
        <v>1143</v>
      </c>
      <c r="C13" s="10" t="s">
        <v>31</v>
      </c>
      <c r="D13" s="25" t="s">
        <v>42</v>
      </c>
      <c r="E13" s="13">
        <f>14*12*25</f>
        <v>4200</v>
      </c>
      <c r="F13" s="13">
        <f>43*12*10+71*12*5+78*12*10</f>
        <v>18780</v>
      </c>
    </row>
    <row r="14" spans="1:6" ht="132" x14ac:dyDescent="0.25">
      <c r="A14" s="33"/>
      <c r="B14" s="6">
        <v>1145</v>
      </c>
      <c r="C14" s="10" t="s">
        <v>28</v>
      </c>
      <c r="D14" s="26" t="s">
        <v>41</v>
      </c>
      <c r="E14" s="13">
        <v>0</v>
      </c>
      <c r="F14" s="13">
        <f>42*25*12</f>
        <v>12600</v>
      </c>
    </row>
    <row r="15" spans="1:6" ht="75.75" customHeight="1" x14ac:dyDescent="0.25">
      <c r="A15" s="33"/>
      <c r="B15" s="6">
        <v>1147</v>
      </c>
      <c r="C15" s="10" t="s">
        <v>32</v>
      </c>
      <c r="D15" s="10" t="s">
        <v>59</v>
      </c>
      <c r="E15" s="13">
        <f>ROUND(0.1*E$11,)</f>
        <v>13563</v>
      </c>
      <c r="F15" s="13">
        <f>ROUND(0.1*F$11,)</f>
        <v>25050</v>
      </c>
    </row>
    <row r="16" spans="1:6" ht="60" x14ac:dyDescent="0.25">
      <c r="A16" s="33"/>
      <c r="B16" s="6">
        <v>1148</v>
      </c>
      <c r="C16" s="10" t="s">
        <v>33</v>
      </c>
      <c r="D16" s="9" t="s">
        <v>58</v>
      </c>
      <c r="E16" s="13">
        <v>0</v>
      </c>
      <c r="F16" s="13">
        <v>25050</v>
      </c>
    </row>
    <row r="17" spans="1:6" ht="48" x14ac:dyDescent="0.25">
      <c r="A17" s="33"/>
      <c r="B17" s="6">
        <v>1200</v>
      </c>
      <c r="C17" s="10" t="s">
        <v>34</v>
      </c>
      <c r="D17" s="10"/>
      <c r="E17" s="13">
        <f>E18+E19</f>
        <v>44565</v>
      </c>
      <c r="F17" s="13">
        <f>F18+F19</f>
        <v>93794</v>
      </c>
    </row>
    <row r="18" spans="1:6" ht="36" x14ac:dyDescent="0.25">
      <c r="A18" s="33"/>
      <c r="B18" s="6">
        <v>1210</v>
      </c>
      <c r="C18" s="10" t="s">
        <v>29</v>
      </c>
      <c r="D18" s="27">
        <v>0.2359</v>
      </c>
      <c r="E18" s="13">
        <f>ROUND((E19+E9)*0.2359,)</f>
        <v>37784</v>
      </c>
      <c r="F18" s="13">
        <f>ROUND((F19+F9)*0.2359,)</f>
        <v>81269</v>
      </c>
    </row>
    <row r="19" spans="1:6" ht="36" x14ac:dyDescent="0.25">
      <c r="A19" s="33"/>
      <c r="B19" s="6">
        <v>1220</v>
      </c>
      <c r="C19" s="10" t="s">
        <v>35</v>
      </c>
      <c r="D19" s="10"/>
      <c r="E19" s="13">
        <f>E20</f>
        <v>6781</v>
      </c>
      <c r="F19" s="13">
        <f>F20</f>
        <v>12525</v>
      </c>
    </row>
    <row r="20" spans="1:6" ht="84" x14ac:dyDescent="0.25">
      <c r="A20" s="33"/>
      <c r="B20" s="6">
        <v>1221</v>
      </c>
      <c r="C20" s="10" t="s">
        <v>30</v>
      </c>
      <c r="D20" s="10" t="s">
        <v>57</v>
      </c>
      <c r="E20" s="13">
        <v>6781</v>
      </c>
      <c r="F20" s="13">
        <v>12525</v>
      </c>
    </row>
    <row r="21" spans="1:6" x14ac:dyDescent="0.25">
      <c r="A21" s="33"/>
      <c r="B21" s="6">
        <v>2000</v>
      </c>
      <c r="C21" s="10" t="s">
        <v>7</v>
      </c>
      <c r="D21" s="10"/>
      <c r="E21" s="12">
        <f>SUM(E22:E27)</f>
        <v>486154</v>
      </c>
      <c r="F21" s="12">
        <f>SUM(F22:F27)</f>
        <v>228145</v>
      </c>
    </row>
    <row r="22" spans="1:6" ht="69.599999999999994" customHeight="1" x14ac:dyDescent="0.25">
      <c r="A22" s="33"/>
      <c r="B22" s="6" t="s">
        <v>45</v>
      </c>
      <c r="C22" s="10" t="s">
        <v>46</v>
      </c>
      <c r="D22" s="10" t="s">
        <v>54</v>
      </c>
      <c r="E22" s="13">
        <f>409+6000</f>
        <v>6409</v>
      </c>
      <c r="F22" s="13">
        <f>409+6000</f>
        <v>6409</v>
      </c>
    </row>
    <row r="23" spans="1:6" ht="138.75" customHeight="1" x14ac:dyDescent="0.25">
      <c r="A23" s="33"/>
      <c r="B23" s="6">
        <v>2232</v>
      </c>
      <c r="C23" s="10" t="s">
        <v>47</v>
      </c>
      <c r="D23" s="10" t="s">
        <v>62</v>
      </c>
      <c r="E23" s="13">
        <v>428400</v>
      </c>
      <c r="F23" s="13">
        <v>215390</v>
      </c>
    </row>
    <row r="24" spans="1:6" ht="36" customHeight="1" x14ac:dyDescent="0.25">
      <c r="A24" s="33"/>
      <c r="B24" s="6" t="s">
        <v>48</v>
      </c>
      <c r="C24" s="10" t="s">
        <v>49</v>
      </c>
      <c r="D24" s="10" t="s">
        <v>56</v>
      </c>
      <c r="E24" s="13">
        <f>900+894</f>
        <v>1794</v>
      </c>
      <c r="F24" s="13">
        <v>900</v>
      </c>
    </row>
    <row r="25" spans="1:6" ht="82.15" customHeight="1" x14ac:dyDescent="0.25">
      <c r="A25" s="33"/>
      <c r="B25" s="6" t="s">
        <v>50</v>
      </c>
      <c r="C25" s="10" t="s">
        <v>51</v>
      </c>
      <c r="D25" s="10" t="s">
        <v>61</v>
      </c>
      <c r="E25" s="13">
        <f>2100+1050+450+2550+350</f>
        <v>6500</v>
      </c>
      <c r="F25" s="13"/>
    </row>
    <row r="26" spans="1:6" ht="84.6" customHeight="1" x14ac:dyDescent="0.25">
      <c r="A26" s="33"/>
      <c r="B26" s="6" t="s">
        <v>52</v>
      </c>
      <c r="C26" s="10" t="s">
        <v>53</v>
      </c>
      <c r="D26" s="10" t="s">
        <v>55</v>
      </c>
      <c r="E26" s="13">
        <v>1268</v>
      </c>
      <c r="F26" s="13">
        <v>1268</v>
      </c>
    </row>
    <row r="27" spans="1:6" ht="96" x14ac:dyDescent="0.25">
      <c r="A27" s="33"/>
      <c r="B27" s="6">
        <v>2364</v>
      </c>
      <c r="C27" s="10" t="s">
        <v>43</v>
      </c>
      <c r="D27" s="10" t="s">
        <v>44</v>
      </c>
      <c r="E27" s="13">
        <f>ROUND(25*1671.32,)</f>
        <v>41783</v>
      </c>
      <c r="F27" s="13">
        <f>ROUND(E27*0.1,)</f>
        <v>4178</v>
      </c>
    </row>
    <row r="28" spans="1:6" s="5" customFormat="1" x14ac:dyDescent="0.25">
      <c r="A28" s="34"/>
      <c r="B28" s="8"/>
      <c r="C28" s="9" t="s">
        <v>8</v>
      </c>
      <c r="D28" s="9"/>
      <c r="E28" s="12">
        <f>E29</f>
        <v>266000</v>
      </c>
      <c r="F28" s="12">
        <f>F29</f>
        <v>0</v>
      </c>
    </row>
    <row r="29" spans="1:6" x14ac:dyDescent="0.25">
      <c r="B29" s="28"/>
      <c r="C29" s="29"/>
      <c r="D29" s="29" t="s">
        <v>63</v>
      </c>
      <c r="E29" s="31">
        <v>266000</v>
      </c>
      <c r="F29" s="30"/>
    </row>
  </sheetData>
  <mergeCells count="4">
    <mergeCell ref="A3:A28"/>
    <mergeCell ref="A1:F1"/>
    <mergeCell ref="B4:F4"/>
    <mergeCell ref="B3:F3"/>
  </mergeCells>
  <pageMargins left="0.51181102362204722" right="0.23622047244094491" top="0.47244094488188981" bottom="0.31496062992125984" header="0.31496062992125984" footer="0.23622047244094491"/>
  <pageSetup paperSize="9" scale="85" orientation="portrait" r:id="rId1"/>
  <headerFooter>
    <oddFooter>&amp;L&amp;"Times New Roman,Regular"&amp;F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D5" sqref="D5:G12"/>
    </sheetView>
  </sheetViews>
  <sheetFormatPr defaultColWidth="9.140625" defaultRowHeight="15" x14ac:dyDescent="0.25"/>
  <cols>
    <col min="1" max="1" width="6.85546875" style="1" customWidth="1"/>
    <col min="2" max="2" width="20.28515625" style="1" customWidth="1"/>
    <col min="3" max="3" width="15.42578125" style="1" customWidth="1"/>
    <col min="4" max="4" width="13" style="1" customWidth="1"/>
    <col min="5" max="5" width="12.42578125" style="1" customWidth="1"/>
    <col min="6" max="6" width="14.28515625" style="1" customWidth="1"/>
    <col min="7" max="16384" width="9.140625" style="1"/>
  </cols>
  <sheetData>
    <row r="2" spans="1:7" ht="45" customHeight="1" x14ac:dyDescent="0.25">
      <c r="A2" s="43" t="s">
        <v>23</v>
      </c>
      <c r="B2" s="43"/>
      <c r="C2" s="43"/>
      <c r="D2" s="43"/>
      <c r="E2" s="43"/>
      <c r="F2" s="43"/>
      <c r="G2" s="43"/>
    </row>
    <row r="3" spans="1:7" x14ac:dyDescent="0.25">
      <c r="A3" s="42" t="s">
        <v>18</v>
      </c>
      <c r="B3" s="42" t="s">
        <v>14</v>
      </c>
      <c r="C3" s="42" t="s">
        <v>24</v>
      </c>
      <c r="D3" s="42" t="s">
        <v>20</v>
      </c>
      <c r="E3" s="42"/>
      <c r="F3" s="42"/>
      <c r="G3" s="42"/>
    </row>
    <row r="4" spans="1:7" s="2" customFormat="1" x14ac:dyDescent="0.25">
      <c r="A4" s="42"/>
      <c r="B4" s="42"/>
      <c r="C4" s="42"/>
      <c r="D4" s="16" t="s">
        <v>13</v>
      </c>
      <c r="E4" s="16" t="s">
        <v>13</v>
      </c>
      <c r="F4" s="16" t="s">
        <v>13</v>
      </c>
      <c r="G4" s="16" t="s">
        <v>15</v>
      </c>
    </row>
    <row r="5" spans="1:7" s="14" customFormat="1" ht="38.25" customHeight="1" x14ac:dyDescent="0.25">
      <c r="A5" s="17" t="s">
        <v>10</v>
      </c>
      <c r="B5" s="17" t="s">
        <v>16</v>
      </c>
      <c r="C5" s="17" t="s">
        <v>9</v>
      </c>
      <c r="D5" s="22"/>
      <c r="E5" s="22"/>
      <c r="F5" s="22"/>
      <c r="G5" s="22"/>
    </row>
    <row r="6" spans="1:7" x14ac:dyDescent="0.25">
      <c r="A6" s="18"/>
      <c r="B6" s="18"/>
      <c r="C6" s="16" t="s">
        <v>0</v>
      </c>
      <c r="D6" s="23"/>
      <c r="E6" s="23"/>
      <c r="F6" s="23"/>
      <c r="G6" s="23"/>
    </row>
    <row r="7" spans="1:7" x14ac:dyDescent="0.25">
      <c r="A7" s="18"/>
      <c r="B7" s="18"/>
      <c r="C7" s="16" t="s">
        <v>0</v>
      </c>
      <c r="D7" s="23"/>
      <c r="E7" s="23"/>
      <c r="F7" s="23"/>
      <c r="G7" s="23"/>
    </row>
    <row r="8" spans="1:7" x14ac:dyDescent="0.25">
      <c r="A8" s="18"/>
      <c r="B8" s="18"/>
      <c r="C8" s="16" t="s">
        <v>0</v>
      </c>
      <c r="D8" s="23"/>
      <c r="E8" s="23"/>
      <c r="F8" s="23"/>
      <c r="G8" s="23"/>
    </row>
    <row r="9" spans="1:7" s="15" customFormat="1" ht="37.5" customHeight="1" x14ac:dyDescent="0.25">
      <c r="A9" s="17" t="s">
        <v>11</v>
      </c>
      <c r="B9" s="17" t="s">
        <v>17</v>
      </c>
      <c r="C9" s="17" t="s">
        <v>9</v>
      </c>
      <c r="D9" s="24"/>
      <c r="E9" s="24"/>
      <c r="F9" s="24"/>
      <c r="G9" s="24"/>
    </row>
    <row r="10" spans="1:7" x14ac:dyDescent="0.25">
      <c r="A10" s="18"/>
      <c r="B10" s="18"/>
      <c r="C10" s="16" t="s">
        <v>0</v>
      </c>
      <c r="D10" s="23"/>
      <c r="E10" s="23"/>
      <c r="F10" s="23"/>
      <c r="G10" s="23"/>
    </row>
    <row r="11" spans="1:7" x14ac:dyDescent="0.25">
      <c r="A11" s="18"/>
      <c r="B11" s="18"/>
      <c r="C11" s="16" t="s">
        <v>0</v>
      </c>
      <c r="D11" s="23"/>
      <c r="E11" s="23"/>
      <c r="F11" s="23"/>
      <c r="G11" s="23"/>
    </row>
    <row r="12" spans="1:7" x14ac:dyDescent="0.25">
      <c r="A12" s="18"/>
      <c r="B12" s="18"/>
      <c r="C12" s="16" t="s">
        <v>0</v>
      </c>
      <c r="D12" s="23"/>
      <c r="E12" s="23"/>
      <c r="F12" s="23"/>
      <c r="G12" s="23"/>
    </row>
    <row r="13" spans="1:7" x14ac:dyDescent="0.25">
      <c r="A13" s="19"/>
      <c r="B13" s="20" t="s">
        <v>12</v>
      </c>
      <c r="C13" s="21" t="s">
        <v>19</v>
      </c>
      <c r="D13" s="19"/>
      <c r="E13" s="19"/>
      <c r="F13" s="19"/>
      <c r="G13" s="19"/>
    </row>
  </sheetData>
  <mergeCells count="5">
    <mergeCell ref="D3:G3"/>
    <mergeCell ref="A3:A4"/>
    <mergeCell ref="B3:B4"/>
    <mergeCell ref="C3:C4"/>
    <mergeCell ref="A2:G2"/>
  </mergeCells>
  <pageMargins left="0.7" right="0.24"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Izdevumi</vt:lpstr>
      <vt:lpstr>izdevumu kopsav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Potjomkina</dc:creator>
  <cp:lastModifiedBy>Ieva Potjomkina</cp:lastModifiedBy>
  <cp:lastPrinted>2015-09-28T11:52:15Z</cp:lastPrinted>
  <dcterms:created xsi:type="dcterms:W3CDTF">2014-04-03T06:57:04Z</dcterms:created>
  <dcterms:modified xsi:type="dcterms:W3CDTF">2015-09-29T06:17:32Z</dcterms:modified>
</cp:coreProperties>
</file>