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9035" windowHeight="11340" activeTab="0"/>
  </bookViews>
  <sheets>
    <sheet name="DZSVpl_IeM" sheetId="1" r:id="rId1"/>
  </sheets>
  <definedNames>
    <definedName name="_xlnm.Print_Area" localSheetId="0">'DZSVpl_IeM'!$A$1:$I$25</definedName>
    <definedName name="_xlnm.Print_Titles" localSheetId="0">'DZSVpl_IeM'!$4:$5</definedName>
  </definedNames>
  <calcPr fullCalcOnLoad="1"/>
</workbook>
</file>

<file path=xl/sharedStrings.xml><?xml version="1.0" encoding="utf-8"?>
<sst xmlns="http://schemas.openxmlformats.org/spreadsheetml/2006/main" count="49" uniqueCount="43">
  <si>
    <t>Atlīdzība</t>
  </si>
  <si>
    <t>Atalgojums</t>
  </si>
  <si>
    <t>Piemaksa par nakts darbu</t>
  </si>
  <si>
    <t>Darba devēja valsts sociālās apdrošināšanas obligātās iemaksas</t>
  </si>
  <si>
    <t>Preces un pakalpojumi</t>
  </si>
  <si>
    <t>Dienas nauda</t>
  </si>
  <si>
    <t>Pakalpojumi</t>
  </si>
  <si>
    <t>Degviela</t>
  </si>
  <si>
    <t>1000 + 2000 KOPĀ:</t>
  </si>
  <si>
    <t>x</t>
  </si>
  <si>
    <r>
      <t xml:space="preserve">Pasākums                          </t>
    </r>
    <r>
      <rPr>
        <sz val="14"/>
        <rFont val="Times New Roman"/>
        <family val="1"/>
      </rPr>
      <t xml:space="preserve"> </t>
    </r>
  </si>
  <si>
    <t xml:space="preserve">Budžeta programma/apakšprogramma    </t>
  </si>
  <si>
    <t>Kods</t>
  </si>
  <si>
    <t>Koda nosaukums</t>
  </si>
  <si>
    <t>07.00.00 "Ugunsdrošība, glābšana un civilā aizsardzība"</t>
  </si>
  <si>
    <t>Izdevumi, kas saistīti ar operatīvo darbību</t>
  </si>
  <si>
    <t>09.00.00 "Drošības policijas darbība"</t>
  </si>
  <si>
    <t>Samaksa par virsstundu darbu</t>
  </si>
  <si>
    <t>Samaksa par virsstundu darbu un darbu svētku dienās</t>
  </si>
  <si>
    <t>Finansiālais pamatojums/apakšpasākumi/aprēķins</t>
  </si>
  <si>
    <t>Finansiālais pamatojums/apakš-pasākumi/aprēķins</t>
  </si>
  <si>
    <t>Vidējais iesaistīto amatpersonu ar SDP skaits (no citām reģionu Valsts policijas pārvaldēm)  - 150;</t>
  </si>
  <si>
    <t>06.01.00 "Valsts policija"</t>
  </si>
  <si>
    <t>Sagatavotājs: Anna Poloņankina, 67219193, Anna.Polonankina@iem.gov.lv</t>
  </si>
  <si>
    <t>Sabiedriskās kārtības un drošības nodrošināšana XXVI Vispārējo latviešu Dziesmu un XVI Deju svētkos</t>
  </si>
  <si>
    <t>Plānotie izdevumi, EUR</t>
  </si>
  <si>
    <t>Kopā plānotie izdevumi, EUR</t>
  </si>
  <si>
    <r>
      <t>PASĀKUMA PLĀNOTO IZDEVUMU TĀME</t>
    </r>
    <r>
      <rPr>
        <b/>
        <vertAlign val="superscript"/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2018.gadam</t>
    </r>
  </si>
  <si>
    <t>* atbilstoši Koncepcijā par jaunu darba samaksas sistēmu Iekšlietu ministrijas sistēmas iestāžu un Ieslodzījuma vietu pārvaldes amatpersonām ar speciālajām dienesta pakāpēm noteiktajam</t>
  </si>
  <si>
    <t>8422 EUR x 23,59%</t>
  </si>
  <si>
    <t>Pasākums ilgs 9 dienas.
Virsstundu darbā plānots iesaistīt 17 Rīgas reģiona pārvaldes amatpersonas ar speciālajām dienesta pakāpēm:
6 daļas komandieri × 11.06 EUR vidējā stundas likme (921/166.17 x 2) × 1,3 (plānotā atalgojuma palielinājuma no 2016.gada 1.janvāra ietekme (koeficients) × 32 stundas;
5 ugunsdrošības uzraudzības un civilās aizsardzības nodaļas inspektori × 9.87 EUR vidējā stundas likme (820/166.17 x 2) × 1,3 (plānotā atalgojuma palielinājuma no 2016.gada 1.janvāra ietekme (koeficients) x 26 stundas;
3 ugunsdrošības uzraudzības un civilās aizsardzības nodaļas vecākos inspektori x 10.48  EUR vidējā stundas likme (871/166.17 x 2) × 1,3 (plānotā atalgojuma palielinājuma no 2016.gada 1.janvāra ietekme (koeficients) x 26 stundas;
1 Rīgas reģiona pārvaldes priekšnieks x 15.72 EUR vidējā stundas likme (1306/166.17 x 2) × 1,3 (plānotā atalgojuma palielinājuma no 2016.gada 1.janvāra ietekme (koeficients) x 38 stundas;
1 Rīgas reģiona priekšnieka vietnieks x 15.04 EUR vidējā stundas likme (1250/166.17 x 2) × 1,3 (plānotā atalgojuma palielinājuma no 2016.gada 1.janvāra ietekme (koeficients) x 38 stundas;
1 Rīgas reģiona priekšnieka vietnieks x 13.74 EUR vidējā stundas likme (1142/166.17 x 2) × 1,3 (plānotā atalgojuma palielinājuma no 2016.gada 1.janvāra ietekme (koeficients) x 38 stundas.</t>
  </si>
  <si>
    <t>Krājumi, materiāli, energoresursi, preces, biroja preces un inventārs, kurus neuzskaita kodā 5000</t>
  </si>
  <si>
    <t>Pārējie komandējumu un darba braucienu izdevumi</t>
  </si>
  <si>
    <t>Mācību, darba un dienesta komandējumi, darba braucieni</t>
  </si>
  <si>
    <t>Darba devēja valsts sociālās apdrošināšanas obligātās iemaksas, pabalsti un kompensācijas</t>
  </si>
  <si>
    <t>167 023 EUR x 23,59%</t>
  </si>
  <si>
    <t>Dienā vidēji tiks iesaistīta 51 automašīna x 42,5 litri  vidējais degvielas patēriņš x 9 dienas x 1,42 EUR (plānotā degvielas cena 2018.gadā).</t>
  </si>
  <si>
    <t>Pasākums ilgs 9 dienas.
Nakts darbā plānots iesaistīt 17 Rīgas reģiona pārvaldes amatpersonas ar speciālajām dienesta pakāpēm:
6 daļas komandieri × 2.77 EUR vidējā stundas likme (921/166.17 x 0.5) × 1,3 (plānotā atalgojuma palielinājuma no 2016.gada 1.janvāra ietekme (koeficients) × 15 stundas;
5 ugunsdrošības uzraudzības un civilās aizsardzības nodaļas inspektori × 2.47 EUR vidējā stundas likme (820/166.17 x 0.5) x 1,3 (plānotā atalgojuma palielinājuma no 2016.gada 1.janvāra ietekme (koeficients) x 10 stundas;
3 ugunsdrošības uzraudzības un civilās aizsardzības nodaļas vecākie inspektori x 2.62 EUR   vidējā stundas likme (871/166.17 x 0.5)  x 1,3 (plānotā atalgojuma palielinājuma no 2016.gada 1.janvāra ietekme (koeficients) x 10 stundas;
1 Rīgas reģiona pārvaldes priekšnieks x 3.93 EUR  vidējā stundas likme (1306/166.17 x 0.5)  x 1,3 (plānotā atalgojuma palielinājuma no 2016.gada 1.janvāra ietekme (koeficients) x 10 stundas;
1 Rīgas reģiona priekšnieka vietnieks x 3.76 EUR vidējā stundas likme (1250/166.17 x 0.5)  x 1,3 (plānotā atalgojuma palielinājuma no 2016.gada 1.janvāra ietekme (koeficients) x 10 stundas;
1 Rīgas reģiona priekšnieka vietnieks x 3.44 EUR  vidējā stundas likme (1142/166.17 x 0.5)  x 1,3 (plānotā atalgojuma palielinājuma no 2016.gada 1.janvāra ietekme (koeficients) x 10 stundas.</t>
  </si>
  <si>
    <t>Plānotais amatpersonu ar SDP skaits - 220, t.sk. (ar vidējo stundas mēnešalgas likmi):
Vecākie virsnieki - 40 (5,09 EUR);
Jaunākie virsnieki - 30 (3,93 EUR);
Instruktori - 150 (4,18 EUR).
Pasākuma plānotais ilgums - 9 dienas;
Vidējais virsstundu skaits vienai amatpersonai ar SDP (vecākiem un jaunākiem 
virsniekiem) dienā - 10,5.
Vidējais virsstundu skaits vienai amatpersonai ar SDP (instruktoriem) dienā - 6.
Plānotie izdevumi: 
(40×5,09×2×10,5×9+30×3,93×2×10,5×9+150×4,18×2×6×9) x 1,3* (plānotā atalgojuma palielinājuma no 2016.gada 1.janvāra ietekme (koeficients) = 167 023,35 EUR.</t>
  </si>
  <si>
    <r>
      <t xml:space="preserve">1. Ceļa izdevumi.
Vidēji izdevumi ceļam vienai amatpersonai ar SDP - 6,40 </t>
    </r>
    <r>
      <rPr>
        <i/>
        <sz val="10"/>
        <rFont val="Times New Roman"/>
        <family val="1"/>
      </rPr>
      <t>EUR</t>
    </r>
    <r>
      <rPr>
        <sz val="10"/>
        <rFont val="Times New Roman"/>
        <family val="1"/>
      </rPr>
      <t xml:space="preserve">.
Plānotie izdevumi:
150×6,40 = 960 </t>
    </r>
    <r>
      <rPr>
        <sz val="10"/>
        <rFont val="Times New Roman"/>
        <family val="1"/>
      </rPr>
      <t>EUR.</t>
    </r>
    <r>
      <rPr>
        <sz val="10"/>
        <rFont val="Times New Roman"/>
        <family val="1"/>
      </rPr>
      <t xml:space="preserve">
2. Izdevumi viesnīcai.
Vidējais iesaistīto amatpersonu ar SDP skaits (no citām reģionu policijas 
pārvaldēm)  - 150;
Vidējais komandējuma dienu skaits vienai amatpersonai ar SDP - 9;
Plānots izmitināt viesnīcā 100 amatpersonas ar SDP.
Vidēji izdevumi viesnīcai vienai amatpersonai ar SDP - 42,69 </t>
    </r>
    <r>
      <rPr>
        <sz val="10"/>
        <rFont val="Times New Roman"/>
        <family val="1"/>
      </rPr>
      <t>EUR</t>
    </r>
    <r>
      <rPr>
        <sz val="10"/>
        <rFont val="Times New Roman"/>
        <family val="1"/>
      </rPr>
      <t xml:space="preserve">.
Plānots izmitināt Valsts Nodrošinājuma aģentūras viesnīcā 50 amatpersonas ar SDP.
Vidēji izdevumi viesnīcai vienai amatpersonai ar SDP - 4,27 </t>
    </r>
    <r>
      <rPr>
        <sz val="10"/>
        <rFont val="Times New Roman"/>
        <family val="1"/>
      </rPr>
      <t>EUR</t>
    </r>
    <r>
      <rPr>
        <sz val="10"/>
        <rFont val="Times New Roman"/>
        <family val="1"/>
      </rPr>
      <t>.
Plānotie izdevumi:
100×42,69×9+50×4,27×9 = 40 342,50</t>
    </r>
    <r>
      <rPr>
        <sz val="10"/>
        <rFont val="Times New Roman"/>
        <family val="1"/>
      </rPr>
      <t xml:space="preserve"> EUR</t>
    </r>
    <r>
      <rPr>
        <sz val="10"/>
        <rFont val="Times New Roman"/>
        <family val="1"/>
      </rPr>
      <t>.</t>
    </r>
  </si>
  <si>
    <t>Pasākums ilgs 9 dienas, dienā vidēji tiks iesaistītas 2 ugunsdzēsības autocisternas un 5 vieglās automašīnas:
2 ug.a/c x 20 km/dienā x 40l vidējais degvielas patēriņš/100km x 9 dienas = 128 litri x  1.42 EUR  (plānotā degvielas cena 2018.gadā)
5v.a/m x 80 km/dienā x 10l vidējais degvielas patēriņš/100km x 9 dienas = 320 litri x 1.42  EUR (plānotā degvielas cena 2018.gadā)</t>
  </si>
  <si>
    <r>
      <t xml:space="preserve">Vidējais komandējuma dienu skaits vienai amatpersonai ar SDP - 9;
Izdevumi vienai amatpersonai ar SDP dienā - 5,69 </t>
    </r>
    <r>
      <rPr>
        <sz val="10"/>
        <rFont val="Times New Roman"/>
        <family val="1"/>
      </rPr>
      <t>EUR</t>
    </r>
    <r>
      <rPr>
        <sz val="10"/>
        <rFont val="Times New Roman"/>
        <family val="1"/>
      </rPr>
      <t xml:space="preserve">.
Plānotie izdevumi:
150×5,69×9 =7 681,50 </t>
    </r>
    <r>
      <rPr>
        <i/>
        <sz val="10"/>
        <rFont val="Times New Roman"/>
        <family val="1"/>
      </rPr>
      <t>EUR</t>
    </r>
    <r>
      <rPr>
        <sz val="10"/>
        <rFont val="Times New Roman"/>
        <family val="1"/>
      </rPr>
      <t>.</t>
    </r>
  </si>
  <si>
    <t>informācija klasificēta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</si>
</sst>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s_-;\-* #,##0\ _L_s_-;_-* &quot;-&quot;??\ _L_s_-;_-@_-"/>
    <numFmt numFmtId="179" formatCode="000"/>
    <numFmt numFmtId="180" formatCode="0.000"/>
    <numFmt numFmtId="181" formatCode="0.0"/>
    <numFmt numFmtId="182" formatCode="0.00000"/>
    <numFmt numFmtId="183" formatCode="0.000000"/>
    <numFmt numFmtId="184" formatCode="0.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0.00000000"/>
    <numFmt numFmtId="194" formatCode="0.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#,##0.00_ ;\-#,##0.00\ "/>
    <numFmt numFmtId="201" formatCode="#,##0.0_ ;\-#,##0.0\ "/>
    <numFmt numFmtId="202" formatCode="#,##0_ ;\-#,##0\ 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1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10" xfId="57" applyNumberFormat="1" applyFont="1" applyBorder="1" applyAlignment="1">
      <alignment horizontal="left" vertical="center" wrapText="1"/>
      <protection/>
    </xf>
    <xf numFmtId="0" fontId="4" fillId="0" borderId="10" xfId="57" applyFont="1" applyBorder="1" applyAlignment="1">
      <alignment horizontal="left" vertical="top" wrapText="1"/>
      <protection/>
    </xf>
    <xf numFmtId="3" fontId="4" fillId="0" borderId="10" xfId="57" applyNumberFormat="1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33"/>
  <sheetViews>
    <sheetView tabSelected="1" view="pageLayout" workbookViewId="0" topLeftCell="A1">
      <selection activeCell="E41" sqref="E40:E41"/>
    </sheetView>
  </sheetViews>
  <sheetFormatPr defaultColWidth="9.140625" defaultRowHeight="12.75"/>
  <cols>
    <col min="1" max="1" width="10.140625" style="1" customWidth="1"/>
    <col min="2" max="2" width="23.28125" style="1" customWidth="1"/>
    <col min="3" max="3" width="47.7109375" style="1" customWidth="1"/>
    <col min="4" max="4" width="11.140625" style="1" customWidth="1"/>
    <col min="5" max="5" width="69.8515625" style="1" customWidth="1"/>
    <col min="6" max="6" width="12.8515625" style="1" customWidth="1"/>
    <col min="7" max="7" width="17.57421875" style="1" customWidth="1"/>
    <col min="8" max="9" width="12.421875" style="1" customWidth="1"/>
    <col min="10" max="16384" width="9.140625" style="1" customWidth="1"/>
  </cols>
  <sheetData>
    <row r="1" spans="1:9" ht="18.75">
      <c r="A1" s="60" t="s">
        <v>27</v>
      </c>
      <c r="B1" s="60"/>
      <c r="C1" s="60"/>
      <c r="D1" s="60"/>
      <c r="E1" s="60"/>
      <c r="F1" s="60"/>
      <c r="G1" s="60"/>
      <c r="H1" s="60"/>
      <c r="I1" s="60"/>
    </row>
    <row r="2" spans="1:9" ht="36.75" customHeight="1">
      <c r="A2" s="2" t="s">
        <v>10</v>
      </c>
      <c r="B2" s="61" t="s">
        <v>24</v>
      </c>
      <c r="C2" s="61"/>
      <c r="D2" s="61"/>
      <c r="E2" s="61"/>
      <c r="F2" s="61"/>
      <c r="G2" s="61"/>
      <c r="H2" s="61"/>
      <c r="I2" s="61"/>
    </row>
    <row r="3" spans="3:4" ht="12.75">
      <c r="C3" s="59"/>
      <c r="D3" s="59"/>
    </row>
    <row r="4" spans="1:9" ht="12.75">
      <c r="A4" s="11" t="s">
        <v>11</v>
      </c>
      <c r="B4" s="12"/>
      <c r="C4" s="62" t="s">
        <v>22</v>
      </c>
      <c r="D4" s="62"/>
      <c r="E4" s="62" t="s">
        <v>14</v>
      </c>
      <c r="F4" s="62"/>
      <c r="G4" s="62" t="s">
        <v>16</v>
      </c>
      <c r="H4" s="62"/>
      <c r="I4" s="63" t="s">
        <v>26</v>
      </c>
    </row>
    <row r="5" spans="1:9" ht="40.5" customHeight="1">
      <c r="A5" s="13" t="s">
        <v>12</v>
      </c>
      <c r="B5" s="13" t="s">
        <v>13</v>
      </c>
      <c r="C5" s="13" t="s">
        <v>19</v>
      </c>
      <c r="D5" s="13" t="s">
        <v>25</v>
      </c>
      <c r="E5" s="13" t="s">
        <v>19</v>
      </c>
      <c r="F5" s="13" t="s">
        <v>25</v>
      </c>
      <c r="G5" s="13" t="s">
        <v>20</v>
      </c>
      <c r="H5" s="13" t="s">
        <v>25</v>
      </c>
      <c r="I5" s="63"/>
    </row>
    <row r="6" spans="1:9" ht="15.75">
      <c r="A6" s="56">
        <v>1000</v>
      </c>
      <c r="B6" s="56" t="s">
        <v>0</v>
      </c>
      <c r="C6" s="40"/>
      <c r="D6" s="41">
        <f>D7+D10</f>
        <v>206425</v>
      </c>
      <c r="E6" s="16"/>
      <c r="F6" s="16">
        <f>F7+F10</f>
        <v>10409</v>
      </c>
      <c r="G6" s="16"/>
      <c r="H6" s="16">
        <f>H7+H10</f>
        <v>0</v>
      </c>
      <c r="I6" s="36">
        <f>D6+F6+H6</f>
        <v>216834</v>
      </c>
    </row>
    <row r="7" spans="1:9" ht="15.75">
      <c r="A7" s="17">
        <v>1100</v>
      </c>
      <c r="B7" s="14" t="s">
        <v>1</v>
      </c>
      <c r="C7" s="15" t="s">
        <v>17</v>
      </c>
      <c r="D7" s="16">
        <f>D8+D9</f>
        <v>167024</v>
      </c>
      <c r="E7" s="15" t="s">
        <v>17</v>
      </c>
      <c r="F7" s="16">
        <f>F8+F9</f>
        <v>8422</v>
      </c>
      <c r="G7" s="15"/>
      <c r="H7" s="16">
        <f>H8+H9</f>
        <v>0</v>
      </c>
      <c r="I7" s="36">
        <f aca="true" t="shared" si="0" ref="I7:I20">D7+F7+H7</f>
        <v>175446</v>
      </c>
    </row>
    <row r="8" spans="1:9" ht="257.25" customHeight="1">
      <c r="A8" s="18">
        <v>1141</v>
      </c>
      <c r="B8" s="22" t="s">
        <v>2</v>
      </c>
      <c r="C8" s="23"/>
      <c r="D8" s="21"/>
      <c r="E8" s="50" t="s">
        <v>37</v>
      </c>
      <c r="F8" s="25">
        <f>ROUND((6*2.77*15+5*2.47*10+3*2.62*10+1*3.93*10+1*3.76*10+1*3.44*10)*1.3,0)</f>
        <v>732</v>
      </c>
      <c r="G8" s="23"/>
      <c r="H8" s="21"/>
      <c r="I8" s="47">
        <f t="shared" si="0"/>
        <v>732</v>
      </c>
    </row>
    <row r="9" spans="1:9" ht="261" customHeight="1">
      <c r="A9" s="37">
        <v>1142</v>
      </c>
      <c r="B9" s="38" t="s">
        <v>18</v>
      </c>
      <c r="C9" s="38" t="s">
        <v>38</v>
      </c>
      <c r="D9" s="39">
        <v>167024</v>
      </c>
      <c r="E9" s="38" t="s">
        <v>30</v>
      </c>
      <c r="F9" s="25">
        <f>ROUND(((6*11.06*32)+(5*9.87*26)+(3*10.48*26)+(1*15.72*38)+(1*15.04*38)+(1*13.74*38))*1.3,0)</f>
        <v>7690</v>
      </c>
      <c r="G9" s="20"/>
      <c r="H9" s="21"/>
      <c r="I9" s="47">
        <f t="shared" si="0"/>
        <v>174714</v>
      </c>
    </row>
    <row r="10" spans="1:9" ht="60.75" customHeight="1">
      <c r="A10" s="17">
        <v>1200</v>
      </c>
      <c r="B10" s="27" t="s">
        <v>34</v>
      </c>
      <c r="C10" s="40"/>
      <c r="D10" s="41">
        <f>D11</f>
        <v>39401</v>
      </c>
      <c r="E10" s="15"/>
      <c r="F10" s="16">
        <f>F11</f>
        <v>1987</v>
      </c>
      <c r="G10" s="15"/>
      <c r="H10" s="16">
        <f>H11</f>
        <v>0</v>
      </c>
      <c r="I10" s="36">
        <f t="shared" si="0"/>
        <v>41388</v>
      </c>
    </row>
    <row r="11" spans="1:9" ht="38.25">
      <c r="A11" s="15">
        <v>1210</v>
      </c>
      <c r="B11" s="23" t="s">
        <v>3</v>
      </c>
      <c r="C11" s="26" t="s">
        <v>35</v>
      </c>
      <c r="D11" s="42">
        <f>ROUNDUP(D7*23.59%,0)</f>
        <v>39401</v>
      </c>
      <c r="E11" s="26" t="s">
        <v>29</v>
      </c>
      <c r="F11" s="25">
        <f>ROUNDUP(F7*23.59%,0)</f>
        <v>1987</v>
      </c>
      <c r="G11" s="26"/>
      <c r="H11" s="25">
        <f>H7*24.09%</f>
        <v>0</v>
      </c>
      <c r="I11" s="47">
        <f t="shared" si="0"/>
        <v>41388</v>
      </c>
    </row>
    <row r="12" spans="1:9" ht="12.75" customHeight="1">
      <c r="A12" s="14">
        <v>2000</v>
      </c>
      <c r="B12" s="27" t="s">
        <v>4</v>
      </c>
      <c r="C12" s="40"/>
      <c r="D12" s="41">
        <f>D13+D16+D18</f>
        <v>75726</v>
      </c>
      <c r="E12" s="15"/>
      <c r="F12" s="16">
        <f>F13+F16+F18</f>
        <v>716</v>
      </c>
      <c r="G12" s="16">
        <f>G13+G16+G18</f>
        <v>0</v>
      </c>
      <c r="H12" s="16">
        <f>H13+H16+H18</f>
        <v>15000</v>
      </c>
      <c r="I12" s="36">
        <f t="shared" si="0"/>
        <v>91442</v>
      </c>
    </row>
    <row r="13" spans="1:9" ht="44.25" customHeight="1">
      <c r="A13" s="17">
        <v>2100</v>
      </c>
      <c r="B13" s="28" t="s">
        <v>33</v>
      </c>
      <c r="C13" s="26" t="s">
        <v>21</v>
      </c>
      <c r="D13" s="44">
        <f>D14+D15</f>
        <v>48025</v>
      </c>
      <c r="E13" s="29"/>
      <c r="F13" s="30"/>
      <c r="G13" s="29"/>
      <c r="H13" s="30"/>
      <c r="I13" s="36">
        <f t="shared" si="0"/>
        <v>48025</v>
      </c>
    </row>
    <row r="14" spans="1:9" ht="75" customHeight="1">
      <c r="A14" s="18">
        <v>2111</v>
      </c>
      <c r="B14" s="19" t="s">
        <v>5</v>
      </c>
      <c r="C14" s="53" t="s">
        <v>41</v>
      </c>
      <c r="D14" s="55">
        <f>ROUNDUP((150*5.69*9),0)</f>
        <v>7682</v>
      </c>
      <c r="E14" s="23"/>
      <c r="F14" s="21"/>
      <c r="G14" s="23"/>
      <c r="H14" s="21"/>
      <c r="I14" s="47">
        <f t="shared" si="0"/>
        <v>7682</v>
      </c>
    </row>
    <row r="15" spans="1:9" ht="249" customHeight="1">
      <c r="A15" s="18">
        <v>2112</v>
      </c>
      <c r="B15" s="19" t="s">
        <v>32</v>
      </c>
      <c r="C15" s="54" t="s">
        <v>39</v>
      </c>
      <c r="D15" s="55">
        <f>ROUNDUP((100*42.69*9+4.27*50*9),0)</f>
        <v>40343</v>
      </c>
      <c r="E15" s="23"/>
      <c r="F15" s="21"/>
      <c r="G15" s="23"/>
      <c r="H15" s="21"/>
      <c r="I15" s="47">
        <f t="shared" si="0"/>
        <v>40343</v>
      </c>
    </row>
    <row r="16" spans="1:9" ht="15.75">
      <c r="A16" s="17">
        <v>2200</v>
      </c>
      <c r="B16" s="31" t="s">
        <v>6</v>
      </c>
      <c r="C16" s="40"/>
      <c r="D16" s="41">
        <f>D17</f>
        <v>0</v>
      </c>
      <c r="E16" s="15"/>
      <c r="F16" s="16"/>
      <c r="G16" s="15"/>
      <c r="H16" s="16">
        <f>H17</f>
        <v>15000</v>
      </c>
      <c r="I16" s="36">
        <f t="shared" si="0"/>
        <v>15000</v>
      </c>
    </row>
    <row r="17" spans="1:9" ht="25.5">
      <c r="A17" s="18">
        <v>2271</v>
      </c>
      <c r="B17" s="32" t="s">
        <v>15</v>
      </c>
      <c r="C17" s="43"/>
      <c r="D17" s="39"/>
      <c r="E17" s="29"/>
      <c r="F17" s="21"/>
      <c r="G17" s="29" t="s">
        <v>42</v>
      </c>
      <c r="H17" s="39">
        <v>15000</v>
      </c>
      <c r="I17" s="47">
        <f t="shared" si="0"/>
        <v>15000</v>
      </c>
    </row>
    <row r="18" spans="1:9" ht="51" customHeight="1">
      <c r="A18" s="34">
        <v>2300</v>
      </c>
      <c r="B18" s="31" t="s">
        <v>31</v>
      </c>
      <c r="C18" s="40"/>
      <c r="D18" s="41">
        <f>D19</f>
        <v>27701</v>
      </c>
      <c r="E18" s="15"/>
      <c r="F18" s="16">
        <f>F19</f>
        <v>716</v>
      </c>
      <c r="G18" s="16">
        <f>G19</f>
        <v>0</v>
      </c>
      <c r="H18" s="16">
        <f>H19</f>
        <v>0</v>
      </c>
      <c r="I18" s="36">
        <f t="shared" si="0"/>
        <v>28417</v>
      </c>
    </row>
    <row r="19" spans="1:9" ht="81" customHeight="1">
      <c r="A19" s="24">
        <v>2322</v>
      </c>
      <c r="B19" s="33" t="s">
        <v>7</v>
      </c>
      <c r="C19" s="54" t="s">
        <v>36</v>
      </c>
      <c r="D19" s="55">
        <f>ROUNDUP((51*425*9*1.42*0.1),0)</f>
        <v>27701</v>
      </c>
      <c r="E19" s="23" t="s">
        <v>40</v>
      </c>
      <c r="F19" s="52">
        <f>ROUND((2*20*(40/100)*9)*1.42+(5*80*(10/100)*9)*1.42,0)</f>
        <v>716</v>
      </c>
      <c r="G19" s="23"/>
      <c r="H19" s="25"/>
      <c r="I19" s="47">
        <f t="shared" si="0"/>
        <v>28417</v>
      </c>
    </row>
    <row r="20" spans="1:9" ht="18.75">
      <c r="A20" s="57" t="s">
        <v>8</v>
      </c>
      <c r="B20" s="58"/>
      <c r="C20" s="45" t="s">
        <v>9</v>
      </c>
      <c r="D20" s="46">
        <f>D12+D6</f>
        <v>282151</v>
      </c>
      <c r="E20" s="35" t="s">
        <v>9</v>
      </c>
      <c r="F20" s="36">
        <f>F12+F6</f>
        <v>11125</v>
      </c>
      <c r="G20" s="35" t="s">
        <v>9</v>
      </c>
      <c r="H20" s="36">
        <f>H12+H6</f>
        <v>15000</v>
      </c>
      <c r="I20" s="49">
        <f t="shared" si="0"/>
        <v>308276</v>
      </c>
    </row>
    <row r="21" spans="1:4" ht="15">
      <c r="A21" s="4"/>
      <c r="B21" s="5"/>
      <c r="C21" s="6"/>
      <c r="D21" s="7"/>
    </row>
    <row r="22" spans="1:4" ht="15">
      <c r="A22" s="51" t="s">
        <v>28</v>
      </c>
      <c r="B22" s="5"/>
      <c r="C22" s="6"/>
      <c r="D22" s="7"/>
    </row>
    <row r="23" spans="1:4" ht="15">
      <c r="A23" s="4"/>
      <c r="B23" s="5"/>
      <c r="C23" s="6"/>
      <c r="D23" s="7"/>
    </row>
    <row r="24" spans="1:9" ht="16.5" customHeight="1">
      <c r="A24" s="1" t="s">
        <v>23</v>
      </c>
      <c r="I24" s="48"/>
    </row>
    <row r="27" ht="12.75" customHeight="1">
      <c r="B27" s="8"/>
    </row>
    <row r="28" ht="12.75" customHeight="1"/>
    <row r="29" ht="12.75" customHeight="1">
      <c r="B29" s="8"/>
    </row>
    <row r="30" spans="2:4" ht="12.75" customHeight="1">
      <c r="B30" s="9"/>
      <c r="C30" s="10"/>
      <c r="D30" s="10"/>
    </row>
    <row r="31" ht="12.75" customHeight="1"/>
    <row r="33" spans="2:3" ht="12.75">
      <c r="B33" s="3"/>
      <c r="C33" s="3"/>
    </row>
  </sheetData>
  <sheetProtection/>
  <mergeCells count="8">
    <mergeCell ref="A20:B20"/>
    <mergeCell ref="C3:D3"/>
    <mergeCell ref="A1:I1"/>
    <mergeCell ref="B2:I2"/>
    <mergeCell ref="C4:D4"/>
    <mergeCell ref="E4:F4"/>
    <mergeCell ref="I4:I5"/>
    <mergeCell ref="G4:H4"/>
  </mergeCells>
  <printOptions horizontalCentered="1"/>
  <pageMargins left="0.2362204724409449" right="0.1968503937007874" top="0.6692913385826772" bottom="0.4330708661417323" header="0.2362204724409449" footer="0.15748031496062992"/>
  <pageSetup horizontalDpi="600" verticalDpi="600" orientation="landscape" paperSize="9" scale="60" r:id="rId1"/>
  <headerFooter alignWithMargins="0">
    <oddHeader>&amp;C&amp;P&amp;R2.pielikums
"Dziesmu un deju svētku tradīcijas saglabāšanas un attīstības plāns 2016.-2018.gadam"</oddHeader>
    <oddFooter>&amp;CKMplp02_091115_DZSV_plans_IeM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policija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kristina.kopmane</dc:creator>
  <cp:keywords/>
  <dc:description/>
  <cp:lastModifiedBy>Pujate Signe</cp:lastModifiedBy>
  <cp:lastPrinted>2015-11-09T18:35:59Z</cp:lastPrinted>
  <dcterms:created xsi:type="dcterms:W3CDTF">2009-04-23T08:48:27Z</dcterms:created>
  <dcterms:modified xsi:type="dcterms:W3CDTF">2015-11-09T18:36:12Z</dcterms:modified>
  <cp:category/>
  <cp:version/>
  <cp:contentType/>
  <cp:contentStatus/>
</cp:coreProperties>
</file>