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1835"/>
  </bookViews>
  <sheets>
    <sheet name="vispārēji izdevumi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8" i="6" l="1"/>
  <c r="W8" i="6"/>
  <c r="V8" i="6"/>
  <c r="C10" i="6" l="1"/>
  <c r="C8" i="6"/>
  <c r="U8" i="6" l="1"/>
  <c r="S10" i="6" l="1"/>
  <c r="S8" i="6"/>
  <c r="Q10" i="6"/>
  <c r="P10" i="6"/>
  <c r="L10" i="6"/>
  <c r="M10" i="6"/>
  <c r="M8" i="6"/>
  <c r="V10" i="6" l="1"/>
  <c r="J8" i="6"/>
  <c r="D10" i="6"/>
  <c r="E10" i="6" s="1"/>
  <c r="F10" i="6" s="1"/>
  <c r="N10" i="6" s="1"/>
  <c r="Q8" i="6"/>
  <c r="K8" i="6"/>
  <c r="L8" i="6" l="1"/>
  <c r="W10" i="6"/>
  <c r="O10" i="6"/>
  <c r="D8" i="6"/>
  <c r="E8" i="6" s="1"/>
  <c r="X10" i="6" l="1"/>
  <c r="F8" i="6" l="1"/>
  <c r="N8" i="6" s="1"/>
  <c r="O8" i="6" s="1"/>
</calcChain>
</file>

<file path=xl/sharedStrings.xml><?xml version="1.0" encoding="utf-8"?>
<sst xmlns="http://schemas.openxmlformats.org/spreadsheetml/2006/main" count="39" uniqueCount="31">
  <si>
    <t>Ārvalstīs nodarbināto amatpersonu (darbinieku) pabalsti un kompensācijas</t>
  </si>
  <si>
    <t>dienesta termiņš</t>
  </si>
  <si>
    <t xml:space="preserve">algas pabalsts </t>
  </si>
  <si>
    <t xml:space="preserve"> transporta izdevumu segšanai</t>
  </si>
  <si>
    <t>pabalsts par laulātā uzturēšanos ārvalstī</t>
  </si>
  <si>
    <t>Piemaksa par diplomātisko rangu atašejiem</t>
  </si>
  <si>
    <t>Kopā</t>
  </si>
  <si>
    <t>1100 Atalgojums</t>
  </si>
  <si>
    <t>1200 Darba devēja valsts sociālās apdrošināšanas obligātās iemaksas, pabalsti un kompensācijas</t>
  </si>
  <si>
    <t>1000 Atlīdzība</t>
  </si>
  <si>
    <t>2000 Preces un pakalpojumi</t>
  </si>
  <si>
    <t>2200 Pakalpojumi</t>
  </si>
  <si>
    <t>Darba devēja VSAOI</t>
  </si>
  <si>
    <t>dzīvokļa īres un komunālo izdevumu kompensācija</t>
  </si>
  <si>
    <t>veselības apdrošināšana</t>
  </si>
  <si>
    <t>atašejs ar laulāto un 1 bērnu</t>
  </si>
  <si>
    <t>12 mēn.</t>
  </si>
  <si>
    <t>pabalsts par bērna uzturēšanos ārvalstī*</t>
  </si>
  <si>
    <t>* aprēķins veikts par bērnu no 12 gadu vecuma līdz 18 gadu vecuma vai kamēr pabeigs vidējās izglītības iestādi</t>
  </si>
  <si>
    <t>pabalsts majsaimniecības inventāra iegādei</t>
  </si>
  <si>
    <t>Uzsākot darbu</t>
  </si>
  <si>
    <t xml:space="preserve">Tūrpinot darbu </t>
  </si>
  <si>
    <t>2100 Mācību, darba un dienesta komandējumi un darba braucieni**</t>
  </si>
  <si>
    <t>Padomnieka amatam budžeta aprēķins (pamatojoties uz MK 2010.gada 29.jūnija noteikumos Nr.602 noteiktajiem maksimālajiem limitiem)</t>
  </si>
  <si>
    <t>Pārējie sakaru pakalpojumi***</t>
  </si>
  <si>
    <t>*** aprēķins veikts pamatojoties uz FM 29.09.2014. rīkojumā Nr.535 noteiktiem limitiem</t>
  </si>
  <si>
    <t>Ar īres līguma noslēgšanu (māklera pakalpojumi, depozīta iemaksas līdz 5 mēnešu īres maksas)</t>
  </si>
  <si>
    <t>Mēnešalga (13A mēnešalgu grupa)</t>
  </si>
  <si>
    <t>Pārcelšanas izdevumi</t>
  </si>
  <si>
    <t>bērna pirmsskolas un skolas izdevumu kompensācija</t>
  </si>
  <si>
    <t>** ceļa izdevumi, dodoties kārtējā atvaļinājumā uz Latviju un atgriežoties darba, kā arī ceļa izdevumi pirmajā gadā pārceļoties darbā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</si>
</sst>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/>
    <xf numFmtId="1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4" xfId="0" applyNumberFormat="1" applyFont="1" applyBorder="1"/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0" xfId="0" applyFont="1" applyFill="1" applyBorder="1"/>
    <xf numFmtId="0" fontId="2" fillId="0" borderId="9" xfId="0" applyFont="1" applyBorder="1" applyAlignment="1">
      <alignment horizontal="right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"/>
  <sheetViews>
    <sheetView tabSelected="1" view="pageLayout" topLeftCell="A25" zoomScaleNormal="100" workbookViewId="0">
      <selection activeCell="L42" sqref="L42:L48"/>
    </sheetView>
  </sheetViews>
  <sheetFormatPr defaultRowHeight="15" x14ac:dyDescent="0.25"/>
  <cols>
    <col min="1" max="1" width="25.28515625" customWidth="1"/>
    <col min="2" max="2" width="13.7109375" customWidth="1"/>
    <col min="7" max="12" width="9.7109375" customWidth="1"/>
    <col min="16" max="16" width="10.5703125" customWidth="1"/>
    <col min="17" max="19" width="10.7109375" customWidth="1"/>
    <col min="20" max="20" width="10.85546875" customWidth="1"/>
    <col min="21" max="21" width="16.5703125" customWidth="1"/>
  </cols>
  <sheetData>
    <row r="1" spans="1:24" s="1" customFormat="1" x14ac:dyDescent="0.25">
      <c r="A1" s="5" t="s">
        <v>23</v>
      </c>
      <c r="B1" s="3"/>
    </row>
    <row r="2" spans="1:24" ht="15.75" thickBot="1" x14ac:dyDescent="0.3"/>
    <row r="3" spans="1:24" s="1" customFormat="1" x14ac:dyDescent="0.25">
      <c r="A3" s="23"/>
      <c r="B3" s="25" t="s">
        <v>1</v>
      </c>
      <c r="C3" s="27" t="s">
        <v>9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 t="s">
        <v>10</v>
      </c>
      <c r="Q3" s="30"/>
      <c r="R3" s="30"/>
      <c r="S3" s="30"/>
      <c r="T3" s="30"/>
      <c r="U3" s="30"/>
      <c r="V3" s="30"/>
      <c r="W3" s="27"/>
      <c r="X3" s="34" t="s">
        <v>6</v>
      </c>
    </row>
    <row r="4" spans="1:24" s="4" customFormat="1" ht="15" customHeight="1" x14ac:dyDescent="0.25">
      <c r="A4" s="24"/>
      <c r="B4" s="26"/>
      <c r="C4" s="33" t="s">
        <v>7</v>
      </c>
      <c r="D4" s="33"/>
      <c r="E4" s="33"/>
      <c r="F4" s="36" t="s">
        <v>8</v>
      </c>
      <c r="G4" s="37"/>
      <c r="H4" s="37"/>
      <c r="I4" s="37"/>
      <c r="J4" s="37"/>
      <c r="K4" s="37"/>
      <c r="L4" s="37"/>
      <c r="M4" s="37"/>
      <c r="N4" s="38"/>
      <c r="O4" s="33" t="s">
        <v>6</v>
      </c>
      <c r="P4" s="26" t="s">
        <v>22</v>
      </c>
      <c r="Q4" s="33" t="s">
        <v>11</v>
      </c>
      <c r="R4" s="33"/>
      <c r="S4" s="33"/>
      <c r="T4" s="33"/>
      <c r="U4" s="33"/>
      <c r="V4" s="33"/>
      <c r="W4" s="39" t="s">
        <v>6</v>
      </c>
      <c r="X4" s="35"/>
    </row>
    <row r="5" spans="1:24" s="4" customFormat="1" ht="36.75" customHeight="1" x14ac:dyDescent="0.25">
      <c r="A5" s="24"/>
      <c r="B5" s="26"/>
      <c r="C5" s="40" t="s">
        <v>27</v>
      </c>
      <c r="D5" s="26" t="s">
        <v>5</v>
      </c>
      <c r="E5" s="33" t="s">
        <v>6</v>
      </c>
      <c r="F5" s="40" t="s">
        <v>12</v>
      </c>
      <c r="G5" s="26" t="s">
        <v>0</v>
      </c>
      <c r="H5" s="26"/>
      <c r="I5" s="26"/>
      <c r="J5" s="26"/>
      <c r="K5" s="26"/>
      <c r="L5" s="26"/>
      <c r="M5" s="31" t="s">
        <v>14</v>
      </c>
      <c r="N5" s="33" t="s">
        <v>6</v>
      </c>
      <c r="O5" s="33"/>
      <c r="P5" s="26"/>
      <c r="Q5" s="26" t="s">
        <v>24</v>
      </c>
      <c r="R5" s="26" t="s">
        <v>29</v>
      </c>
      <c r="S5" s="26" t="s">
        <v>13</v>
      </c>
      <c r="T5" s="21" t="s">
        <v>28</v>
      </c>
      <c r="U5" s="21" t="s">
        <v>26</v>
      </c>
      <c r="V5" s="33" t="s">
        <v>6</v>
      </c>
      <c r="W5" s="39"/>
      <c r="X5" s="35"/>
    </row>
    <row r="6" spans="1:24" s="4" customFormat="1" ht="75" x14ac:dyDescent="0.25">
      <c r="A6" s="24"/>
      <c r="B6" s="26"/>
      <c r="C6" s="40"/>
      <c r="D6" s="26"/>
      <c r="E6" s="33"/>
      <c r="F6" s="40"/>
      <c r="G6" s="12" t="s">
        <v>2</v>
      </c>
      <c r="H6" s="12" t="s">
        <v>4</v>
      </c>
      <c r="I6" s="12" t="s">
        <v>17</v>
      </c>
      <c r="J6" s="12" t="s">
        <v>19</v>
      </c>
      <c r="K6" s="12" t="s">
        <v>3</v>
      </c>
      <c r="L6" s="13" t="s">
        <v>6</v>
      </c>
      <c r="M6" s="32"/>
      <c r="N6" s="33"/>
      <c r="O6" s="33"/>
      <c r="P6" s="26"/>
      <c r="Q6" s="26"/>
      <c r="R6" s="26"/>
      <c r="S6" s="26"/>
      <c r="T6" s="22"/>
      <c r="U6" s="22"/>
      <c r="V6" s="33"/>
      <c r="W6" s="39"/>
      <c r="X6" s="35"/>
    </row>
    <row r="7" spans="1:24" s="4" customFormat="1" x14ac:dyDescent="0.25">
      <c r="A7" s="18" t="s">
        <v>20</v>
      </c>
      <c r="B7" s="12"/>
      <c r="C7" s="15"/>
      <c r="D7" s="12"/>
      <c r="E7" s="13"/>
      <c r="F7" s="14"/>
      <c r="G7" s="12"/>
      <c r="H7" s="12"/>
      <c r="I7" s="12"/>
      <c r="J7" s="12"/>
      <c r="K7" s="12"/>
      <c r="L7" s="13"/>
      <c r="M7" s="11"/>
      <c r="N7" s="13"/>
      <c r="O7" s="13"/>
      <c r="P7" s="12"/>
      <c r="Q7" s="12"/>
      <c r="R7" s="12"/>
      <c r="S7" s="12"/>
      <c r="T7" s="20"/>
      <c r="U7" s="12"/>
      <c r="V7" s="13"/>
      <c r="W7" s="9"/>
      <c r="X7" s="10"/>
    </row>
    <row r="8" spans="1:24" s="1" customFormat="1" x14ac:dyDescent="0.25">
      <c r="A8" s="17" t="s">
        <v>15</v>
      </c>
      <c r="B8" s="2" t="s">
        <v>16</v>
      </c>
      <c r="C8" s="6">
        <f>ROUND(1917*12,0)</f>
        <v>23004</v>
      </c>
      <c r="D8" s="6">
        <f>ROUND(C8*20/100,0)</f>
        <v>4601</v>
      </c>
      <c r="E8" s="6">
        <f>D8+C8</f>
        <v>27605</v>
      </c>
      <c r="F8" s="6">
        <f>ROUND(E8*23.59/100,0)</f>
        <v>6512</v>
      </c>
      <c r="G8" s="6">
        <v>23193</v>
      </c>
      <c r="H8" s="6">
        <v>8111</v>
      </c>
      <c r="I8" s="6">
        <v>4127</v>
      </c>
      <c r="J8" s="6">
        <f>ROUND(996.01+996.01*30/100,0)</f>
        <v>1295</v>
      </c>
      <c r="K8" s="6">
        <f>ROUND(71.14*12,0)</f>
        <v>854</v>
      </c>
      <c r="L8" s="6">
        <f>SUM(G8:K8)</f>
        <v>37580</v>
      </c>
      <c r="M8" s="6">
        <f>1708*2+997</f>
        <v>4413</v>
      </c>
      <c r="N8" s="6">
        <f>L8+F8+M8</f>
        <v>48505</v>
      </c>
      <c r="O8" s="6">
        <f>N8+E8</f>
        <v>76110</v>
      </c>
      <c r="P8" s="6">
        <v>3000</v>
      </c>
      <c r="Q8" s="6">
        <f>110*12</f>
        <v>1320</v>
      </c>
      <c r="R8" s="6">
        <v>600</v>
      </c>
      <c r="S8" s="6">
        <f>ROUND(22539+22539*5/100,0)</f>
        <v>23666</v>
      </c>
      <c r="T8" s="6">
        <v>700</v>
      </c>
      <c r="U8" s="6">
        <f>ROUND(22539/12*5,0)</f>
        <v>9391</v>
      </c>
      <c r="V8" s="6">
        <f>S8+R8+Q8+U8+T8</f>
        <v>35677</v>
      </c>
      <c r="W8" s="7">
        <f>V8+P8</f>
        <v>38677</v>
      </c>
      <c r="X8" s="8">
        <f>W8+O8</f>
        <v>114787</v>
      </c>
    </row>
    <row r="9" spans="1:24" s="1" customFormat="1" x14ac:dyDescent="0.25">
      <c r="A9" s="19" t="s">
        <v>21</v>
      </c>
      <c r="B9" s="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/>
      <c r="X9" s="8"/>
    </row>
    <row r="10" spans="1:24" s="1" customFormat="1" x14ac:dyDescent="0.25">
      <c r="A10" s="17" t="s">
        <v>15</v>
      </c>
      <c r="B10" s="2" t="s">
        <v>16</v>
      </c>
      <c r="C10" s="6">
        <f>ROUND(1917*12,0)</f>
        <v>23004</v>
      </c>
      <c r="D10" s="6">
        <f t="shared" ref="D10" si="0">ROUND(C10*20/100,0)</f>
        <v>4601</v>
      </c>
      <c r="E10" s="6">
        <f t="shared" ref="E10" si="1">D10+C10</f>
        <v>27605</v>
      </c>
      <c r="F10" s="6">
        <f t="shared" ref="F10" si="2">ROUND(E10*23.59/100,0)</f>
        <v>6512</v>
      </c>
      <c r="G10" s="6">
        <v>23193</v>
      </c>
      <c r="H10" s="6">
        <v>8111</v>
      </c>
      <c r="I10" s="6">
        <v>4127</v>
      </c>
      <c r="J10" s="6"/>
      <c r="K10" s="6">
        <v>854</v>
      </c>
      <c r="L10" s="6">
        <f>SUM(G10:K10)</f>
        <v>36285</v>
      </c>
      <c r="M10" s="6">
        <f>1708*2+997</f>
        <v>4413</v>
      </c>
      <c r="N10" s="6">
        <f>L10+F10+M10</f>
        <v>47210</v>
      </c>
      <c r="O10" s="6">
        <f t="shared" ref="O10" si="3">N10+E10</f>
        <v>74815</v>
      </c>
      <c r="P10" s="6">
        <f>3*500</f>
        <v>1500</v>
      </c>
      <c r="Q10" s="6">
        <f t="shared" ref="Q10" si="4">110*12</f>
        <v>1320</v>
      </c>
      <c r="R10" s="6">
        <v>600</v>
      </c>
      <c r="S10" s="6">
        <f>ROUND(22539+22539*5/100,0)</f>
        <v>23666</v>
      </c>
      <c r="T10" s="6"/>
      <c r="U10" s="6"/>
      <c r="V10" s="6">
        <f t="shared" ref="V10" si="5">S10+R10+Q10+U10</f>
        <v>25586</v>
      </c>
      <c r="W10" s="7">
        <f t="shared" ref="W10" si="6">V10+P10</f>
        <v>27086</v>
      </c>
      <c r="X10" s="8">
        <f t="shared" ref="X10" si="7">W10+O10</f>
        <v>101901</v>
      </c>
    </row>
    <row r="12" spans="1:24" x14ac:dyDescent="0.25">
      <c r="A12" s="16" t="s">
        <v>18</v>
      </c>
    </row>
    <row r="13" spans="1:24" x14ac:dyDescent="0.25">
      <c r="A13" s="1" t="s">
        <v>30</v>
      </c>
    </row>
    <row r="14" spans="1:24" x14ac:dyDescent="0.25">
      <c r="A14" s="1" t="s">
        <v>25</v>
      </c>
    </row>
  </sheetData>
  <mergeCells count="24">
    <mergeCell ref="X3:X6"/>
    <mergeCell ref="C4:E4"/>
    <mergeCell ref="F4:N4"/>
    <mergeCell ref="O4:O6"/>
    <mergeCell ref="P4:P6"/>
    <mergeCell ref="Q4:V4"/>
    <mergeCell ref="S5:S6"/>
    <mergeCell ref="V5:V6"/>
    <mergeCell ref="U5:U6"/>
    <mergeCell ref="W4:W6"/>
    <mergeCell ref="C5:C6"/>
    <mergeCell ref="D5:D6"/>
    <mergeCell ref="Q5:Q6"/>
    <mergeCell ref="R5:R6"/>
    <mergeCell ref="E5:E6"/>
    <mergeCell ref="F5:F6"/>
    <mergeCell ref="T5:T6"/>
    <mergeCell ref="A3:A6"/>
    <mergeCell ref="B3:B6"/>
    <mergeCell ref="C3:O3"/>
    <mergeCell ref="P3:W3"/>
    <mergeCell ref="G5:L5"/>
    <mergeCell ref="M5:M6"/>
    <mergeCell ref="N5:N6"/>
  </mergeCells>
  <pageMargins left="0.31496062992125984" right="0.31496062992125984" top="0.74803149606299213" bottom="0.74803149606299213" header="0.31496062992125984" footer="0.31496062992125984"/>
  <pageSetup paperSize="9" scale="54" fitToHeight="0" orientation="landscape" r:id="rId1"/>
  <headerFooter>
    <oddHeader>&amp;CPielikums 2
 budžeta līdzekļi Ekonomikas ministrijas, Finanšu ministrijas un Izglītības un zinātnes ministrijas nozares atašeju darba nodrošināšanai</oddHeader>
    <oddFooter>&amp;CAMzino_pielikums2_17082016_OECD; Pielikums 2  informatīvajam ziņojumam “Par sarunu noslēgšanu par Latvijas pievienošanos Ekonomiskās sadarbības un attīstības organizācijai”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vispārēji izdevumi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Finka Anita</dc:creator>
  <cp:lastModifiedBy>Kaspars Stabins</cp:lastModifiedBy>
  <cp:lastPrinted>2016-08-04T08:29:12Z</cp:lastPrinted>
  <dcterms:created xsi:type="dcterms:W3CDTF">2014-03-13T06:20:30Z</dcterms:created>
  <dcterms:modified xsi:type="dcterms:W3CDTF">2016-08-17T07:02:51Z</dcterms:modified>
</cp:coreProperties>
</file>