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7_augusts_2016_iesn_MK_lidz_31.08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DPP!$A$7:$AE$27</definedName>
    <definedName name="_xlnm.Print_Area" localSheetId="0">DPP!$A$1:$Z$33</definedName>
    <definedName name="_xlnm.Print_Titles" localSheetId="0">DPP!$4:$6</definedName>
  </definedNames>
  <calcPr calcId="152511"/>
</workbook>
</file>

<file path=xl/calcChain.xml><?xml version="1.0" encoding="utf-8"?>
<calcChain xmlns="http://schemas.openxmlformats.org/spreadsheetml/2006/main">
  <c r="F22" i="23" l="1"/>
  <c r="F25" i="23"/>
  <c r="K21" i="23"/>
  <c r="F21" i="23"/>
  <c r="E21" i="23" s="1"/>
  <c r="Q21" i="23" s="1"/>
  <c r="K11" i="23"/>
  <c r="F11" i="23"/>
  <c r="J21" i="23" l="1"/>
  <c r="M21" i="23"/>
  <c r="O21" i="23"/>
  <c r="E11" i="23"/>
  <c r="Q11" i="23" l="1"/>
  <c r="O11" i="23"/>
  <c r="M11" i="23"/>
  <c r="J11" i="23"/>
  <c r="E22" i="23" l="1"/>
  <c r="E25" i="23"/>
  <c r="K17" i="23"/>
  <c r="F17" i="23"/>
  <c r="K15" i="23"/>
  <c r="F15" i="23"/>
  <c r="E17" i="23" l="1"/>
  <c r="Q17" i="23" s="1"/>
  <c r="E15" i="23"/>
  <c r="Q15" i="23" s="1"/>
  <c r="J17" i="23" l="1"/>
  <c r="O17" i="23"/>
  <c r="M17" i="23"/>
  <c r="M15" i="23"/>
  <c r="J15" i="23"/>
  <c r="O15" i="23"/>
  <c r="K24" i="23" l="1"/>
  <c r="K23" i="23"/>
  <c r="M23" i="23"/>
  <c r="M24" i="23"/>
  <c r="Q24" i="23"/>
  <c r="Q23" i="23"/>
  <c r="O24" i="23"/>
  <c r="O23" i="23"/>
  <c r="J24" i="23"/>
  <c r="J23" i="23"/>
  <c r="K20" i="23" l="1"/>
  <c r="F20" i="23"/>
  <c r="E20" i="23" l="1"/>
  <c r="J20" i="23" s="1"/>
  <c r="Q20" i="23" l="1"/>
  <c r="O20" i="23"/>
  <c r="M20" i="23"/>
  <c r="F14" i="23" l="1"/>
  <c r="F13" i="23" l="1"/>
  <c r="F19" i="23"/>
  <c r="E19" i="23" l="1"/>
  <c r="F18" i="23"/>
  <c r="F9" i="23"/>
  <c r="E18" i="23"/>
  <c r="E14" i="23"/>
  <c r="O19" i="23"/>
  <c r="M19" i="23"/>
  <c r="Q19" i="23"/>
  <c r="J19" i="23"/>
  <c r="Q14" i="23" l="1"/>
  <c r="E9" i="23"/>
  <c r="O14" i="23"/>
  <c r="J14" i="23"/>
  <c r="M14" i="23"/>
  <c r="K12" i="23" l="1"/>
  <c r="F12" i="23"/>
  <c r="F10" i="23" s="1"/>
  <c r="F8" i="23" s="1"/>
  <c r="E12" i="23" l="1"/>
  <c r="O12" i="23" s="1"/>
  <c r="E13" i="23"/>
  <c r="Q12" i="23" l="1"/>
  <c r="J12" i="23"/>
  <c r="M12" i="23"/>
  <c r="E10" i="23" l="1"/>
  <c r="E8" i="23" s="1"/>
  <c r="M13" i="22" l="1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<sst xmlns="http://schemas.openxmlformats.org/spreadsheetml/2006/main" count="261" uniqueCount="149">
  <si>
    <t>KF</t>
  </si>
  <si>
    <t>ERAF</t>
  </si>
  <si>
    <t>ESF</t>
  </si>
  <si>
    <t>IPIA</t>
  </si>
  <si>
    <t>Kopā</t>
  </si>
  <si>
    <t>NR</t>
  </si>
  <si>
    <t>Fonds</t>
  </si>
  <si>
    <t>5.1.1.</t>
  </si>
  <si>
    <t>YEI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</si>
  <si>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</si>
  <si>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</si>
  <si>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</si>
  <si>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</si>
  <si>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</si>
  <si>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</si>
  <si>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</si>
  <si>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</si>
  <si>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</si>
  <si>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</si>
  <si>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</si>
  <si>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</si>
  <si>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</si>
  <si>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</si>
  <si>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</si>
  <si>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</si>
  <si>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</si>
  <si>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</si>
  <si>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</si>
  <si>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</si>
  <si>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APIA</t>
  </si>
  <si>
    <t>5.2.1.2.</t>
  </si>
  <si>
    <t>4.2.1.2.</t>
  </si>
  <si>
    <t>Veicināt energoefektivitātes paaugstināšanu valsts ēkās</t>
  </si>
  <si>
    <t>2015 septembris</t>
  </si>
  <si>
    <t>8.3.2.2.</t>
  </si>
  <si>
    <t>SAM/Pasākuma nosaukums/atlases kārta</t>
  </si>
  <si>
    <t>Nav pienācis</t>
  </si>
  <si>
    <t>Nav izpildīts</t>
  </si>
  <si>
    <t>Ir izpildīts
21.04.2015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</si>
  <si>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</si>
  <si>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t>MK noteikumi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</si>
  <si>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</si>
  <si>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</si>
  <si>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</si>
  <si>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</si>
  <si>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</si>
  <si>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</si>
  <si>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</si>
  <si>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</si>
  <si>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</si>
  <si>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</si>
  <si>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</si>
  <si>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>Ir izpildīts
03.11.2015</t>
  </si>
  <si>
    <t xml:space="preserve">Sākotnēji plānotais
</t>
  </si>
  <si>
    <t>2016 februāris</t>
  </si>
  <si>
    <t>2016 aprīlis</t>
  </si>
  <si>
    <t>2016 marts</t>
  </si>
  <si>
    <t xml:space="preserve">Plānotais atlases uzsākšanas datums (sludinājums vai uzaicinājumu nosūtīšana) </t>
  </si>
  <si>
    <t>Atkritumu pārstrādes veicināšana</t>
  </si>
  <si>
    <t>2016 maijs</t>
  </si>
  <si>
    <t>2016 jūnijs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</si>
  <si>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</si>
  <si>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</si>
  <si>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</si>
  <si>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</si>
  <si>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</si>
  <si>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</si>
  <si>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</si>
  <si>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[1] IPIA - ierobežota projektu iesniegumu atlase, APIA - atklāta projektu iesniegumu atlase</t>
  </si>
  <si>
    <t>2017.gada II cet.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</si>
  <si>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</si>
  <si>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</si>
  <si>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x</t>
  </si>
  <si>
    <t>Ir izpildīts
22.03.2015.</t>
  </si>
  <si>
    <t>S.Skladovs</t>
  </si>
  <si>
    <t>67095699; Salvis.Skladovs@fm.gov.lv</t>
  </si>
  <si>
    <t>EUR
Indikatīvais finansējums kopā</t>
  </si>
  <si>
    <t xml:space="preserve">Ir izpildīts 24.03.2016. 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</si>
  <si>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</si>
  <si>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Ir izpildīts
12.05.2016.</t>
  </si>
  <si>
    <t>Ir izpildīts
13.05.2016</t>
  </si>
  <si>
    <t>Ir izpildīts
19.05.2016</t>
  </si>
  <si>
    <t>Nav izpildīts + pārsniedz 2 mēn VSS</t>
  </si>
  <si>
    <t>Vides aizsardzības un reģionālās attīstības ministrija</t>
  </si>
  <si>
    <t>Ekonomikas ministrija</t>
  </si>
  <si>
    <t>Satiksmes ministrija</t>
  </si>
  <si>
    <t>Izglītības un zinātnes ministrija</t>
  </si>
  <si>
    <t xml:space="preserve">Kopā: 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</si>
  <si>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</si>
  <si>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 xml:space="preserve">Atbalsts izglītojamo individuālo kompetenču attīstībai </t>
  </si>
  <si>
    <t>Ir izpildīts
02.06.2016.</t>
  </si>
  <si>
    <t>6.1.3.2.</t>
  </si>
  <si>
    <t>Multimodāla transporta mezgla izbūve Torņakalna apkaimē</t>
  </si>
  <si>
    <t>Veselības ministrija</t>
  </si>
  <si>
    <t>9.2.6.</t>
  </si>
  <si>
    <t>Uzlabot ārstniecības un ārstniecības atbalsta personāla  kvalifikāciju</t>
  </si>
  <si>
    <t>9.2.5.</t>
  </si>
  <si>
    <t>Uzlabot pieejamību ārstniecības un ārstniecības atbalsta personām, kas sniedz pakalpojumus prioritārajās veselības jomās iedzīvotājiem, kas dzīvo ārpus Rīgas</t>
  </si>
  <si>
    <t>1.1.1.5.</t>
  </si>
  <si>
    <t>Atbalsts starptautiskās sadarbības projektiem pētniecībā un inovācijās</t>
  </si>
  <si>
    <t>22.06.2016.</t>
  </si>
  <si>
    <t>1.1.1.6.</t>
  </si>
  <si>
    <t>RIS3 pārvaldības atbalsts (jauns)</t>
  </si>
  <si>
    <t>Tiks precizēts</t>
  </si>
  <si>
    <t>8.1.4.</t>
  </si>
  <si>
    <t>Uzlabot pirmā līmeņa profesionālās augstākās izglītības STEM, t.sk. medicīnas un radošās industrijas , studiju mācību vidi koledžās</t>
  </si>
  <si>
    <t>Izpildīts
21.04.2016.</t>
  </si>
  <si>
    <t xml:space="preserve">[2] ERAF - Eiropas Reģionālās attīstības fonds; ESF - Eiropas Sociālais fonds; KF - Kohēzijas fonds; </t>
  </si>
  <si>
    <t>VSS</t>
  </si>
  <si>
    <t>MK</t>
  </si>
  <si>
    <t>Izpilde</t>
  </si>
  <si>
    <t>Plānotais/ aktualizētais</t>
  </si>
  <si>
    <t>Kavējuma iemesli</t>
  </si>
  <si>
    <r>
      <t xml:space="preserve">2016 aprīlis/
</t>
    </r>
    <r>
      <rPr>
        <sz val="10"/>
        <color rgb="FFFF0000"/>
        <rFont val="Calibri"/>
        <family val="2"/>
        <charset val="186"/>
        <scheme val="minor"/>
      </rPr>
      <t>2016 septembris</t>
    </r>
  </si>
  <si>
    <r>
      <t xml:space="preserve">2016 aprīlis/
</t>
    </r>
    <r>
      <rPr>
        <sz val="10"/>
        <color rgb="FFFF0000"/>
        <rFont val="Calibri"/>
        <family val="2"/>
        <charset val="186"/>
        <scheme val="minor"/>
      </rPr>
      <t>31.08.2016</t>
    </r>
  </si>
  <si>
    <r>
      <t xml:space="preserve">2016 aprīlis/
</t>
    </r>
    <r>
      <rPr>
        <sz val="10"/>
        <color rgb="FFFF0000"/>
        <rFont val="Calibri"/>
        <family val="2"/>
        <charset val="186"/>
        <scheme val="minor"/>
      </rPr>
      <t>2016 III, IV ceturksnis</t>
    </r>
  </si>
  <si>
    <t>Ņemot vērā projekta specifiku, īpaši saistību ar Rail Baltic projektu, notiek sarunas ar potenciālo FS.</t>
  </si>
  <si>
    <r>
      <rPr>
        <b/>
        <sz val="10"/>
        <rFont val="Calibri"/>
        <family val="2"/>
        <charset val="186"/>
        <scheme val="minor"/>
      </rPr>
      <t xml:space="preserve"> </t>
    </r>
    <r>
      <rPr>
        <sz val="10"/>
        <rFont val="Calibri"/>
        <family val="2"/>
        <charset val="186"/>
        <scheme val="minor"/>
      </rPr>
      <t xml:space="preserve">Kavējās Pasaules Bankas pētījums, kuru izstrādā 9.2.3.SAM ietvaros </t>
    </r>
    <r>
      <rPr>
        <sz val="10"/>
        <color rgb="FFFF0000"/>
        <rFont val="Calibri"/>
        <family val="2"/>
        <charset val="186"/>
        <scheme val="minor"/>
      </rPr>
      <t>(jūlija sākumā bija plānots MKN izsludināt VSS jūlija beigās).</t>
    </r>
  </si>
  <si>
    <r>
      <t xml:space="preserve">2016  jūnijs/
</t>
    </r>
    <r>
      <rPr>
        <sz val="10"/>
        <color rgb="FFFF0000"/>
        <rFont val="Calibri"/>
        <family val="2"/>
        <charset val="186"/>
        <scheme val="minor"/>
      </rPr>
      <t>01.11.2016</t>
    </r>
  </si>
  <si>
    <r>
      <rPr>
        <sz val="10"/>
        <rFont val="Calibri"/>
        <family val="2"/>
        <charset val="186"/>
        <scheme val="minor"/>
      </rPr>
      <t xml:space="preserve">1.1.1.5. un 1.1.1.6. pasākumu virzību aizkavēja ieilgušais pasākumu 1.1.1.1. "Praktiskas ievirzes pētījumi" un 1.1.1.2. "Pēcdoktorantūras pētniecības atbalsts" īstenošanas MK noteikumu apstiprināšanas periods. </t>
    </r>
    <r>
      <rPr>
        <b/>
        <sz val="10"/>
        <rFont val="Calibri"/>
        <family val="2"/>
        <charset val="186"/>
        <scheme val="minor"/>
      </rPr>
      <t/>
    </r>
  </si>
  <si>
    <r>
      <t xml:space="preserve">2016 februāris/
</t>
    </r>
    <r>
      <rPr>
        <sz val="10"/>
        <color rgb="FFFF0000"/>
        <rFont val="Calibri"/>
        <family val="2"/>
        <charset val="186"/>
        <scheme val="minor"/>
      </rPr>
      <t>2016 septembris</t>
    </r>
  </si>
  <si>
    <r>
      <t xml:space="preserve">2016 jūlijs/
</t>
    </r>
    <r>
      <rPr>
        <sz val="10"/>
        <color rgb="FFFF0000"/>
        <rFont val="Calibri"/>
        <family val="2"/>
        <charset val="186"/>
        <scheme val="minor"/>
      </rPr>
      <t>2016 IV ceturksnis</t>
    </r>
  </si>
  <si>
    <t xml:space="preserve">Ir izpildīts 09.08.2016. </t>
  </si>
  <si>
    <t xml:space="preserve">KAVĒTIE Ministru kabineta noteikumi specifisko atbalsta mērķu/pasākumu laika grafikā, statuss uz 16.08.2016 </t>
  </si>
  <si>
    <t xml:space="preserve">Izpilde uz 01.08.2016.   </t>
  </si>
  <si>
    <t>2016 jūlijs</t>
  </si>
  <si>
    <t>Novērst plūdu un krasta erozijas risku apdraudējumu pilsētu teritorijās (2. un 3.kārta)</t>
  </si>
  <si>
    <t xml:space="preserve">Izpilde uz 16.08.2016.   </t>
  </si>
  <si>
    <t xml:space="preserve">  t.sk. vēl neizpildītie uz 16.08.2016</t>
  </si>
  <si>
    <t>Finanšu ministre</t>
  </si>
  <si>
    <t>D.Reizniece-Ozola</t>
  </si>
  <si>
    <t>26.08.2016.</t>
  </si>
  <si>
    <t>2.pielikums</t>
  </si>
  <si>
    <t>3.1.2.1.</t>
  </si>
  <si>
    <t>Riska kapitāls (Izaugsmes kapitāla fonds)</t>
  </si>
  <si>
    <t>Ir izpildīts 07.01.2016.</t>
  </si>
  <si>
    <t xml:space="preserve">Ir izpildīts 02.08.2016. </t>
  </si>
  <si>
    <t>5.4.1.1.</t>
  </si>
  <si>
    <t>Antropogēno slodzi mazinošas infrastruktūras izbūve un rekonstrukcija Natura 2000 teritorijās</t>
  </si>
  <si>
    <t>Ir izpildīts
26.05.2016</t>
  </si>
  <si>
    <t>6.1.2.</t>
  </si>
  <si>
    <t>Veicināt drošību un vides prasību ievērošanu starptautiskajā lidostā “Rīga”</t>
  </si>
  <si>
    <t>Ir izpildīts
28.04.2016.</t>
  </si>
  <si>
    <t xml:space="preserve">
2016 jūnijs</t>
  </si>
  <si>
    <r>
      <t xml:space="preserve">2016 maijs/
</t>
    </r>
    <r>
      <rPr>
        <sz val="10"/>
        <color rgb="FFFF0000"/>
        <rFont val="Calibri"/>
        <family val="2"/>
        <charset val="186"/>
        <scheme val="minor"/>
      </rPr>
      <t>30.08.2016</t>
    </r>
  </si>
  <si>
    <r>
      <t>MKN projekts</t>
    </r>
    <r>
      <rPr>
        <b/>
        <sz val="10"/>
        <rFont val="Calibri"/>
        <family val="2"/>
        <charset val="186"/>
        <scheme val="minor"/>
      </rPr>
      <t xml:space="preserve"> t</t>
    </r>
    <r>
      <rPr>
        <sz val="10"/>
        <rFont val="Calibri"/>
        <family val="2"/>
        <charset val="186"/>
        <scheme val="minor"/>
      </rPr>
      <t xml:space="preserve">ika novēloti izsludināts VSS. 16.augustā MKK atbalstīja MK noteikumu apstiprināšanu MK sēdē </t>
    </r>
    <r>
      <rPr>
        <sz val="10"/>
        <color rgb="FFFF0000"/>
        <rFont val="Calibri"/>
        <family val="2"/>
        <charset val="186"/>
        <scheme val="minor"/>
      </rPr>
      <t xml:space="preserve">(jūlija sākumā bija plānots MKN apstiprināt jūlijā). </t>
    </r>
    <r>
      <rPr>
        <sz val="10"/>
        <rFont val="Calibri"/>
        <family val="2"/>
        <charset val="186"/>
        <scheme val="minor"/>
      </rPr>
      <t xml:space="preserve">MK noteikumu apstiprināšana pēc to atbalstīšanas MKK ieielga, ņemot vērā saņemtos partneru iebildumus. Plānots MK noteikumus apstiprināt 30.08.2016. MK sēdē. </t>
    </r>
  </si>
  <si>
    <r>
      <t>MKN projekts</t>
    </r>
    <r>
      <rPr>
        <b/>
        <sz val="10"/>
        <rFont val="Calibri"/>
        <family val="2"/>
        <charset val="186"/>
        <scheme val="minor"/>
      </rPr>
      <t xml:space="preserve"> t</t>
    </r>
    <r>
      <rPr>
        <sz val="10"/>
        <rFont val="Calibri"/>
        <family val="2"/>
        <charset val="186"/>
        <scheme val="minor"/>
      </rPr>
      <t xml:space="preserve">ika novēloti izsludināts VSS, VARAM pagarinājusi VSS termiņu apstiprināšanai MK uz 31.10.2016. </t>
    </r>
    <r>
      <rPr>
        <sz val="10"/>
        <color rgb="FFFF0000"/>
        <rFont val="Calibri"/>
        <family val="2"/>
        <charset val="186"/>
        <scheme val="minor"/>
      </rPr>
      <t>(jūlija sākumā bija plānots MKN apstiprināt jūlija vidū)</t>
    </r>
    <r>
      <rPr>
        <sz val="10"/>
        <rFont val="Calibri"/>
        <family val="2"/>
        <charset val="186"/>
        <scheme val="minor"/>
      </rPr>
      <t xml:space="preserve">. Plānots MK noteikumus apstiprināt 30.08.2016. MK sēdē. 
</t>
    </r>
  </si>
  <si>
    <r>
      <t xml:space="preserve">2016 jūnijs/
</t>
    </r>
    <r>
      <rPr>
        <sz val="10"/>
        <color rgb="FFFF0000"/>
        <rFont val="Calibri"/>
        <family val="2"/>
        <charset val="186"/>
        <scheme val="minor"/>
      </rPr>
      <t>2016 IV ceturksnis</t>
    </r>
  </si>
  <si>
    <t>Tiks precizēts 2016.gada septembrī/oktobrī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</si>
</sst>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1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sz val="9"/>
      <name val="Calibri"/>
      <family val="2"/>
      <charset val="186"/>
      <scheme val="minor"/>
    </font>
    <font>
      <b/>
      <i/>
      <u/>
      <sz val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58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49" fontId="23" fillId="0" borderId="0" xfId="0" applyNumberFormat="1" applyFont="1"/>
    <xf numFmtId="0" fontId="23" fillId="0" borderId="1" xfId="0" applyFont="1" applyBorder="1"/>
    <xf numFmtId="0" fontId="22" fillId="0" borderId="0" xfId="0" applyFont="1"/>
    <xf numFmtId="49" fontId="23" fillId="0" borderId="4" xfId="0" applyNumberFormat="1" applyFont="1" applyBorder="1"/>
    <xf numFmtId="0" fontId="23" fillId="3" borderId="0" xfId="0" applyFont="1" applyFill="1"/>
    <xf numFmtId="49" fontId="22" fillId="0" borderId="1" xfId="5" applyNumberFormat="1" applyFont="1" applyFill="1" applyBorder="1" applyAlignment="1">
      <alignment horizontal="center" vertical="center"/>
    </xf>
    <xf numFmtId="14" fontId="22" fillId="1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2" fillId="0" borderId="0" xfId="0" applyNumberFormat="1" applyFont="1"/>
    <xf numFmtId="0" fontId="23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2" fillId="0" borderId="0" xfId="0" applyNumberFormat="1" applyFont="1"/>
    <xf numFmtId="14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4" fillId="0" borderId="0" xfId="0" applyFont="1" applyFill="1" applyAlignment="1"/>
    <xf numFmtId="0" fontId="35" fillId="0" borderId="0" xfId="0" applyFont="1" applyBorder="1" applyAlignment="1">
      <alignment horizontal="left"/>
    </xf>
    <xf numFmtId="0" fontId="36" fillId="0" borderId="0" xfId="0" applyFont="1"/>
    <xf numFmtId="0" fontId="37" fillId="0" borderId="0" xfId="0" applyFont="1"/>
    <xf numFmtId="10" fontId="22" fillId="10" borderId="1" xfId="1" applyNumberFormat="1" applyFont="1" applyFill="1" applyBorder="1" applyAlignment="1">
      <alignment horizontal="center" vertical="center" wrapText="1"/>
    </xf>
    <xf numFmtId="14" fontId="22" fillId="8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3" fontId="22" fillId="0" borderId="0" xfId="0" applyNumberFormat="1" applyFont="1"/>
    <xf numFmtId="0" fontId="22" fillId="0" borderId="0" xfId="0" applyFont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49" fontId="22" fillId="0" borderId="1" xfId="5" applyNumberFormat="1" applyFont="1" applyFill="1" applyBorder="1" applyAlignment="1">
      <alignment horizontal="left" vertical="center" wrapText="1" indent="1"/>
    </xf>
    <xf numFmtId="0" fontId="25" fillId="0" borderId="3" xfId="0" applyFont="1" applyFill="1" applyBorder="1" applyAlignment="1">
      <alignment horizontal="center" vertical="center" wrapText="1"/>
    </xf>
    <xf numFmtId="0" fontId="22" fillId="11" borderId="6" xfId="0" applyNumberFormat="1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3" fontId="25" fillId="5" borderId="3" xfId="0" applyNumberFormat="1" applyFont="1" applyFill="1" applyBorder="1" applyAlignment="1">
      <alignment horizontal="center" vertical="center" wrapText="1"/>
    </xf>
    <xf numFmtId="49" fontId="22" fillId="5" borderId="1" xfId="5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9" fontId="22" fillId="5" borderId="1" xfId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9" fontId="26" fillId="5" borderId="1" xfId="1" applyFont="1" applyFill="1" applyBorder="1" applyAlignment="1">
      <alignment horizontal="center" vertical="center" wrapText="1"/>
    </xf>
    <xf numFmtId="14" fontId="23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/>
    <xf numFmtId="49" fontId="22" fillId="3" borderId="1" xfId="16059" applyNumberFormat="1" applyFont="1" applyFill="1" applyBorder="1" applyAlignment="1">
      <alignment horizontal="center" vertical="center"/>
    </xf>
    <xf numFmtId="49" fontId="22" fillId="3" borderId="1" xfId="16059" applyNumberFormat="1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3" fontId="22" fillId="3" borderId="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wrapText="1"/>
    </xf>
    <xf numFmtId="49" fontId="22" fillId="0" borderId="1" xfId="16059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 wrapText="1" indent="1"/>
    </xf>
    <xf numFmtId="14" fontId="22" fillId="8" borderId="1" xfId="16384" applyNumberFormat="1" applyFont="1" applyFill="1" applyBorder="1" applyAlignment="1">
      <alignment horizontal="center" vertical="center" wrapText="1"/>
    </xf>
    <xf numFmtId="49" fontId="26" fillId="0" borderId="1" xfId="16059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 indent="1"/>
    </xf>
    <xf numFmtId="0" fontId="26" fillId="0" borderId="1" xfId="0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9" fontId="31" fillId="0" borderId="1" xfId="1" applyFont="1" applyFill="1" applyBorder="1" applyAlignment="1">
      <alignment horizontal="center" vertical="center" wrapText="1"/>
    </xf>
    <xf numFmtId="49" fontId="22" fillId="0" borderId="1" xfId="16059" applyNumberFormat="1" applyFont="1" applyFill="1" applyBorder="1" applyAlignment="1">
      <alignment horizontal="left" vertical="center" wrapText="1" indent="1"/>
    </xf>
    <xf numFmtId="3" fontId="23" fillId="0" borderId="0" xfId="0" applyNumberFormat="1" applyFont="1" applyFill="1" applyAlignment="1">
      <alignment wrapText="1"/>
    </xf>
    <xf numFmtId="1" fontId="22" fillId="0" borderId="1" xfId="0" applyNumberFormat="1" applyFont="1" applyFill="1" applyBorder="1" applyAlignment="1">
      <alignment horizontal="left" vertical="top" wrapText="1"/>
    </xf>
    <xf numFmtId="0" fontId="22" fillId="11" borderId="7" xfId="0" applyNumberFormat="1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 wrapText="1"/>
    </xf>
    <xf numFmtId="0" fontId="22" fillId="0" borderId="1" xfId="0" applyNumberFormat="1" applyFont="1" applyBorder="1" applyAlignment="1">
      <alignment vertical="center" wrapText="1"/>
    </xf>
    <xf numFmtId="1" fontId="22" fillId="3" borderId="2" xfId="0" applyNumberFormat="1" applyFont="1" applyFill="1" applyBorder="1" applyAlignment="1">
      <alignment horizontal="justify" vertical="center" wrapText="1"/>
    </xf>
    <xf numFmtId="1" fontId="22" fillId="3" borderId="6" xfId="0" applyNumberFormat="1" applyFont="1" applyFill="1" applyBorder="1" applyAlignment="1">
      <alignment horizontal="left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4" fontId="22" fillId="0" borderId="1" xfId="16010" applyNumberFormat="1" applyFont="1" applyFill="1" applyBorder="1" applyAlignment="1">
      <alignment horizontal="center" vertical="center" wrapText="1"/>
    </xf>
    <xf numFmtId="14" fontId="23" fillId="8" borderId="1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14" fontId="22" fillId="9" borderId="0" xfId="0" applyNumberFormat="1" applyFont="1" applyFill="1" applyBorder="1" applyAlignment="1">
      <alignment horizontal="center" vertical="center"/>
    </xf>
    <xf numFmtId="14" fontId="22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22" fillId="11" borderId="1" xfId="0" applyFont="1" applyFill="1" applyBorder="1" applyAlignment="1">
      <alignment horizontal="center" vertical="center" wrapText="1"/>
    </xf>
    <xf numFmtId="3" fontId="22" fillId="5" borderId="9" xfId="16059" applyNumberFormat="1" applyFont="1" applyFill="1" applyBorder="1" applyAlignment="1" applyProtection="1">
      <alignment horizontal="center" vertical="center" wrapText="1"/>
      <protection locked="0"/>
    </xf>
    <xf numFmtId="3" fontId="22" fillId="5" borderId="19" xfId="16059" applyNumberFormat="1" applyFont="1" applyFill="1" applyBorder="1" applyAlignment="1" applyProtection="1">
      <alignment horizontal="center" vertical="center" wrapText="1"/>
      <protection locked="0"/>
    </xf>
    <xf numFmtId="3" fontId="22" fillId="5" borderId="12" xfId="16059" applyNumberFormat="1" applyFont="1" applyFill="1" applyBorder="1" applyAlignment="1" applyProtection="1">
      <alignment horizontal="center" vertical="center" wrapText="1"/>
      <protection locked="0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19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1" fontId="22" fillId="11" borderId="2" xfId="0" applyNumberFormat="1" applyFont="1" applyFill="1" applyBorder="1" applyAlignment="1">
      <alignment horizontal="center" vertical="center" wrapText="1"/>
    </xf>
    <xf numFmtId="1" fontId="22" fillId="11" borderId="19" xfId="0" applyNumberFormat="1" applyFont="1" applyFill="1" applyBorder="1" applyAlignment="1">
      <alignment horizontal="center" vertical="center" wrapText="1"/>
    </xf>
    <xf numFmtId="1" fontId="22" fillId="11" borderId="3" xfId="0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4" fontId="22" fillId="5" borderId="5" xfId="0" applyNumberFormat="1" applyFont="1" applyFill="1" applyBorder="1" applyAlignment="1">
      <alignment horizontal="center" vertical="center" wrapText="1"/>
    </xf>
    <xf numFmtId="14" fontId="22" fillId="5" borderId="7" xfId="0" applyNumberFormat="1" applyFont="1" applyFill="1" applyBorder="1" applyAlignment="1">
      <alignment horizontal="center" vertical="center" wrapText="1"/>
    </xf>
    <xf numFmtId="14" fontId="22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left" vertical="center" wrapText="1"/>
    </xf>
    <xf numFmtId="1" fontId="22" fillId="3" borderId="3" xfId="0" applyNumberFormat="1" applyFont="1" applyFill="1" applyBorder="1" applyAlignment="1">
      <alignment horizontal="left" vertical="center" wrapText="1"/>
    </xf>
    <xf numFmtId="0" fontId="25" fillId="0" borderId="2" xfId="0" applyNumberFormat="1" applyFont="1" applyBorder="1" applyAlignment="1">
      <alignment horizontal="left" vertical="center" wrapText="1"/>
    </xf>
    <xf numFmtId="0" fontId="25" fillId="0" borderId="3" xfId="0" applyNumberFormat="1" applyFont="1" applyBorder="1" applyAlignment="1">
      <alignment horizontal="left" vertical="center" wrapText="1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R68"/>
  <sheetViews>
    <sheetView tabSelected="1" zoomScale="85" zoomScaleNormal="85" workbookViewId="0">
      <pane xSplit="1" ySplit="7" topLeftCell="B11" activePane="bottomRight" state="frozen"/>
      <selection pane="topRight" activeCell="C1" sqref="C1"/>
      <selection pane="bottomLeft" activeCell="A7" sqref="A7"/>
      <selection pane="bottomRight" activeCell="F17" sqref="F17"/>
    </sheetView>
  </sheetViews>
  <sheetFormatPr defaultColWidth="9" defaultRowHeight="12.75" outlineLevelCol="1" x14ac:dyDescent="0.2"/>
  <cols>
    <col min="1" max="1" width="9.25" style="7" customWidth="1"/>
    <col min="2" max="2" width="46.375" style="7" customWidth="1"/>
    <col min="3" max="3" width="6.125" style="7" customWidth="1"/>
    <col min="4" max="4" width="8.875" style="7" customWidth="1"/>
    <col min="5" max="5" width="14" style="7" customWidth="1"/>
    <col min="6" max="6" width="15.375" style="7" customWidth="1" collapsed="1"/>
    <col min="7" max="7" width="10.125" style="7" hidden="1" customWidth="1" outlineLevel="1"/>
    <col min="8" max="8" width="10.875" style="7" hidden="1" customWidth="1" outlineLevel="1"/>
    <col min="9" max="9" width="9.25" style="7" hidden="1" customWidth="1" outlineLevel="1"/>
    <col min="10" max="10" width="12.625" style="7" hidden="1" customWidth="1" outlineLevel="1"/>
    <col min="11" max="11" width="14.25" style="7" hidden="1" customWidth="1" outlineLevel="1"/>
    <col min="12" max="13" width="11.875" style="7" hidden="1" customWidth="1" outlineLevel="1"/>
    <col min="14" max="14" width="10.125" style="7" hidden="1" customWidth="1" outlineLevel="1"/>
    <col min="15" max="15" width="10.25" style="7" hidden="1" customWidth="1" outlineLevel="1"/>
    <col min="16" max="16" width="12.75" style="7" hidden="1" customWidth="1" outlineLevel="1"/>
    <col min="17" max="17" width="13" style="9" hidden="1" customWidth="1" outlineLevel="1"/>
    <col min="18" max="20" width="14" style="11" hidden="1" customWidth="1" outlineLevel="1"/>
    <col min="21" max="21" width="14.875" style="11" customWidth="1"/>
    <col min="22" max="22" width="16.625" style="11" customWidth="1"/>
    <col min="23" max="23" width="15.125" style="11" customWidth="1"/>
    <col min="24" max="24" width="16.75" style="11" customWidth="1"/>
    <col min="25" max="25" width="13.375" style="11" customWidth="1"/>
    <col min="26" max="26" width="60.25" style="11" customWidth="1" collapsed="1"/>
    <col min="27" max="27" width="13.75" style="29" hidden="1" customWidth="1" outlineLevel="1"/>
    <col min="28" max="28" width="13.75" style="11" hidden="1" customWidth="1" outlineLevel="1"/>
    <col min="29" max="29" width="13.75" style="26" hidden="1" customWidth="1" outlineLevel="1"/>
    <col min="30" max="30" width="15.5" style="11" hidden="1" customWidth="1" outlineLevel="1"/>
    <col min="31" max="31" width="5.875" style="11" hidden="1" customWidth="1"/>
    <col min="32" max="32" width="36.625" style="7" customWidth="1"/>
    <col min="33" max="33" width="25.5" style="7" customWidth="1"/>
    <col min="34" max="16384" width="9" style="7"/>
  </cols>
  <sheetData>
    <row r="1" spans="1:33" s="18" customFormat="1" ht="15.75" customHeight="1" x14ac:dyDescent="0.25"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132</v>
      </c>
      <c r="AA1" s="79"/>
      <c r="AB1" s="79"/>
      <c r="AC1" s="79"/>
      <c r="AD1" s="79"/>
    </row>
    <row r="2" spans="1:33" s="18" customFormat="1" ht="16.5" customHeight="1" x14ac:dyDescent="0.25">
      <c r="A2" s="119" t="s">
        <v>123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27"/>
      <c r="AB2" s="54"/>
      <c r="AC2" s="24"/>
      <c r="AD2" s="54"/>
      <c r="AE2" s="54"/>
    </row>
    <row r="3" spans="1:33" ht="9" customHeight="1" thickBot="1" x14ac:dyDescent="0.25">
      <c r="A3" s="55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12"/>
      <c r="Y3" s="57"/>
      <c r="Z3" s="57"/>
      <c r="AA3" s="28"/>
      <c r="AB3" s="53"/>
      <c r="AC3" s="25"/>
      <c r="AD3" s="53"/>
      <c r="AE3" s="51"/>
    </row>
    <row r="4" spans="1:33" s="6" customFormat="1" ht="24.75" customHeight="1" x14ac:dyDescent="0.2">
      <c r="A4" s="141" t="s">
        <v>67</v>
      </c>
      <c r="B4" s="127" t="s">
        <v>35</v>
      </c>
      <c r="C4" s="127" t="s">
        <v>65</v>
      </c>
      <c r="D4" s="127" t="s">
        <v>88</v>
      </c>
      <c r="E4" s="121" t="s">
        <v>76</v>
      </c>
      <c r="F4" s="121" t="s">
        <v>66</v>
      </c>
      <c r="G4" s="121" t="s">
        <v>41</v>
      </c>
      <c r="H4" s="121" t="s">
        <v>42</v>
      </c>
      <c r="I4" s="121" t="s">
        <v>43</v>
      </c>
      <c r="J4" s="121" t="s">
        <v>44</v>
      </c>
      <c r="K4" s="121" t="s">
        <v>45</v>
      </c>
      <c r="L4" s="121" t="s">
        <v>46</v>
      </c>
      <c r="M4" s="121" t="s">
        <v>47</v>
      </c>
      <c r="N4" s="121" t="s">
        <v>48</v>
      </c>
      <c r="O4" s="121" t="s">
        <v>49</v>
      </c>
      <c r="P4" s="121" t="s">
        <v>50</v>
      </c>
      <c r="Q4" s="121" t="s">
        <v>51</v>
      </c>
      <c r="R4" s="135" t="s">
        <v>64</v>
      </c>
      <c r="S4" s="135"/>
      <c r="T4" s="127" t="s">
        <v>70</v>
      </c>
      <c r="U4" s="137" t="s">
        <v>40</v>
      </c>
      <c r="V4" s="138"/>
      <c r="W4" s="138"/>
      <c r="X4" s="138"/>
      <c r="Y4" s="139"/>
      <c r="Z4" s="124" t="s">
        <v>112</v>
      </c>
      <c r="AA4" s="130" t="s">
        <v>57</v>
      </c>
      <c r="AB4" s="131"/>
      <c r="AC4" s="132" t="s">
        <v>63</v>
      </c>
      <c r="AD4" s="120" t="s">
        <v>78</v>
      </c>
      <c r="AE4" s="120" t="s">
        <v>71</v>
      </c>
    </row>
    <row r="5" spans="1:33" s="6" customFormat="1" ht="18" customHeight="1" x14ac:dyDescent="0.2">
      <c r="A5" s="142"/>
      <c r="B5" s="128"/>
      <c r="C5" s="128"/>
      <c r="D5" s="128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04"/>
      <c r="S5" s="104"/>
      <c r="T5" s="128"/>
      <c r="U5" s="136" t="s">
        <v>108</v>
      </c>
      <c r="V5" s="136"/>
      <c r="W5" s="136" t="s">
        <v>109</v>
      </c>
      <c r="X5" s="136"/>
      <c r="Y5" s="136"/>
      <c r="Z5" s="125"/>
      <c r="AA5" s="102"/>
      <c r="AB5" s="103"/>
      <c r="AC5" s="133"/>
      <c r="AD5" s="120"/>
      <c r="AE5" s="120"/>
    </row>
    <row r="6" spans="1:33" s="6" customFormat="1" ht="38.25" customHeight="1" thickBot="1" x14ac:dyDescent="0.25">
      <c r="A6" s="143"/>
      <c r="B6" s="129"/>
      <c r="C6" s="129"/>
      <c r="D6" s="129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63" t="s">
        <v>53</v>
      </c>
      <c r="S6" s="63" t="s">
        <v>39</v>
      </c>
      <c r="T6" s="129"/>
      <c r="U6" s="63" t="s">
        <v>111</v>
      </c>
      <c r="V6" s="63" t="s">
        <v>110</v>
      </c>
      <c r="W6" s="63" t="s">
        <v>111</v>
      </c>
      <c r="X6" s="78" t="s">
        <v>124</v>
      </c>
      <c r="Y6" s="78" t="s">
        <v>127</v>
      </c>
      <c r="Z6" s="126"/>
      <c r="AA6" s="62" t="s">
        <v>61</v>
      </c>
      <c r="AB6" s="36" t="s">
        <v>62</v>
      </c>
      <c r="AC6" s="134"/>
      <c r="AD6" s="120"/>
      <c r="AE6" s="120" t="s">
        <v>71</v>
      </c>
    </row>
    <row r="7" spans="1:33" s="6" customFormat="1" ht="13.5" customHeight="1" x14ac:dyDescent="0.2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>
        <v>7</v>
      </c>
      <c r="V7" s="59">
        <v>8</v>
      </c>
      <c r="W7" s="59">
        <v>9</v>
      </c>
      <c r="X7" s="59"/>
      <c r="Y7" s="59">
        <v>10</v>
      </c>
      <c r="Z7" s="59">
        <v>11</v>
      </c>
      <c r="AA7" s="59"/>
      <c r="AB7" s="59"/>
      <c r="AC7" s="59"/>
      <c r="AD7" s="59"/>
      <c r="AE7" s="50" t="s">
        <v>72</v>
      </c>
    </row>
    <row r="8" spans="1:33" s="6" customFormat="1" x14ac:dyDescent="0.2">
      <c r="A8" s="64" t="s">
        <v>87</v>
      </c>
      <c r="B8" s="144"/>
      <c r="C8" s="145"/>
      <c r="D8" s="146"/>
      <c r="E8" s="77">
        <f>E18+E10+E25+E13+E22</f>
        <v>350243518</v>
      </c>
      <c r="F8" s="77">
        <f>F18+F10+F25+F13+F22</f>
        <v>331077587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44"/>
      <c r="V8" s="145"/>
      <c r="W8" s="145"/>
      <c r="X8" s="145"/>
      <c r="Y8" s="145"/>
      <c r="Z8" s="146"/>
      <c r="AA8" s="61"/>
      <c r="AB8" s="61"/>
      <c r="AC8" s="61"/>
      <c r="AD8" s="61"/>
      <c r="AE8" s="58"/>
      <c r="AF8" s="90"/>
    </row>
    <row r="9" spans="1:33" s="6" customFormat="1" x14ac:dyDescent="0.2">
      <c r="A9" s="64"/>
      <c r="B9" s="109" t="s">
        <v>128</v>
      </c>
      <c r="C9" s="110"/>
      <c r="D9" s="111"/>
      <c r="E9" s="77">
        <f>E14+E15+E19+E23+E24+E27</f>
        <v>184197664</v>
      </c>
      <c r="F9" s="77">
        <f>F14+F15+F19+F23+F24+F27</f>
        <v>118453848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144"/>
      <c r="V9" s="145"/>
      <c r="W9" s="145"/>
      <c r="X9" s="145"/>
      <c r="Y9" s="145"/>
      <c r="Z9" s="146"/>
      <c r="AA9" s="61"/>
      <c r="AB9" s="61"/>
      <c r="AC9" s="61"/>
      <c r="AD9" s="61"/>
      <c r="AE9" s="58"/>
      <c r="AF9" s="90"/>
    </row>
    <row r="10" spans="1:33" s="6" customFormat="1" ht="12" customHeight="1" x14ac:dyDescent="0.2">
      <c r="A10" s="67"/>
      <c r="B10" s="147" t="s">
        <v>84</v>
      </c>
      <c r="C10" s="148"/>
      <c r="D10" s="149"/>
      <c r="E10" s="68">
        <f>SUM(E12:E12)</f>
        <v>115127027</v>
      </c>
      <c r="F10" s="68">
        <f>F12+F11</f>
        <v>157857972</v>
      </c>
      <c r="G10" s="69"/>
      <c r="H10" s="69"/>
      <c r="I10" s="69"/>
      <c r="J10" s="70"/>
      <c r="K10" s="71"/>
      <c r="L10" s="71"/>
      <c r="M10" s="70"/>
      <c r="N10" s="71"/>
      <c r="O10" s="70"/>
      <c r="P10" s="71"/>
      <c r="Q10" s="70"/>
      <c r="R10" s="72"/>
      <c r="S10" s="72"/>
      <c r="T10" s="72"/>
      <c r="U10" s="150"/>
      <c r="V10" s="151"/>
      <c r="W10" s="151"/>
      <c r="X10" s="151"/>
      <c r="Y10" s="151"/>
      <c r="Z10" s="152"/>
      <c r="AA10" s="61"/>
      <c r="AB10" s="61"/>
      <c r="AC10" s="61"/>
      <c r="AD10" s="61"/>
      <c r="AE10" s="58"/>
    </row>
    <row r="11" spans="1:33" s="6" customFormat="1" ht="35.25" customHeight="1" x14ac:dyDescent="0.2">
      <c r="A11" s="31" t="s">
        <v>133</v>
      </c>
      <c r="B11" s="33" t="s">
        <v>134</v>
      </c>
      <c r="C11" s="31" t="s">
        <v>3</v>
      </c>
      <c r="D11" s="31" t="s">
        <v>1</v>
      </c>
      <c r="E11" s="20">
        <f>F11+K11</f>
        <v>65294118</v>
      </c>
      <c r="F11" s="20">
        <f>G11+H11+I11</f>
        <v>60000000</v>
      </c>
      <c r="G11" s="20">
        <v>0</v>
      </c>
      <c r="H11" s="20">
        <v>60000000</v>
      </c>
      <c r="I11" s="20">
        <v>0</v>
      </c>
      <c r="J11" s="21">
        <f>F11/E11</f>
        <v>0.91891891395178971</v>
      </c>
      <c r="K11" s="20">
        <f>L11+N11+P11</f>
        <v>5294118</v>
      </c>
      <c r="L11" s="20">
        <v>0</v>
      </c>
      <c r="M11" s="21">
        <f>L11/E11</f>
        <v>0</v>
      </c>
      <c r="N11" s="20">
        <v>0</v>
      </c>
      <c r="O11" s="21">
        <f>N11/E11</f>
        <v>0</v>
      </c>
      <c r="P11" s="20">
        <v>5294118</v>
      </c>
      <c r="Q11" s="21">
        <f>P11/E11</f>
        <v>8.1081086048210349E-2</v>
      </c>
      <c r="R11" s="32" t="s">
        <v>17</v>
      </c>
      <c r="S11" s="32" t="s">
        <v>17</v>
      </c>
      <c r="T11" s="32" t="s">
        <v>17</v>
      </c>
      <c r="U11" s="32" t="s">
        <v>54</v>
      </c>
      <c r="V11" s="48" t="s">
        <v>135</v>
      </c>
      <c r="W11" s="32" t="s">
        <v>59</v>
      </c>
      <c r="X11" s="47" t="s">
        <v>82</v>
      </c>
      <c r="Y11" s="48" t="s">
        <v>136</v>
      </c>
      <c r="Z11" s="117"/>
      <c r="AA11" s="61"/>
      <c r="AB11" s="61"/>
      <c r="AC11" s="61"/>
      <c r="AD11" s="61"/>
      <c r="AE11" s="58"/>
    </row>
    <row r="12" spans="1:33" s="6" customFormat="1" ht="44.25" customHeight="1" x14ac:dyDescent="0.2">
      <c r="A12" s="31" t="s">
        <v>31</v>
      </c>
      <c r="B12" s="33" t="s">
        <v>32</v>
      </c>
      <c r="C12" s="23" t="s">
        <v>3</v>
      </c>
      <c r="D12" s="23" t="s">
        <v>1</v>
      </c>
      <c r="E12" s="20">
        <f>F12+K12</f>
        <v>115127027</v>
      </c>
      <c r="F12" s="20">
        <f>G12+H12+I12</f>
        <v>97857972</v>
      </c>
      <c r="G12" s="22">
        <v>0</v>
      </c>
      <c r="H12" s="22">
        <v>97857972</v>
      </c>
      <c r="I12" s="22">
        <v>0</v>
      </c>
      <c r="J12" s="21">
        <f>F12/E12</f>
        <v>0.84999999174824514</v>
      </c>
      <c r="K12" s="20">
        <f>L12+N12+P12</f>
        <v>17269055</v>
      </c>
      <c r="L12" s="22">
        <v>17269055</v>
      </c>
      <c r="M12" s="21">
        <f>L12/E12</f>
        <v>0.15000000825175483</v>
      </c>
      <c r="N12" s="22">
        <v>0</v>
      </c>
      <c r="O12" s="21">
        <f>N12/E12</f>
        <v>0</v>
      </c>
      <c r="P12" s="22">
        <v>0</v>
      </c>
      <c r="Q12" s="21">
        <f>P12/E12</f>
        <v>0</v>
      </c>
      <c r="R12" s="32" t="s">
        <v>33</v>
      </c>
      <c r="S12" s="48" t="s">
        <v>52</v>
      </c>
      <c r="T12" s="52"/>
      <c r="U12" s="32" t="s">
        <v>56</v>
      </c>
      <c r="V12" s="48" t="s">
        <v>77</v>
      </c>
      <c r="W12" s="32" t="s">
        <v>59</v>
      </c>
      <c r="X12" s="47" t="s">
        <v>82</v>
      </c>
      <c r="Y12" s="48" t="s">
        <v>122</v>
      </c>
      <c r="Z12" s="101"/>
      <c r="AA12" s="61"/>
      <c r="AB12" s="61"/>
      <c r="AC12" s="61"/>
      <c r="AD12" s="61"/>
      <c r="AE12" s="58"/>
      <c r="AF12" s="100"/>
      <c r="AG12" s="81"/>
    </row>
    <row r="13" spans="1:33" s="6" customFormat="1" ht="12.75" customHeight="1" x14ac:dyDescent="0.2">
      <c r="A13" s="76"/>
      <c r="B13" s="147" t="s">
        <v>86</v>
      </c>
      <c r="C13" s="148"/>
      <c r="D13" s="149"/>
      <c r="E13" s="68">
        <f>SUM(E14:E17)</f>
        <v>81083374</v>
      </c>
      <c r="F13" s="68">
        <f>SUM(F14:F17)</f>
        <v>68920867</v>
      </c>
      <c r="G13" s="69"/>
      <c r="H13" s="69"/>
      <c r="I13" s="69"/>
      <c r="J13" s="70"/>
      <c r="K13" s="71"/>
      <c r="L13" s="69"/>
      <c r="M13" s="70"/>
      <c r="N13" s="69"/>
      <c r="O13" s="70"/>
      <c r="P13" s="69"/>
      <c r="Q13" s="70"/>
      <c r="R13" s="72"/>
      <c r="S13" s="72"/>
      <c r="T13" s="72"/>
      <c r="U13" s="150"/>
      <c r="V13" s="151"/>
      <c r="W13" s="151"/>
      <c r="X13" s="151"/>
      <c r="Y13" s="151"/>
      <c r="Z13" s="152"/>
      <c r="AA13" s="61"/>
      <c r="AB13" s="61"/>
      <c r="AC13" s="61"/>
      <c r="AD13" s="61"/>
      <c r="AE13" s="58"/>
    </row>
    <row r="14" spans="1:33" s="6" customFormat="1" ht="88.5" customHeight="1" x14ac:dyDescent="0.2">
      <c r="A14" s="31" t="s">
        <v>34</v>
      </c>
      <c r="B14" s="33" t="s">
        <v>89</v>
      </c>
      <c r="C14" s="23" t="s">
        <v>29</v>
      </c>
      <c r="D14" s="23" t="s">
        <v>2</v>
      </c>
      <c r="E14" s="20">
        <f>F14+K14</f>
        <v>34345390</v>
      </c>
      <c r="F14" s="20">
        <f>G14+H14+I14+10722724</f>
        <v>29193581</v>
      </c>
      <c r="G14" s="22">
        <v>0</v>
      </c>
      <c r="H14" s="22">
        <v>0</v>
      </c>
      <c r="I14" s="22">
        <v>18470857</v>
      </c>
      <c r="J14" s="21">
        <f>F14/E14</f>
        <v>0.8499999854420055</v>
      </c>
      <c r="K14" s="20">
        <v>5151809</v>
      </c>
      <c r="L14" s="22">
        <v>5151809</v>
      </c>
      <c r="M14" s="21">
        <f>L14/E14</f>
        <v>0.15000001455799453</v>
      </c>
      <c r="N14" s="22">
        <v>0</v>
      </c>
      <c r="O14" s="21">
        <f>N14/E14</f>
        <v>0</v>
      </c>
      <c r="P14" s="22">
        <v>0</v>
      </c>
      <c r="Q14" s="21">
        <f>P14/E14</f>
        <v>0</v>
      </c>
      <c r="R14" s="32" t="s">
        <v>56</v>
      </c>
      <c r="S14" s="48" t="s">
        <v>80</v>
      </c>
      <c r="T14" s="52"/>
      <c r="U14" s="32" t="s">
        <v>56</v>
      </c>
      <c r="V14" s="48" t="s">
        <v>81</v>
      </c>
      <c r="W14" s="32" t="s">
        <v>144</v>
      </c>
      <c r="X14" s="47" t="s">
        <v>82</v>
      </c>
      <c r="Y14" s="47" t="s">
        <v>82</v>
      </c>
      <c r="Z14" s="106" t="s">
        <v>145</v>
      </c>
      <c r="AA14" s="61"/>
      <c r="AB14" s="61"/>
      <c r="AC14" s="61"/>
      <c r="AD14" s="61"/>
      <c r="AE14" s="58"/>
    </row>
    <row r="15" spans="1:33" s="6" customFormat="1" ht="34.5" customHeight="1" x14ac:dyDescent="0.2">
      <c r="A15" s="91" t="s">
        <v>98</v>
      </c>
      <c r="B15" s="92" t="s">
        <v>99</v>
      </c>
      <c r="C15" s="87" t="s">
        <v>3</v>
      </c>
      <c r="D15" s="87" t="s">
        <v>1</v>
      </c>
      <c r="E15" s="89">
        <f t="shared" ref="E15" si="0">F15+K15</f>
        <v>32552786</v>
      </c>
      <c r="F15" s="89">
        <f t="shared" ref="F15" si="1">G15+H15+I15</f>
        <v>27669868</v>
      </c>
      <c r="G15" s="89">
        <v>0</v>
      </c>
      <c r="H15" s="89">
        <v>27669868</v>
      </c>
      <c r="I15" s="89">
        <v>0</v>
      </c>
      <c r="J15" s="21">
        <f t="shared" ref="J15" si="2">F15/E15</f>
        <v>0.84999999692806627</v>
      </c>
      <c r="K15" s="20">
        <f t="shared" ref="K15" si="3">L15+N15+P15</f>
        <v>4882918</v>
      </c>
      <c r="L15" s="89">
        <v>4882918</v>
      </c>
      <c r="M15" s="21">
        <f t="shared" ref="M15" si="4">L15/E15</f>
        <v>0.1500000030719337</v>
      </c>
      <c r="N15" s="89">
        <v>0</v>
      </c>
      <c r="O15" s="21">
        <f t="shared" ref="O15" si="5">N15/E15</f>
        <v>0</v>
      </c>
      <c r="P15" s="89">
        <v>0</v>
      </c>
      <c r="Q15" s="21">
        <f t="shared" ref="Q15" si="6">P15/E15</f>
        <v>0</v>
      </c>
      <c r="R15" s="32" t="s">
        <v>54</v>
      </c>
      <c r="S15" s="93" t="s">
        <v>100</v>
      </c>
      <c r="T15" s="32"/>
      <c r="U15" s="32" t="s">
        <v>120</v>
      </c>
      <c r="V15" s="15" t="s">
        <v>37</v>
      </c>
      <c r="W15" s="32" t="s">
        <v>121</v>
      </c>
      <c r="X15" s="15" t="s">
        <v>37</v>
      </c>
      <c r="Y15" s="15" t="s">
        <v>37</v>
      </c>
      <c r="Z15" s="156" t="s">
        <v>119</v>
      </c>
      <c r="AA15" s="61"/>
      <c r="AB15" s="61"/>
      <c r="AC15" s="61"/>
      <c r="AD15" s="61"/>
      <c r="AE15" s="58"/>
    </row>
    <row r="16" spans="1:33" s="6" customFormat="1" ht="41.25" customHeight="1" x14ac:dyDescent="0.2">
      <c r="A16" s="94" t="s">
        <v>101</v>
      </c>
      <c r="B16" s="95" t="s">
        <v>102</v>
      </c>
      <c r="C16" s="96" t="s">
        <v>3</v>
      </c>
      <c r="D16" s="96" t="s">
        <v>1</v>
      </c>
      <c r="E16" s="108" t="s">
        <v>148</v>
      </c>
      <c r="F16" s="108" t="s">
        <v>148</v>
      </c>
      <c r="G16" s="97">
        <v>0</v>
      </c>
      <c r="H16" s="97" t="s">
        <v>103</v>
      </c>
      <c r="I16" s="97">
        <v>0</v>
      </c>
      <c r="J16" s="98">
        <v>0.85</v>
      </c>
      <c r="K16" s="97" t="s">
        <v>103</v>
      </c>
      <c r="L16" s="97" t="s">
        <v>103</v>
      </c>
      <c r="M16" s="98">
        <v>0.15</v>
      </c>
      <c r="N16" s="97">
        <v>0</v>
      </c>
      <c r="O16" s="98">
        <v>0</v>
      </c>
      <c r="P16" s="97">
        <v>0</v>
      </c>
      <c r="Q16" s="98">
        <v>0</v>
      </c>
      <c r="R16" s="32" t="s">
        <v>55</v>
      </c>
      <c r="S16" s="15" t="s">
        <v>37</v>
      </c>
      <c r="T16" s="32"/>
      <c r="U16" s="32" t="s">
        <v>113</v>
      </c>
      <c r="V16" s="15" t="s">
        <v>37</v>
      </c>
      <c r="W16" s="32" t="s">
        <v>121</v>
      </c>
      <c r="X16" s="15" t="s">
        <v>37</v>
      </c>
      <c r="Y16" s="15" t="s">
        <v>37</v>
      </c>
      <c r="Z16" s="157"/>
      <c r="AA16" s="61"/>
      <c r="AB16" s="61"/>
      <c r="AC16" s="61"/>
      <c r="AD16" s="61"/>
      <c r="AE16" s="58"/>
    </row>
    <row r="17" spans="1:44" s="6" customFormat="1" ht="45" customHeight="1" x14ac:dyDescent="0.2">
      <c r="A17" s="91" t="s">
        <v>104</v>
      </c>
      <c r="B17" s="99" t="s">
        <v>105</v>
      </c>
      <c r="C17" s="23" t="s">
        <v>3</v>
      </c>
      <c r="D17" s="23" t="s">
        <v>1</v>
      </c>
      <c r="E17" s="20">
        <f t="shared" ref="E17" si="7">F17+K17</f>
        <v>14185198</v>
      </c>
      <c r="F17" s="20">
        <f t="shared" ref="F17" si="8">G17+H17+I17</f>
        <v>12057418</v>
      </c>
      <c r="G17" s="22">
        <v>0</v>
      </c>
      <c r="H17" s="22">
        <v>12057418</v>
      </c>
      <c r="I17" s="22">
        <v>0</v>
      </c>
      <c r="J17" s="21">
        <f t="shared" ref="J17" si="9">F17/E17</f>
        <v>0.84999997885119405</v>
      </c>
      <c r="K17" s="20">
        <f t="shared" ref="K17" si="10">L17+N17+P17</f>
        <v>2127780</v>
      </c>
      <c r="L17" s="22">
        <v>2127780</v>
      </c>
      <c r="M17" s="21">
        <f t="shared" ref="M17" si="11">L17/E17</f>
        <v>0.15000002114880595</v>
      </c>
      <c r="N17" s="22">
        <v>0</v>
      </c>
      <c r="O17" s="21">
        <f t="shared" ref="O17" si="12">N17/E17</f>
        <v>0</v>
      </c>
      <c r="P17" s="22">
        <v>0</v>
      </c>
      <c r="Q17" s="21">
        <f t="shared" ref="Q17" si="13">P17/E17</f>
        <v>0</v>
      </c>
      <c r="R17" s="32" t="s">
        <v>54</v>
      </c>
      <c r="S17" s="93" t="s">
        <v>106</v>
      </c>
      <c r="T17" s="52"/>
      <c r="U17" s="32" t="s">
        <v>56</v>
      </c>
      <c r="V17" s="93" t="s">
        <v>106</v>
      </c>
      <c r="W17" s="113" t="s">
        <v>125</v>
      </c>
      <c r="X17" s="47" t="s">
        <v>82</v>
      </c>
      <c r="Y17" s="48" t="s">
        <v>122</v>
      </c>
      <c r="Z17" s="105"/>
      <c r="AA17" s="61"/>
      <c r="AB17" s="61"/>
      <c r="AC17" s="61"/>
      <c r="AD17" s="61"/>
      <c r="AE17" s="58"/>
    </row>
    <row r="18" spans="1:44" x14ac:dyDescent="0.2">
      <c r="A18" s="65"/>
      <c r="B18" s="147" t="s">
        <v>83</v>
      </c>
      <c r="C18" s="148"/>
      <c r="D18" s="149"/>
      <c r="E18" s="66">
        <f>SUM(E19:E21)</f>
        <v>112961958</v>
      </c>
      <c r="F18" s="66">
        <f>SUM(F19:F21)</f>
        <v>57903499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147"/>
      <c r="V18" s="148"/>
      <c r="W18" s="148"/>
      <c r="X18" s="148"/>
      <c r="Y18" s="148"/>
      <c r="Z18" s="149"/>
      <c r="AA18" s="19">
        <v>2</v>
      </c>
      <c r="AB18" s="34" t="s">
        <v>36</v>
      </c>
      <c r="AC18" s="19">
        <v>10</v>
      </c>
      <c r="AD18" s="32" t="s">
        <v>69</v>
      </c>
      <c r="AE18" s="32">
        <v>42427</v>
      </c>
      <c r="AG18" s="81"/>
      <c r="AH18" s="6"/>
    </row>
    <row r="19" spans="1:44" s="13" customFormat="1" ht="48" customHeight="1" x14ac:dyDescent="0.2">
      <c r="A19" s="31" t="s">
        <v>30</v>
      </c>
      <c r="B19" s="33" t="s">
        <v>58</v>
      </c>
      <c r="C19" s="23" t="s">
        <v>29</v>
      </c>
      <c r="D19" s="23" t="s">
        <v>0</v>
      </c>
      <c r="E19" s="20">
        <f>F19+K19</f>
        <v>76228329</v>
      </c>
      <c r="F19" s="20">
        <f>G19+H19+I19</f>
        <v>26679915</v>
      </c>
      <c r="G19" s="20">
        <v>26679915</v>
      </c>
      <c r="H19" s="22">
        <v>0</v>
      </c>
      <c r="I19" s="22">
        <v>0</v>
      </c>
      <c r="J19" s="21">
        <f>F19/E19</f>
        <v>0.34999999803222764</v>
      </c>
      <c r="K19" s="20">
        <v>49548414</v>
      </c>
      <c r="L19" s="22">
        <v>0</v>
      </c>
      <c r="M19" s="21">
        <f>L19/E19</f>
        <v>0</v>
      </c>
      <c r="N19" s="20">
        <v>0</v>
      </c>
      <c r="O19" s="21">
        <f>N19/E19</f>
        <v>0</v>
      </c>
      <c r="P19" s="20">
        <v>49548414</v>
      </c>
      <c r="Q19" s="21">
        <f>P19/E19</f>
        <v>0.65000000196777241</v>
      </c>
      <c r="R19" s="32" t="s">
        <v>56</v>
      </c>
      <c r="S19" s="48" t="s">
        <v>73</v>
      </c>
      <c r="T19" s="30"/>
      <c r="U19" s="32" t="s">
        <v>56</v>
      </c>
      <c r="V19" s="48" t="s">
        <v>79</v>
      </c>
      <c r="W19" s="32" t="s">
        <v>144</v>
      </c>
      <c r="X19" s="47" t="s">
        <v>82</v>
      </c>
      <c r="Y19" s="47" t="s">
        <v>82</v>
      </c>
      <c r="Z19" s="106" t="s">
        <v>146</v>
      </c>
      <c r="AA19" s="19"/>
      <c r="AB19" s="34"/>
      <c r="AC19" s="19"/>
      <c r="AD19" s="32"/>
      <c r="AE19" s="32"/>
    </row>
    <row r="20" spans="1:44" s="13" customFormat="1" ht="39.75" customHeight="1" x14ac:dyDescent="0.2">
      <c r="A20" s="14" t="s">
        <v>7</v>
      </c>
      <c r="B20" s="60" t="s">
        <v>126</v>
      </c>
      <c r="C20" s="23" t="s">
        <v>3</v>
      </c>
      <c r="D20" s="23" t="s">
        <v>1</v>
      </c>
      <c r="E20" s="20">
        <f>F20+K20</f>
        <v>32733629</v>
      </c>
      <c r="F20" s="20">
        <f t="shared" ref="F20" si="14">G20+H20+I20</f>
        <v>27823584</v>
      </c>
      <c r="G20" s="22">
        <v>0</v>
      </c>
      <c r="H20" s="22">
        <v>27823584</v>
      </c>
      <c r="I20" s="22">
        <v>0</v>
      </c>
      <c r="J20" s="21">
        <f>F20/E20</f>
        <v>0.84999998014274558</v>
      </c>
      <c r="K20" s="20">
        <f t="shared" ref="K20" si="15">L20+N20+P20</f>
        <v>4910045</v>
      </c>
      <c r="L20" s="20">
        <v>0</v>
      </c>
      <c r="M20" s="21">
        <f>L20/E20</f>
        <v>0</v>
      </c>
      <c r="N20" s="20">
        <v>3273364</v>
      </c>
      <c r="O20" s="21">
        <f>N20/E20</f>
        <v>0.10000003360458445</v>
      </c>
      <c r="P20" s="20">
        <v>1636681</v>
      </c>
      <c r="Q20" s="21">
        <f>P20/E20</f>
        <v>4.9999986252669999E-2</v>
      </c>
      <c r="R20" s="32" t="s">
        <v>56</v>
      </c>
      <c r="S20" s="48" t="s">
        <v>38</v>
      </c>
      <c r="T20" s="32"/>
      <c r="U20" s="32" t="s">
        <v>56</v>
      </c>
      <c r="V20" s="48" t="s">
        <v>90</v>
      </c>
      <c r="W20" s="32" t="s">
        <v>59</v>
      </c>
      <c r="X20" s="15" t="s">
        <v>37</v>
      </c>
      <c r="Y20" s="48" t="s">
        <v>122</v>
      </c>
      <c r="Z20" s="106"/>
      <c r="AA20" s="19"/>
      <c r="AB20" s="34"/>
      <c r="AC20" s="19"/>
      <c r="AD20" s="32"/>
      <c r="AE20" s="32"/>
    </row>
    <row r="21" spans="1:44" s="13" customFormat="1" ht="43.5" customHeight="1" x14ac:dyDescent="0.2">
      <c r="A21" s="31" t="s">
        <v>137</v>
      </c>
      <c r="B21" s="118" t="s">
        <v>138</v>
      </c>
      <c r="C21" s="23" t="s">
        <v>3</v>
      </c>
      <c r="D21" s="23" t="s">
        <v>1</v>
      </c>
      <c r="E21" s="20">
        <f t="shared" ref="E21" si="16">F21+K21</f>
        <v>4000000</v>
      </c>
      <c r="F21" s="20">
        <f t="shared" ref="F21" si="17">G21+H21+I21</f>
        <v>3400000</v>
      </c>
      <c r="G21" s="22">
        <v>0</v>
      </c>
      <c r="H21" s="20">
        <v>3400000</v>
      </c>
      <c r="I21" s="22">
        <v>0</v>
      </c>
      <c r="J21" s="21">
        <f t="shared" ref="J21" si="18">F21/E21</f>
        <v>0.85</v>
      </c>
      <c r="K21" s="20">
        <f t="shared" ref="K21" si="19">L21+N21+P21</f>
        <v>600000</v>
      </c>
      <c r="L21" s="20">
        <v>0</v>
      </c>
      <c r="M21" s="21">
        <f t="shared" ref="M21" si="20">L21/E21</f>
        <v>0</v>
      </c>
      <c r="N21" s="20">
        <v>600000</v>
      </c>
      <c r="O21" s="21">
        <f t="shared" ref="O21" si="21">N21/E21</f>
        <v>0.15</v>
      </c>
      <c r="P21" s="22">
        <v>0</v>
      </c>
      <c r="Q21" s="21">
        <f t="shared" ref="Q21" si="22">P21/E21</f>
        <v>0</v>
      </c>
      <c r="R21" s="32" t="s">
        <v>56</v>
      </c>
      <c r="S21" s="48" t="s">
        <v>38</v>
      </c>
      <c r="T21" s="114">
        <v>42543</v>
      </c>
      <c r="U21" s="32" t="s">
        <v>55</v>
      </c>
      <c r="V21" s="48" t="s">
        <v>139</v>
      </c>
      <c r="W21" s="32" t="s">
        <v>125</v>
      </c>
      <c r="X21" s="47" t="s">
        <v>82</v>
      </c>
      <c r="Y21" s="48" t="s">
        <v>136</v>
      </c>
      <c r="Z21" s="106"/>
      <c r="AA21" s="19"/>
      <c r="AB21" s="34"/>
      <c r="AC21" s="19"/>
      <c r="AD21" s="32"/>
      <c r="AE21" s="32"/>
    </row>
    <row r="22" spans="1:44" s="13" customFormat="1" x14ac:dyDescent="0.2">
      <c r="A22" s="76"/>
      <c r="B22" s="147" t="s">
        <v>93</v>
      </c>
      <c r="C22" s="148"/>
      <c r="D22" s="149"/>
      <c r="E22" s="68">
        <f>SUM(E23:E24)</f>
        <v>32726053</v>
      </c>
      <c r="F22" s="68">
        <f>SUM(F23:F24)</f>
        <v>27817144</v>
      </c>
      <c r="G22" s="69"/>
      <c r="H22" s="69"/>
      <c r="I22" s="69"/>
      <c r="J22" s="70"/>
      <c r="K22" s="71"/>
      <c r="L22" s="69"/>
      <c r="M22" s="70"/>
      <c r="N22" s="69"/>
      <c r="O22" s="70"/>
      <c r="P22" s="69"/>
      <c r="Q22" s="70"/>
      <c r="R22" s="72"/>
      <c r="S22" s="72"/>
      <c r="T22" s="72"/>
      <c r="U22" s="150"/>
      <c r="V22" s="151"/>
      <c r="W22" s="151"/>
      <c r="X22" s="151"/>
      <c r="Y22" s="151"/>
      <c r="Z22" s="152"/>
      <c r="AA22" s="19"/>
      <c r="AB22" s="34"/>
      <c r="AC22" s="19"/>
      <c r="AD22" s="32"/>
      <c r="AE22" s="49"/>
    </row>
    <row r="23" spans="1:44" s="13" customFormat="1" ht="31.5" customHeight="1" x14ac:dyDescent="0.2">
      <c r="A23" s="83" t="s">
        <v>94</v>
      </c>
      <c r="B23" s="84" t="s">
        <v>95</v>
      </c>
      <c r="C23" s="85" t="s">
        <v>3</v>
      </c>
      <c r="D23" s="85" t="s">
        <v>2</v>
      </c>
      <c r="E23" s="89">
        <v>22765950</v>
      </c>
      <c r="F23" s="89">
        <v>19351057</v>
      </c>
      <c r="G23" s="89">
        <v>0</v>
      </c>
      <c r="H23" s="89">
        <v>0</v>
      </c>
      <c r="I23" s="89">
        <v>19351057</v>
      </c>
      <c r="J23" s="21">
        <f>F23/E23</f>
        <v>0.84999997803737604</v>
      </c>
      <c r="K23" s="89">
        <f>L23+N23+P23</f>
        <v>3414893</v>
      </c>
      <c r="L23" s="89">
        <v>3414893</v>
      </c>
      <c r="M23" s="21">
        <f>L23/E23</f>
        <v>0.15000002196262402</v>
      </c>
      <c r="N23" s="89">
        <v>0</v>
      </c>
      <c r="O23" s="21">
        <f>N23/E23</f>
        <v>0</v>
      </c>
      <c r="P23" s="89">
        <v>0</v>
      </c>
      <c r="Q23" s="21">
        <f>P23/E23</f>
        <v>0</v>
      </c>
      <c r="R23" s="32" t="s">
        <v>55</v>
      </c>
      <c r="S23" s="15" t="s">
        <v>37</v>
      </c>
      <c r="T23" s="30"/>
      <c r="U23" s="30" t="s">
        <v>114</v>
      </c>
      <c r="V23" s="15" t="s">
        <v>37</v>
      </c>
      <c r="W23" s="30" t="s">
        <v>118</v>
      </c>
      <c r="X23" s="15" t="s">
        <v>37</v>
      </c>
      <c r="Y23" s="15" t="s">
        <v>37</v>
      </c>
      <c r="Z23" s="154" t="s">
        <v>117</v>
      </c>
      <c r="AA23" s="19"/>
      <c r="AB23" s="34"/>
      <c r="AC23" s="19"/>
      <c r="AD23" s="32"/>
      <c r="AE23" s="49"/>
    </row>
    <row r="24" spans="1:44" s="18" customFormat="1" ht="54.75" customHeight="1" x14ac:dyDescent="0.2">
      <c r="A24" s="83" t="s">
        <v>96</v>
      </c>
      <c r="B24" s="84" t="s">
        <v>97</v>
      </c>
      <c r="C24" s="85" t="s">
        <v>3</v>
      </c>
      <c r="D24" s="85" t="s">
        <v>2</v>
      </c>
      <c r="E24" s="20">
        <v>9960103</v>
      </c>
      <c r="F24" s="20">
        <v>8466087</v>
      </c>
      <c r="G24" s="20">
        <v>0</v>
      </c>
      <c r="H24" s="20">
        <v>0</v>
      </c>
      <c r="I24" s="20">
        <v>8466087</v>
      </c>
      <c r="J24" s="21">
        <f>F24/E24</f>
        <v>0.84999994477968754</v>
      </c>
      <c r="K24" s="89">
        <f>L24+N24+P24</f>
        <v>1494016</v>
      </c>
      <c r="L24" s="20">
        <v>1494016</v>
      </c>
      <c r="M24" s="21">
        <f>L24/E24</f>
        <v>0.15000005522031248</v>
      </c>
      <c r="N24" s="20">
        <v>0</v>
      </c>
      <c r="O24" s="21">
        <f>N24/E24</f>
        <v>0</v>
      </c>
      <c r="P24" s="20">
        <v>0</v>
      </c>
      <c r="Q24" s="21">
        <f>P24/E24</f>
        <v>0</v>
      </c>
      <c r="R24" s="32" t="s">
        <v>55</v>
      </c>
      <c r="S24" s="15" t="s">
        <v>37</v>
      </c>
      <c r="T24" s="32"/>
      <c r="U24" s="30" t="s">
        <v>114</v>
      </c>
      <c r="V24" s="15" t="s">
        <v>37</v>
      </c>
      <c r="W24" s="30" t="s">
        <v>118</v>
      </c>
      <c r="X24" s="15" t="s">
        <v>37</v>
      </c>
      <c r="Y24" s="15" t="s">
        <v>37</v>
      </c>
      <c r="Z24" s="155"/>
      <c r="AA24" s="19">
        <v>2</v>
      </c>
      <c r="AB24" s="35" t="s">
        <v>36</v>
      </c>
      <c r="AC24" s="19">
        <v>4</v>
      </c>
      <c r="AD24" s="32" t="s">
        <v>60</v>
      </c>
      <c r="AE24" s="49">
        <v>42429</v>
      </c>
      <c r="AG24" s="82"/>
      <c r="AH24" s="6"/>
    </row>
    <row r="25" spans="1:44" s="13" customFormat="1" x14ac:dyDescent="0.2">
      <c r="A25" s="72"/>
      <c r="B25" s="153" t="s">
        <v>85</v>
      </c>
      <c r="C25" s="153"/>
      <c r="D25" s="153"/>
      <c r="E25" s="68">
        <f>SUM(E27:E27)</f>
        <v>8345106</v>
      </c>
      <c r="F25" s="68">
        <f>SUM(F26:F27)</f>
        <v>18578105</v>
      </c>
      <c r="G25" s="73"/>
      <c r="H25" s="73"/>
      <c r="I25" s="73"/>
      <c r="J25" s="74"/>
      <c r="K25" s="71"/>
      <c r="L25" s="73"/>
      <c r="M25" s="70"/>
      <c r="N25" s="73"/>
      <c r="O25" s="70"/>
      <c r="P25" s="73"/>
      <c r="Q25" s="70"/>
      <c r="R25" s="72"/>
      <c r="S25" s="72"/>
      <c r="T25" s="75"/>
      <c r="U25" s="150"/>
      <c r="V25" s="151"/>
      <c r="W25" s="151"/>
      <c r="X25" s="151"/>
      <c r="Y25" s="151"/>
      <c r="Z25" s="152"/>
      <c r="AA25" s="19">
        <v>2</v>
      </c>
      <c r="AB25" s="35" t="s">
        <v>36</v>
      </c>
      <c r="AC25" s="19">
        <v>4</v>
      </c>
      <c r="AD25" s="32" t="s">
        <v>59</v>
      </c>
      <c r="AE25" s="32">
        <v>42428</v>
      </c>
    </row>
    <row r="26" spans="1:44" s="13" customFormat="1" ht="34.5" customHeight="1" x14ac:dyDescent="0.2">
      <c r="A26" s="83" t="s">
        <v>140</v>
      </c>
      <c r="B26" s="84" t="s">
        <v>141</v>
      </c>
      <c r="C26" s="23" t="s">
        <v>3</v>
      </c>
      <c r="D26" s="86" t="s">
        <v>0</v>
      </c>
      <c r="E26" s="20">
        <v>13511489</v>
      </c>
      <c r="F26" s="20">
        <v>11484765</v>
      </c>
      <c r="G26" s="22"/>
      <c r="H26" s="22"/>
      <c r="I26" s="22"/>
      <c r="J26" s="21"/>
      <c r="K26" s="20"/>
      <c r="L26" s="22"/>
      <c r="M26" s="21"/>
      <c r="N26" s="22"/>
      <c r="O26" s="21"/>
      <c r="P26" s="22"/>
      <c r="Q26" s="21"/>
      <c r="R26" s="32"/>
      <c r="S26" s="48"/>
      <c r="T26" s="48"/>
      <c r="U26" s="30" t="s">
        <v>55</v>
      </c>
      <c r="V26" s="48" t="s">
        <v>142</v>
      </c>
      <c r="W26" s="30" t="s">
        <v>143</v>
      </c>
      <c r="X26" s="47" t="s">
        <v>82</v>
      </c>
      <c r="Y26" s="48" t="s">
        <v>136</v>
      </c>
      <c r="Z26" s="117"/>
      <c r="AA26" s="115"/>
      <c r="AB26" s="116"/>
      <c r="AC26" s="115"/>
      <c r="AD26" s="16"/>
      <c r="AE26" s="16"/>
    </row>
    <row r="27" spans="1:44" s="40" customFormat="1" ht="45" customHeight="1" x14ac:dyDescent="0.2">
      <c r="A27" s="87" t="s">
        <v>91</v>
      </c>
      <c r="B27" s="88" t="s">
        <v>92</v>
      </c>
      <c r="C27" s="85" t="s">
        <v>3</v>
      </c>
      <c r="D27" s="86" t="s">
        <v>0</v>
      </c>
      <c r="E27" s="20">
        <v>8345106</v>
      </c>
      <c r="F27" s="20">
        <v>7093340</v>
      </c>
      <c r="G27" s="22"/>
      <c r="H27" s="22"/>
      <c r="I27" s="22"/>
      <c r="J27" s="21"/>
      <c r="K27" s="20"/>
      <c r="L27" s="22"/>
      <c r="M27" s="21"/>
      <c r="N27" s="22"/>
      <c r="O27" s="21"/>
      <c r="P27" s="22"/>
      <c r="Q27" s="21"/>
      <c r="R27" s="32"/>
      <c r="S27" s="48"/>
      <c r="T27" s="48"/>
      <c r="U27" s="30" t="s">
        <v>115</v>
      </c>
      <c r="V27" s="15" t="s">
        <v>37</v>
      </c>
      <c r="W27" s="30" t="s">
        <v>147</v>
      </c>
      <c r="X27" s="15" t="s">
        <v>37</v>
      </c>
      <c r="Y27" s="15" t="s">
        <v>37</v>
      </c>
      <c r="Z27" s="107" t="s">
        <v>116</v>
      </c>
      <c r="AA27" s="38"/>
      <c r="AB27" s="37"/>
      <c r="AC27" s="39"/>
      <c r="AD27" s="37"/>
      <c r="AE27" s="37"/>
    </row>
    <row r="28" spans="1:44" ht="17.25" customHeight="1" x14ac:dyDescent="0.2">
      <c r="A28" s="41" t="s">
        <v>68</v>
      </c>
      <c r="B28" s="41"/>
      <c r="Q28" s="7"/>
    </row>
    <row r="29" spans="1:44" s="18" customFormat="1" ht="17.25" customHeight="1" x14ac:dyDescent="0.2">
      <c r="A29" s="41" t="s">
        <v>107</v>
      </c>
      <c r="R29" s="11"/>
      <c r="S29" s="11"/>
      <c r="T29" s="11"/>
      <c r="U29" s="11"/>
      <c r="V29" s="11"/>
      <c r="W29" s="11"/>
      <c r="X29" s="11"/>
      <c r="Y29" s="11"/>
      <c r="Z29" s="11"/>
      <c r="AA29" s="29"/>
      <c r="AB29" s="11"/>
      <c r="AC29" s="26"/>
      <c r="AD29" s="11"/>
      <c r="AE29" s="11"/>
    </row>
    <row r="30" spans="1:44" ht="21" customHeight="1" x14ac:dyDescent="0.45">
      <c r="G30" s="18"/>
      <c r="H30" s="18"/>
      <c r="I30" s="18"/>
      <c r="J30" s="18"/>
      <c r="K30" s="18"/>
      <c r="L30" s="18"/>
      <c r="M30" s="18"/>
      <c r="N30" s="18"/>
      <c r="O30" s="18"/>
      <c r="P30" s="18"/>
      <c r="U30" s="44" t="s">
        <v>129</v>
      </c>
      <c r="V30" s="45"/>
      <c r="W30" s="45"/>
      <c r="X30" s="45"/>
      <c r="Z30" s="44" t="s">
        <v>130</v>
      </c>
      <c r="AA30" s="46"/>
      <c r="AB30" s="7"/>
      <c r="AC30" s="42"/>
      <c r="AD30" s="42"/>
      <c r="AE30" s="42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2"/>
    </row>
    <row r="31" spans="1:44" ht="15" customHeight="1" x14ac:dyDescent="0.2">
      <c r="A31" s="42" t="s">
        <v>131</v>
      </c>
    </row>
    <row r="32" spans="1:44" ht="12.75" customHeight="1" x14ac:dyDescent="0.2">
      <c r="A32" s="42" t="s">
        <v>74</v>
      </c>
      <c r="F32" s="17"/>
      <c r="Q32" s="7"/>
      <c r="R32" s="56"/>
    </row>
    <row r="33" spans="1:27" ht="12.75" customHeight="1" x14ac:dyDescent="0.2">
      <c r="A33" s="42" t="s">
        <v>75</v>
      </c>
      <c r="Q33" s="7"/>
    </row>
    <row r="34" spans="1:27" x14ac:dyDescent="0.2">
      <c r="Q34" s="7"/>
    </row>
    <row r="35" spans="1:27" collapsed="1" x14ac:dyDescent="0.2">
      <c r="Q35" s="7"/>
    </row>
    <row r="36" spans="1:27" hidden="1" x14ac:dyDescent="0.2">
      <c r="C36" s="10"/>
      <c r="Q36" s="7"/>
      <c r="AA36" s="11"/>
    </row>
    <row r="37" spans="1:27" hidden="1" x14ac:dyDescent="0.2">
      <c r="C37" s="10"/>
      <c r="Q37" s="12"/>
      <c r="AA37" s="11"/>
    </row>
    <row r="38" spans="1:27" hidden="1" x14ac:dyDescent="0.2">
      <c r="C38" s="10"/>
      <c r="Q38" s="12"/>
      <c r="AA38" s="11"/>
    </row>
    <row r="39" spans="1:27" hidden="1" x14ac:dyDescent="0.2">
      <c r="C39" s="10"/>
      <c r="Q39" s="12"/>
      <c r="AA39" s="11"/>
    </row>
    <row r="40" spans="1:27" hidden="1" x14ac:dyDescent="0.2">
      <c r="C40" s="10"/>
      <c r="Q40" s="12"/>
      <c r="AA40" s="11"/>
    </row>
    <row r="41" spans="1:27" hidden="1" x14ac:dyDescent="0.2">
      <c r="C41" s="10"/>
      <c r="AA41" s="11"/>
    </row>
    <row r="42" spans="1:27" hidden="1" x14ac:dyDescent="0.2">
      <c r="C42" s="10"/>
      <c r="AA42" s="11"/>
    </row>
    <row r="43" spans="1:27" hidden="1" x14ac:dyDescent="0.2">
      <c r="C43" s="10"/>
      <c r="AA43" s="11"/>
    </row>
    <row r="44" spans="1:27" hidden="1" x14ac:dyDescent="0.2">
      <c r="C44" s="10"/>
      <c r="AA44" s="11"/>
    </row>
    <row r="45" spans="1:27" hidden="1" x14ac:dyDescent="0.2">
      <c r="C45" s="10"/>
      <c r="AA45" s="11"/>
    </row>
    <row r="46" spans="1:27" hidden="1" x14ac:dyDescent="0.2">
      <c r="C46" s="10"/>
      <c r="AA46" s="11"/>
    </row>
    <row r="47" spans="1:27" hidden="1" x14ac:dyDescent="0.2">
      <c r="C47" s="10"/>
      <c r="AA47" s="11"/>
    </row>
    <row r="48" spans="1:27" hidden="1" x14ac:dyDescent="0.2">
      <c r="C48" s="10"/>
      <c r="AA48" s="11"/>
    </row>
    <row r="49" spans="3:27" hidden="1" x14ac:dyDescent="0.2">
      <c r="C49" s="10"/>
      <c r="AA49" s="11"/>
    </row>
    <row r="50" spans="3:27" hidden="1" x14ac:dyDescent="0.2">
      <c r="C50" s="10"/>
      <c r="AA50" s="11"/>
    </row>
    <row r="51" spans="3:27" hidden="1" x14ac:dyDescent="0.2">
      <c r="C51" s="10"/>
      <c r="AA51" s="11"/>
    </row>
    <row r="52" spans="3:27" hidden="1" x14ac:dyDescent="0.2">
      <c r="C52" s="10"/>
      <c r="AA52" s="11"/>
    </row>
    <row r="53" spans="3:27" hidden="1" x14ac:dyDescent="0.2">
      <c r="C53" s="10"/>
      <c r="AA53" s="11"/>
    </row>
    <row r="54" spans="3:27" hidden="1" x14ac:dyDescent="0.2">
      <c r="C54" s="10"/>
      <c r="AA54" s="11"/>
    </row>
    <row r="55" spans="3:27" hidden="1" x14ac:dyDescent="0.2">
      <c r="C55" s="10"/>
      <c r="AA55" s="11"/>
    </row>
    <row r="56" spans="3:27" hidden="1" x14ac:dyDescent="0.2">
      <c r="C56" s="10"/>
      <c r="AA56" s="11"/>
    </row>
    <row r="57" spans="3:27" hidden="1" x14ac:dyDescent="0.2">
      <c r="C57" s="10"/>
      <c r="AA57" s="11"/>
    </row>
    <row r="58" spans="3:27" hidden="1" x14ac:dyDescent="0.2">
      <c r="C58" s="10"/>
      <c r="AA58" s="11"/>
    </row>
    <row r="59" spans="3:27" hidden="1" x14ac:dyDescent="0.2">
      <c r="C59" s="10"/>
      <c r="AA59" s="11"/>
    </row>
    <row r="60" spans="3:27" hidden="1" x14ac:dyDescent="0.2">
      <c r="C60" s="10"/>
      <c r="AA60" s="11"/>
    </row>
    <row r="61" spans="3:27" hidden="1" x14ac:dyDescent="0.2">
      <c r="C61" s="10"/>
      <c r="AA61" s="11"/>
    </row>
    <row r="62" spans="3:27" hidden="1" x14ac:dyDescent="0.2">
      <c r="C62" s="10"/>
      <c r="AA62" s="11"/>
    </row>
    <row r="63" spans="3:27" hidden="1" x14ac:dyDescent="0.2">
      <c r="C63" s="10"/>
      <c r="AA63" s="11"/>
    </row>
    <row r="64" spans="3:27" hidden="1" x14ac:dyDescent="0.2">
      <c r="C64" s="10"/>
      <c r="AA64" s="11"/>
    </row>
    <row r="65" spans="3:27" hidden="1" x14ac:dyDescent="0.2">
      <c r="C65" s="8"/>
      <c r="AA65" s="11"/>
    </row>
    <row r="66" spans="3:27" hidden="1" x14ac:dyDescent="0.2">
      <c r="AA66" s="11"/>
    </row>
    <row r="67" spans="3:27" hidden="1" x14ac:dyDescent="0.2">
      <c r="AA67" s="11"/>
    </row>
    <row r="68" spans="3:27" hidden="1" x14ac:dyDescent="0.2">
      <c r="AA68" s="11"/>
    </row>
  </sheetData>
  <autoFilter ref="A7:AE27"/>
  <sortState ref="A7:AM141">
    <sortCondition ref="AE7:AE141"/>
  </sortState>
  <dataConsolidate/>
  <mergeCells count="44">
    <mergeCell ref="U25:Z25"/>
    <mergeCell ref="U13:Z13"/>
    <mergeCell ref="B18:D18"/>
    <mergeCell ref="B10:D10"/>
    <mergeCell ref="B25:D25"/>
    <mergeCell ref="B22:D22"/>
    <mergeCell ref="U22:Z22"/>
    <mergeCell ref="B13:D13"/>
    <mergeCell ref="Z23:Z24"/>
    <mergeCell ref="Z15:Z16"/>
    <mergeCell ref="A4:A6"/>
    <mergeCell ref="U8:Z8"/>
    <mergeCell ref="B8:D8"/>
    <mergeCell ref="U18:Z18"/>
    <mergeCell ref="U10:Z10"/>
    <mergeCell ref="U9:Z9"/>
    <mergeCell ref="B3:W3"/>
    <mergeCell ref="J4:J6"/>
    <mergeCell ref="K4:K6"/>
    <mergeCell ref="M4:M6"/>
    <mergeCell ref="C4:C6"/>
    <mergeCell ref="B4:B6"/>
    <mergeCell ref="E4:E6"/>
    <mergeCell ref="D4:D6"/>
    <mergeCell ref="F4:F6"/>
    <mergeCell ref="G4:G6"/>
    <mergeCell ref="H4:H6"/>
    <mergeCell ref="I4:I6"/>
    <mergeCell ref="A2:Z2"/>
    <mergeCell ref="AE4:AE6"/>
    <mergeCell ref="Q4:Q6"/>
    <mergeCell ref="N4:N6"/>
    <mergeCell ref="L4:L6"/>
    <mergeCell ref="O4:O6"/>
    <mergeCell ref="P4:P6"/>
    <mergeCell ref="Z4:Z6"/>
    <mergeCell ref="T4:T6"/>
    <mergeCell ref="AD4:AD6"/>
    <mergeCell ref="AA4:AB4"/>
    <mergeCell ref="AC4:AC6"/>
    <mergeCell ref="R4:S4"/>
    <mergeCell ref="W5:Y5"/>
    <mergeCell ref="U5:V5"/>
    <mergeCell ref="U4:Y4"/>
  </mergeCells>
  <pageMargins left="0.25" right="0.25" top="0.75" bottom="0.75" header="0.3" footer="0.3"/>
  <pageSetup paperSize="9" scale="56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18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8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11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  <c r="K8" t="s">
        <v>28</v>
      </c>
    </row>
    <row r="9" spans="1:16" x14ac:dyDescent="0.25">
      <c r="A9" t="s">
        <v>12</v>
      </c>
      <c r="B9" s="3" t="s">
        <v>1</v>
      </c>
      <c r="C9" s="3" t="s">
        <v>9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19</v>
      </c>
      <c r="C10" t="s">
        <v>9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20</v>
      </c>
      <c r="C11" t="s">
        <v>9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13</v>
      </c>
      <c r="B12" s="3" t="s">
        <v>2</v>
      </c>
      <c r="C12" s="3" t="s">
        <v>9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19</v>
      </c>
      <c r="C13" t="s">
        <v>9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20</v>
      </c>
      <c r="C14" t="s">
        <v>9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14</v>
      </c>
      <c r="B15" s="3" t="s">
        <v>10</v>
      </c>
      <c r="C15" s="3" t="s">
        <v>17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19</v>
      </c>
      <c r="C16" t="s">
        <v>17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20</v>
      </c>
      <c r="C17" t="s">
        <v>17</v>
      </c>
      <c r="D17" s="1" t="s">
        <v>17</v>
      </c>
      <c r="E17" s="1" t="s">
        <v>17</v>
      </c>
      <c r="F17" s="1" t="s">
        <v>17</v>
      </c>
      <c r="G17" s="1" t="s">
        <v>17</v>
      </c>
      <c r="H17" s="1" t="s">
        <v>17</v>
      </c>
      <c r="I17" s="1" t="s">
        <v>17</v>
      </c>
      <c r="J17" s="1" t="s">
        <v>17</v>
      </c>
      <c r="K17" s="4"/>
    </row>
    <row r="18" spans="1:11" x14ac:dyDescent="0.25">
      <c r="A18" t="s">
        <v>15</v>
      </c>
      <c r="B18" s="3" t="s">
        <v>0</v>
      </c>
      <c r="C18" s="3" t="s">
        <v>17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19</v>
      </c>
      <c r="C19" t="s">
        <v>17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20</v>
      </c>
      <c r="C20" t="s">
        <v>17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16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60C38-2F4C-4B3E-A0A9-D4A307D943C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DPP</vt:lpstr>
      <vt:lpstr>pa gadiem aktuālais</vt:lpstr>
      <vt:lpstr>DPP!Print_Area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Boriss Kņigins</dc:creator>
  <cp:lastModifiedBy>Ieva Ziepniece</cp:lastModifiedBy>
  <cp:lastPrinted>2016-08-24T10:29:06Z</cp:lastPrinted>
  <dcterms:created xsi:type="dcterms:W3CDTF">2013-05-20T05:28:43Z</dcterms:created>
  <dcterms:modified xsi:type="dcterms:W3CDTF">2016-08-26T07:25:34Z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