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-135" windowWidth="25440" windowHeight="9600"/>
  </bookViews>
  <sheets>
    <sheet name="Pielikums" sheetId="3" r:id="rId1"/>
  </sheets>
  <definedNames>
    <definedName name="_xlnm.Print_Area" localSheetId="0">Pielikums!$A$1:$Q$89</definedName>
    <definedName name="_xlnm.Print_Titles" localSheetId="0">Pielikums!$36:$36</definedName>
  </definedNames>
  <calcPr calcId="125725"/>
</workbook>
</file>

<file path=xl/calcChain.xml><?xml version="1.0" encoding="utf-8"?>
<calcChain xmlns="http://schemas.openxmlformats.org/spreadsheetml/2006/main">
  <c r="F81" i="3"/>
  <c r="E81"/>
  <c r="G80"/>
  <c r="J80" s="1"/>
  <c r="G79"/>
  <c r="P79" s="1"/>
  <c r="H78"/>
  <c r="K78" s="1"/>
  <c r="G78"/>
  <c r="J78" s="1"/>
  <c r="G77"/>
  <c r="P77" s="1"/>
  <c r="P76"/>
  <c r="I76"/>
  <c r="H76"/>
  <c r="K76" s="1"/>
  <c r="G76"/>
  <c r="J76" s="1"/>
  <c r="G75"/>
  <c r="P75" s="1"/>
  <c r="P74"/>
  <c r="G74"/>
  <c r="J74" s="1"/>
  <c r="G73"/>
  <c r="P73" s="1"/>
  <c r="G72"/>
  <c r="J72" s="1"/>
  <c r="G71"/>
  <c r="P71" s="1"/>
  <c r="I70"/>
  <c r="H70"/>
  <c r="K70" s="1"/>
  <c r="G70"/>
  <c r="J70" s="1"/>
  <c r="G69"/>
  <c r="P69" s="1"/>
  <c r="P68"/>
  <c r="I68"/>
  <c r="H68"/>
  <c r="K68" s="1"/>
  <c r="G68"/>
  <c r="J68" s="1"/>
  <c r="G67"/>
  <c r="P67" s="1"/>
  <c r="G66"/>
  <c r="P66" s="1"/>
  <c r="G65"/>
  <c r="J65" s="1"/>
  <c r="G64"/>
  <c r="P64" s="1"/>
  <c r="I63"/>
  <c r="H63"/>
  <c r="K63" s="1"/>
  <c r="G63"/>
  <c r="J63" s="1"/>
  <c r="G62"/>
  <c r="P62" s="1"/>
  <c r="P61"/>
  <c r="I61"/>
  <c r="H61"/>
  <c r="G61"/>
  <c r="J61" s="1"/>
  <c r="G60"/>
  <c r="P60" s="1"/>
  <c r="P59"/>
  <c r="G59"/>
  <c r="J59" s="1"/>
  <c r="G58"/>
  <c r="P58" s="1"/>
  <c r="F54"/>
  <c r="E54"/>
  <c r="P53"/>
  <c r="I53"/>
  <c r="H53"/>
  <c r="G53"/>
  <c r="J53" s="1"/>
  <c r="G52"/>
  <c r="P52" s="1"/>
  <c r="P51"/>
  <c r="G51"/>
  <c r="J51" s="1"/>
  <c r="G50"/>
  <c r="P50" s="1"/>
  <c r="G49"/>
  <c r="J49" s="1"/>
  <c r="G48"/>
  <c r="P48" s="1"/>
  <c r="I47"/>
  <c r="H47"/>
  <c r="G47"/>
  <c r="J47" s="1"/>
  <c r="G46"/>
  <c r="P46" s="1"/>
  <c r="P45"/>
  <c r="I45"/>
  <c r="H45"/>
  <c r="K45" s="1"/>
  <c r="G45"/>
  <c r="J45" s="1"/>
  <c r="G44"/>
  <c r="P44" s="1"/>
  <c r="P43"/>
  <c r="G43"/>
  <c r="J43" s="1"/>
  <c r="G42"/>
  <c r="P42" s="1"/>
  <c r="G41"/>
  <c r="J41" s="1"/>
  <c r="G40"/>
  <c r="P40" s="1"/>
  <c r="I39"/>
  <c r="H39"/>
  <c r="K39" s="1"/>
  <c r="G39"/>
  <c r="J39" s="1"/>
  <c r="G38"/>
  <c r="P38" s="1"/>
  <c r="F34"/>
  <c r="E34"/>
  <c r="G33"/>
  <c r="J33" s="1"/>
  <c r="G32"/>
  <c r="P32" s="1"/>
  <c r="I31"/>
  <c r="H31"/>
  <c r="K31" s="1"/>
  <c r="G31"/>
  <c r="J31" s="1"/>
  <c r="G30"/>
  <c r="P30" s="1"/>
  <c r="P29"/>
  <c r="I29"/>
  <c r="H29"/>
  <c r="K29" s="1"/>
  <c r="G29"/>
  <c r="J29" s="1"/>
  <c r="G28"/>
  <c r="P28" s="1"/>
  <c r="P27"/>
  <c r="G27"/>
  <c r="J27" s="1"/>
  <c r="G26"/>
  <c r="P26" s="1"/>
  <c r="G25"/>
  <c r="J25" s="1"/>
  <c r="G24"/>
  <c r="P24" s="1"/>
  <c r="I23"/>
  <c r="H23"/>
  <c r="G23"/>
  <c r="J23" s="1"/>
  <c r="G22"/>
  <c r="P22" s="1"/>
  <c r="P21"/>
  <c r="I21"/>
  <c r="H21"/>
  <c r="G21"/>
  <c r="J21" s="1"/>
  <c r="G20"/>
  <c r="P20" s="1"/>
  <c r="F16"/>
  <c r="F82" s="1"/>
  <c r="E16"/>
  <c r="I15"/>
  <c r="H15"/>
  <c r="K15" s="1"/>
  <c r="G15"/>
  <c r="J15" s="1"/>
  <c r="G14"/>
  <c r="P14" s="1"/>
  <c r="P13"/>
  <c r="I13"/>
  <c r="H13"/>
  <c r="G13"/>
  <c r="J13" s="1"/>
  <c r="G12"/>
  <c r="P12" s="1"/>
  <c r="G11"/>
  <c r="J11" s="1"/>
  <c r="G10"/>
  <c r="P10" s="1"/>
  <c r="H9"/>
  <c r="K9" s="1"/>
  <c r="G9"/>
  <c r="J9" s="1"/>
  <c r="G8"/>
  <c r="P8" s="1"/>
  <c r="I7"/>
  <c r="H7"/>
  <c r="K7" s="1"/>
  <c r="G7"/>
  <c r="J7" s="1"/>
  <c r="I78" l="1"/>
  <c r="P11"/>
  <c r="P9"/>
  <c r="I11"/>
  <c r="P7"/>
  <c r="I9"/>
  <c r="H11"/>
  <c r="K11" s="1"/>
  <c r="P15"/>
  <c r="P23"/>
  <c r="P34" s="1"/>
  <c r="I25"/>
  <c r="H27"/>
  <c r="K27" s="1"/>
  <c r="P31"/>
  <c r="I33"/>
  <c r="P39"/>
  <c r="I41"/>
  <c r="H43"/>
  <c r="K43" s="1"/>
  <c r="P47"/>
  <c r="I49"/>
  <c r="H51"/>
  <c r="H59"/>
  <c r="P63"/>
  <c r="I65"/>
  <c r="P70"/>
  <c r="I72"/>
  <c r="H74"/>
  <c r="K74" s="1"/>
  <c r="P78"/>
  <c r="I80"/>
  <c r="H25"/>
  <c r="K25" s="1"/>
  <c r="H33"/>
  <c r="K33" s="1"/>
  <c r="H41"/>
  <c r="K41" s="1"/>
  <c r="H49"/>
  <c r="K49" s="1"/>
  <c r="L49" s="1"/>
  <c r="H65"/>
  <c r="K65" s="1"/>
  <c r="H72"/>
  <c r="K72" s="1"/>
  <c r="L72" s="1"/>
  <c r="H80"/>
  <c r="K80" s="1"/>
  <c r="P25"/>
  <c r="I27"/>
  <c r="P33"/>
  <c r="P41"/>
  <c r="P54" s="1"/>
  <c r="I43"/>
  <c r="P49"/>
  <c r="I51"/>
  <c r="I59"/>
  <c r="P65"/>
  <c r="P72"/>
  <c r="I74"/>
  <c r="P80"/>
  <c r="P16"/>
  <c r="O8"/>
  <c r="O20"/>
  <c r="O22"/>
  <c r="O24"/>
  <c r="O28"/>
  <c r="O30"/>
  <c r="O52"/>
  <c r="O60"/>
  <c r="O64"/>
  <c r="O69"/>
  <c r="O73"/>
  <c r="L9"/>
  <c r="L11"/>
  <c r="L15"/>
  <c r="L29"/>
  <c r="L41"/>
  <c r="J46"/>
  <c r="J64"/>
  <c r="L70"/>
  <c r="J73"/>
  <c r="L74"/>
  <c r="J75"/>
  <c r="L76"/>
  <c r="J77"/>
  <c r="L78"/>
  <c r="J79"/>
  <c r="L80"/>
  <c r="O26"/>
  <c r="O32"/>
  <c r="O38"/>
  <c r="O42"/>
  <c r="O44"/>
  <c r="O50"/>
  <c r="O58"/>
  <c r="O75"/>
  <c r="O77"/>
  <c r="O79"/>
  <c r="J10"/>
  <c r="J14"/>
  <c r="J20"/>
  <c r="J24"/>
  <c r="J26"/>
  <c r="L27"/>
  <c r="J28"/>
  <c r="L31"/>
  <c r="J32"/>
  <c r="L33"/>
  <c r="J38"/>
  <c r="L39"/>
  <c r="J40"/>
  <c r="J42"/>
  <c r="J44"/>
  <c r="L45"/>
  <c r="J52"/>
  <c r="J62"/>
  <c r="L63"/>
  <c r="J67"/>
  <c r="L68"/>
  <c r="O7"/>
  <c r="I8"/>
  <c r="I12"/>
  <c r="K13"/>
  <c r="L13" s="1"/>
  <c r="O13"/>
  <c r="I14"/>
  <c r="O15"/>
  <c r="I20"/>
  <c r="K21"/>
  <c r="L21" s="1"/>
  <c r="O21"/>
  <c r="I22"/>
  <c r="K23"/>
  <c r="L23" s="1"/>
  <c r="O23"/>
  <c r="I24"/>
  <c r="O25"/>
  <c r="I26"/>
  <c r="O27"/>
  <c r="I28"/>
  <c r="O29"/>
  <c r="I30"/>
  <c r="O31"/>
  <c r="I32"/>
  <c r="O33"/>
  <c r="G34"/>
  <c r="I38"/>
  <c r="O39"/>
  <c r="I40"/>
  <c r="O41"/>
  <c r="I42"/>
  <c r="O43"/>
  <c r="I44"/>
  <c r="O45"/>
  <c r="I46"/>
  <c r="K47"/>
  <c r="L47" s="1"/>
  <c r="O47"/>
  <c r="I48"/>
  <c r="O49"/>
  <c r="I50"/>
  <c r="K51"/>
  <c r="L51" s="1"/>
  <c r="O51"/>
  <c r="I52"/>
  <c r="K53"/>
  <c r="L53" s="1"/>
  <c r="O53"/>
  <c r="G54"/>
  <c r="I58"/>
  <c r="K59"/>
  <c r="L59" s="1"/>
  <c r="O59"/>
  <c r="I60"/>
  <c r="K61"/>
  <c r="L61" s="1"/>
  <c r="O61"/>
  <c r="I62"/>
  <c r="O63"/>
  <c r="I64"/>
  <c r="O65"/>
  <c r="I66"/>
  <c r="I67"/>
  <c r="O68"/>
  <c r="I69"/>
  <c r="O70"/>
  <c r="I71"/>
  <c r="O72"/>
  <c r="I73"/>
  <c r="O74"/>
  <c r="I75"/>
  <c r="O76"/>
  <c r="I77"/>
  <c r="O78"/>
  <c r="I79"/>
  <c r="O80"/>
  <c r="G81"/>
  <c r="O10"/>
  <c r="O12"/>
  <c r="O14"/>
  <c r="O40"/>
  <c r="O46"/>
  <c r="O48"/>
  <c r="O62"/>
  <c r="O66"/>
  <c r="O67"/>
  <c r="O71"/>
  <c r="L7"/>
  <c r="J8"/>
  <c r="J16" s="1"/>
  <c r="J12"/>
  <c r="J22"/>
  <c r="J30"/>
  <c r="J48"/>
  <c r="J50"/>
  <c r="J58"/>
  <c r="J60"/>
  <c r="J66"/>
  <c r="J69"/>
  <c r="J71"/>
  <c r="O9"/>
  <c r="I10"/>
  <c r="O11"/>
  <c r="G16"/>
  <c r="H8"/>
  <c r="H10"/>
  <c r="H12"/>
  <c r="H14"/>
  <c r="H20"/>
  <c r="H22"/>
  <c r="H24"/>
  <c r="H26"/>
  <c r="H28"/>
  <c r="H30"/>
  <c r="H32"/>
  <c r="H38"/>
  <c r="H40"/>
  <c r="H42"/>
  <c r="H44"/>
  <c r="H46"/>
  <c r="H48"/>
  <c r="H50"/>
  <c r="H52"/>
  <c r="H58"/>
  <c r="H60"/>
  <c r="H62"/>
  <c r="H64"/>
  <c r="H66"/>
  <c r="H67"/>
  <c r="H69"/>
  <c r="H71"/>
  <c r="H73"/>
  <c r="H75"/>
  <c r="H77"/>
  <c r="H79"/>
  <c r="P81" l="1"/>
  <c r="L43"/>
  <c r="I16"/>
  <c r="L25"/>
  <c r="M25" s="1"/>
  <c r="N25" s="1"/>
  <c r="L65"/>
  <c r="P82"/>
  <c r="N59"/>
  <c r="M59"/>
  <c r="N72"/>
  <c r="M72"/>
  <c r="N51"/>
  <c r="M51"/>
  <c r="N23"/>
  <c r="M23"/>
  <c r="N13"/>
  <c r="M13"/>
  <c r="N49"/>
  <c r="M49"/>
  <c r="N21"/>
  <c r="M21"/>
  <c r="N61"/>
  <c r="M61"/>
  <c r="N47"/>
  <c r="M47"/>
  <c r="L71"/>
  <c r="K71"/>
  <c r="L52"/>
  <c r="K52"/>
  <c r="L32"/>
  <c r="K32"/>
  <c r="L12"/>
  <c r="K12"/>
  <c r="L67"/>
  <c r="K67"/>
  <c r="L60"/>
  <c r="K60"/>
  <c r="L40"/>
  <c r="K40"/>
  <c r="H34"/>
  <c r="K20"/>
  <c r="L20" s="1"/>
  <c r="N39"/>
  <c r="M39"/>
  <c r="M31"/>
  <c r="N31" s="1"/>
  <c r="N65"/>
  <c r="M65"/>
  <c r="M29"/>
  <c r="N29" s="1"/>
  <c r="L77"/>
  <c r="K77"/>
  <c r="K69"/>
  <c r="L69" s="1"/>
  <c r="K62"/>
  <c r="L62" s="1"/>
  <c r="K50"/>
  <c r="L50" s="1"/>
  <c r="L42"/>
  <c r="K42"/>
  <c r="K30"/>
  <c r="L30" s="1"/>
  <c r="L22"/>
  <c r="K22"/>
  <c r="K10"/>
  <c r="L10" s="1"/>
  <c r="N45"/>
  <c r="M45"/>
  <c r="M80"/>
  <c r="N80" s="1"/>
  <c r="M76"/>
  <c r="N76" s="1"/>
  <c r="M70"/>
  <c r="N70" s="1"/>
  <c r="N41"/>
  <c r="M41"/>
  <c r="M9"/>
  <c r="N9" s="1"/>
  <c r="I81"/>
  <c r="O81"/>
  <c r="K79"/>
  <c r="L79" s="1"/>
  <c r="L64"/>
  <c r="K64"/>
  <c r="K44"/>
  <c r="L44" s="1"/>
  <c r="K24"/>
  <c r="L24" s="1"/>
  <c r="M68"/>
  <c r="N68" s="1"/>
  <c r="N33"/>
  <c r="M33"/>
  <c r="M27"/>
  <c r="N27" s="1"/>
  <c r="N11"/>
  <c r="M11"/>
  <c r="K73"/>
  <c r="L73" s="1"/>
  <c r="L66"/>
  <c r="K66"/>
  <c r="H81"/>
  <c r="K58"/>
  <c r="L46"/>
  <c r="K46"/>
  <c r="L38"/>
  <c r="K38"/>
  <c r="H54"/>
  <c r="K26"/>
  <c r="L26" s="1"/>
  <c r="L14"/>
  <c r="K14"/>
  <c r="M7"/>
  <c r="N43"/>
  <c r="M43"/>
  <c r="M78"/>
  <c r="N78" s="1"/>
  <c r="N74"/>
  <c r="M74"/>
  <c r="M15"/>
  <c r="N15" s="1"/>
  <c r="H16"/>
  <c r="I34"/>
  <c r="J34"/>
  <c r="G82"/>
  <c r="J81"/>
  <c r="I54"/>
  <c r="O16"/>
  <c r="J54"/>
  <c r="O34"/>
  <c r="K75"/>
  <c r="L75" s="1"/>
  <c r="K48"/>
  <c r="L48" s="1"/>
  <c r="K28"/>
  <c r="L28" s="1"/>
  <c r="L8"/>
  <c r="K8"/>
  <c r="M63"/>
  <c r="N63" s="1"/>
  <c r="M53"/>
  <c r="N53" s="1"/>
  <c r="O54"/>
  <c r="L16" l="1"/>
  <c r="I82"/>
  <c r="O82"/>
  <c r="P84" s="1"/>
  <c r="J82"/>
  <c r="M50"/>
  <c r="N50" s="1"/>
  <c r="M30"/>
  <c r="N30" s="1"/>
  <c r="M26"/>
  <c r="N26" s="1"/>
  <c r="M75"/>
  <c r="N75" s="1"/>
  <c r="M44"/>
  <c r="N44" s="1"/>
  <c r="M69"/>
  <c r="N69" s="1"/>
  <c r="M28"/>
  <c r="N28" s="1"/>
  <c r="M20"/>
  <c r="L34"/>
  <c r="M73"/>
  <c r="N73" s="1"/>
  <c r="M79"/>
  <c r="N79" s="1"/>
  <c r="M10"/>
  <c r="N10" s="1"/>
  <c r="M40"/>
  <c r="N40" s="1"/>
  <c r="M32"/>
  <c r="N32" s="1"/>
  <c r="N48"/>
  <c r="M48"/>
  <c r="N66"/>
  <c r="M66"/>
  <c r="M24"/>
  <c r="N24" s="1"/>
  <c r="M64"/>
  <c r="N64" s="1"/>
  <c r="N22"/>
  <c r="M22"/>
  <c r="M62"/>
  <c r="N62" s="1"/>
  <c r="M60"/>
  <c r="N60" s="1"/>
  <c r="N12"/>
  <c r="M12"/>
  <c r="M52"/>
  <c r="N52" s="1"/>
  <c r="K54"/>
  <c r="K16"/>
  <c r="L54"/>
  <c r="M38"/>
  <c r="M67"/>
  <c r="N67" s="1"/>
  <c r="M71"/>
  <c r="N71" s="1"/>
  <c r="M8"/>
  <c r="M16" s="1"/>
  <c r="M14"/>
  <c r="N14" s="1"/>
  <c r="M42"/>
  <c r="N42" s="1"/>
  <c r="N77"/>
  <c r="M77"/>
  <c r="M46"/>
  <c r="N46" s="1"/>
  <c r="K34"/>
  <c r="K81"/>
  <c r="H82"/>
  <c r="N7"/>
  <c r="L58"/>
  <c r="K82" l="1"/>
  <c r="M54"/>
  <c r="M58"/>
  <c r="M81" s="1"/>
  <c r="L81"/>
  <c r="L82" s="1"/>
  <c r="M34"/>
  <c r="N8"/>
  <c r="N16" s="1"/>
  <c r="N38"/>
  <c r="N54" s="1"/>
  <c r="N20"/>
  <c r="N34" s="1"/>
  <c r="M82" l="1"/>
  <c r="P85" s="1"/>
  <c r="P86"/>
  <c r="N58"/>
  <c r="N81" s="1"/>
  <c r="N82" l="1"/>
  <c r="P87"/>
</calcChain>
</file>

<file path=xl/sharedStrings.xml><?xml version="1.0" encoding="utf-8"?>
<sst xmlns="http://schemas.openxmlformats.org/spreadsheetml/2006/main" count="242" uniqueCount="95">
  <si>
    <t>Pārvaldes speciālists</t>
  </si>
  <si>
    <t>18.3  II</t>
  </si>
  <si>
    <t>Kopā ar VSAOI</t>
  </si>
  <si>
    <t>Saimes līmenis</t>
  </si>
  <si>
    <t>Vecākais arhīvists</t>
  </si>
  <si>
    <t>Arhīvists</t>
  </si>
  <si>
    <t>18.1  I</t>
  </si>
  <si>
    <t>Darba aizsardzības speciālists</t>
  </si>
  <si>
    <t>6 II</t>
  </si>
  <si>
    <t>Vecākais personāla inspektors</t>
  </si>
  <si>
    <t>30 II</t>
  </si>
  <si>
    <t>Pārvaldes vecākais speciālists</t>
  </si>
  <si>
    <t>18.3 III</t>
  </si>
  <si>
    <t>Bibliotekārs</t>
  </si>
  <si>
    <t>Sektora vadītājs</t>
  </si>
  <si>
    <t>18.2 II</t>
  </si>
  <si>
    <t>18.1 II</t>
  </si>
  <si>
    <t>Juriskonsults</t>
  </si>
  <si>
    <t>21 II</t>
  </si>
  <si>
    <t>14 II</t>
  </si>
  <si>
    <t>Kvalitātes vadības sistēmu vadītājs</t>
  </si>
  <si>
    <t>27 II</t>
  </si>
  <si>
    <t>Sabiedrisko attiecību speciālists</t>
  </si>
  <si>
    <t>24  II</t>
  </si>
  <si>
    <t>Vecākais eksperts</t>
  </si>
  <si>
    <t>35  II</t>
  </si>
  <si>
    <t>Vecākais grāmatvedis</t>
  </si>
  <si>
    <t>14 IIIA</t>
  </si>
  <si>
    <t>Iepirkumu speciālists</t>
  </si>
  <si>
    <t>2 III B</t>
  </si>
  <si>
    <t>Mājas lapas administrators</t>
  </si>
  <si>
    <t>Informācijas sistēmu administrators</t>
  </si>
  <si>
    <t>19.1 II</t>
  </si>
  <si>
    <t>19.3 I</t>
  </si>
  <si>
    <t>Analītiķis</t>
  </si>
  <si>
    <t>Eksperts</t>
  </si>
  <si>
    <t>10  II</t>
  </si>
  <si>
    <t>Kvalitātes vadītājs</t>
  </si>
  <si>
    <t>27 III</t>
  </si>
  <si>
    <t>25  II</t>
  </si>
  <si>
    <t>Uzraudzības auditors</t>
  </si>
  <si>
    <t>15 III</t>
  </si>
  <si>
    <t xml:space="preserve">Vadītāja vietnieks </t>
  </si>
  <si>
    <t>18.3IVA</t>
  </si>
  <si>
    <t>Vadītāja vietnieks-galvenā grāmatveža vietnieks</t>
  </si>
  <si>
    <t>14 IIIB</t>
  </si>
  <si>
    <t xml:space="preserve">Vecākais saimniecības pārzinis </t>
  </si>
  <si>
    <t>3 III</t>
  </si>
  <si>
    <t>Datorsistēmu un datortīklu administrators</t>
  </si>
  <si>
    <t xml:space="preserve"> 19.5 III A</t>
  </si>
  <si>
    <t>21 III B</t>
  </si>
  <si>
    <t>10  III</t>
  </si>
  <si>
    <t>Vadītāja vietnieks</t>
  </si>
  <si>
    <t>Vecākais eksperts - analītiķis</t>
  </si>
  <si>
    <t>10 III</t>
  </si>
  <si>
    <t>35 III</t>
  </si>
  <si>
    <t>Naudas balva 68%</t>
  </si>
  <si>
    <t xml:space="preserve"> VSAOI</t>
  </si>
  <si>
    <t>Kopā</t>
  </si>
  <si>
    <t>Amatalgu grupa</t>
  </si>
  <si>
    <t>Amata vietas</t>
  </si>
  <si>
    <t>Atvaļinājums 50%</t>
  </si>
  <si>
    <t>9. Amatalgas grupa</t>
  </si>
  <si>
    <t>8. Amatalgas grupa</t>
  </si>
  <si>
    <t>7. Amatalgas grupa</t>
  </si>
  <si>
    <t>10.Amatalgas grupa</t>
  </si>
  <si>
    <t>Pieaugums         (6. mēneši)</t>
  </si>
  <si>
    <t>Kopā            (6 mēneši)</t>
  </si>
  <si>
    <t>Esošā amatalga</t>
  </si>
  <si>
    <t xml:space="preserve">Mēnešalgas pieaugums  </t>
  </si>
  <si>
    <t>7=5*6</t>
  </si>
  <si>
    <t>14=11+12</t>
  </si>
  <si>
    <t>16=6/100*24</t>
  </si>
  <si>
    <t>8=7*6 mēn.</t>
  </si>
  <si>
    <t>9=7/100*70</t>
  </si>
  <si>
    <t>10=7/100*68</t>
  </si>
  <si>
    <t>13=12/100*23.59%</t>
  </si>
  <si>
    <t>12=8+9+10+11</t>
  </si>
  <si>
    <t>15=7/100*50</t>
  </si>
  <si>
    <t xml:space="preserve"> </t>
  </si>
  <si>
    <t>Slimības nauda un pabalsti 24%**</t>
  </si>
  <si>
    <t>** Pabalsti -  slimības nauda, bēru pabalst (apliekamā daļa), atlaišanas pabalsts, atvaļinājuma pabalsts</t>
  </si>
  <si>
    <t xml:space="preserve">* Piemaksas - samaksa par virsstundu darbu, piemaksas par papildu pienākumu pildīšanu, piemaksa par personisko darba ieguldījumu un darba kvalitāti </t>
  </si>
  <si>
    <t>Klasif. pakāpe</t>
  </si>
  <si>
    <t>KOPĀ</t>
  </si>
  <si>
    <t xml:space="preserve"> EKK 1200 no Atvaļinājuma un Slimības naudas un pabalstiem (23.59%)</t>
  </si>
  <si>
    <r>
      <t xml:space="preserve">EKK 1200 </t>
    </r>
    <r>
      <rPr>
        <i/>
        <sz val="10"/>
        <color theme="1"/>
        <rFont val="Times New Roman"/>
        <family val="1"/>
      </rPr>
      <t xml:space="preserve">(Darba devēja valsts sociālās apdrošināšanas obligātās iemaksas, pabalsti un kompensācijas) </t>
    </r>
    <r>
      <rPr>
        <sz val="12"/>
        <color theme="1"/>
        <rFont val="Times New Roman"/>
        <family val="1"/>
      </rPr>
      <t xml:space="preserve">KOPĀ </t>
    </r>
  </si>
  <si>
    <r>
      <t>EKK 1100 (</t>
    </r>
    <r>
      <rPr>
        <i/>
        <sz val="10"/>
        <color theme="1"/>
        <rFont val="Times New Roman"/>
        <family val="1"/>
      </rPr>
      <t>Atalgojums</t>
    </r>
    <r>
      <rPr>
        <sz val="12"/>
        <color theme="1"/>
        <rFont val="Times New Roman"/>
        <family val="1"/>
      </rPr>
      <t xml:space="preserve">) KOPĀ </t>
    </r>
  </si>
  <si>
    <r>
      <t>EKK 1000 (</t>
    </r>
    <r>
      <rPr>
        <i/>
        <sz val="10"/>
        <color theme="1"/>
        <rFont val="Times New Roman"/>
        <family val="1"/>
      </rPr>
      <t>Atlīdzība</t>
    </r>
    <r>
      <rPr>
        <sz val="12"/>
        <color theme="1"/>
        <rFont val="Times New Roman"/>
        <family val="1"/>
      </rPr>
      <t xml:space="preserve">) KOPĀ </t>
    </r>
  </si>
  <si>
    <t>Zāļu valsts aģentūras amatu saraksta izmaiņas</t>
  </si>
  <si>
    <t>Novērtēšana 70%</t>
  </si>
  <si>
    <t>Piemaksa 30 % *</t>
  </si>
  <si>
    <t>11=8/100*30</t>
  </si>
  <si>
    <t>Klasif. kategorija</t>
  </si>
  <si>
    <t>1. pielikums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</si>
</sst>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86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9"/>
      <name val="Times New Roman"/>
      <family val="1"/>
    </font>
    <font>
      <sz val="10"/>
      <name val="Times New Roman"/>
      <family val="1"/>
      <charset val="186"/>
    </font>
    <font>
      <sz val="1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8" fillId="0" borderId="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0" fillId="0" borderId="1" xfId="0" applyBorder="1"/>
    <xf numFmtId="2" fontId="0" fillId="0" borderId="0" xfId="0" applyNumberFormat="1"/>
    <xf numFmtId="0" fontId="0" fillId="0" borderId="4" xfId="0" applyBorder="1"/>
    <xf numFmtId="2" fontId="0" fillId="0" borderId="4" xfId="0" applyNumberFormat="1" applyBorder="1"/>
    <xf numFmtId="0" fontId="5" fillId="0" borderId="1" xfId="0" applyFont="1" applyBorder="1" applyAlignment="1">
      <alignment wrapText="1"/>
    </xf>
    <xf numFmtId="2" fontId="9" fillId="0" borderId="0" xfId="0" applyNumberFormat="1" applyFont="1" applyBorder="1"/>
    <xf numFmtId="0" fontId="3" fillId="0" borderId="0" xfId="0" applyFont="1" applyAlignment="1">
      <alignment horizontal="center"/>
    </xf>
    <xf numFmtId="0" fontId="10" fillId="0" borderId="1" xfId="0" applyFont="1" applyBorder="1"/>
    <xf numFmtId="0" fontId="7" fillId="0" borderId="1" xfId="0" applyFont="1" applyBorder="1"/>
    <xf numFmtId="0" fontId="11" fillId="0" borderId="1" xfId="0" applyFont="1" applyBorder="1"/>
    <xf numFmtId="0" fontId="11" fillId="0" borderId="3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4" xfId="0" applyFont="1" applyBorder="1"/>
    <xf numFmtId="4" fontId="10" fillId="0" borderId="4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0" borderId="2" xfId="0" applyFont="1" applyBorder="1"/>
    <xf numFmtId="4" fontId="0" fillId="0" borderId="3" xfId="0" applyNumberFormat="1" applyBorder="1"/>
    <xf numFmtId="4" fontId="15" fillId="0" borderId="3" xfId="0" applyNumberFormat="1" applyFont="1" applyBorder="1"/>
    <xf numFmtId="4" fontId="18" fillId="0" borderId="1" xfId="0" applyNumberFormat="1" applyFont="1" applyBorder="1"/>
    <xf numFmtId="4" fontId="19" fillId="0" borderId="1" xfId="0" applyNumberFormat="1" applyFont="1" applyBorder="1"/>
    <xf numFmtId="4" fontId="0" fillId="0" borderId="0" xfId="0" applyNumberFormat="1"/>
    <xf numFmtId="0" fontId="16" fillId="0" borderId="1" xfId="0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Normal="100" workbookViewId="0">
      <selection activeCell="T11" sqref="T11"/>
    </sheetView>
  </sheetViews>
  <sheetFormatPr defaultRowHeight="15"/>
  <cols>
    <col min="1" max="1" width="27.5703125" customWidth="1"/>
    <col min="2" max="4" width="9.28515625" bestFit="1" customWidth="1"/>
    <col min="5" max="5" width="10.5703125" customWidth="1"/>
    <col min="6" max="7" width="9.28515625" bestFit="1" customWidth="1"/>
    <col min="8" max="11" width="9.42578125" bestFit="1" customWidth="1"/>
    <col min="12" max="12" width="10.140625" bestFit="1" customWidth="1"/>
    <col min="13" max="13" width="9.42578125" bestFit="1" customWidth="1"/>
    <col min="14" max="14" width="9.7109375" customWidth="1"/>
    <col min="15" max="15" width="9.42578125" bestFit="1" customWidth="1"/>
    <col min="16" max="16" width="12.7109375" customWidth="1"/>
    <col min="17" max="17" width="6.42578125" customWidth="1"/>
    <col min="19" max="19" width="10.140625" customWidth="1"/>
  </cols>
  <sheetData>
    <row r="1" spans="1:17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45" t="s">
        <v>94</v>
      </c>
      <c r="Q1" s="45"/>
    </row>
    <row r="2" spans="1:17" ht="18.75">
      <c r="A2" s="44" t="s">
        <v>89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>
      <c r="A4" s="2" t="s">
        <v>64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7" ht="39">
      <c r="A5" s="12"/>
      <c r="B5" s="12" t="s">
        <v>3</v>
      </c>
      <c r="C5" s="3" t="s">
        <v>59</v>
      </c>
      <c r="D5" s="3" t="s">
        <v>68</v>
      </c>
      <c r="E5" s="21" t="s">
        <v>69</v>
      </c>
      <c r="F5" s="4" t="s">
        <v>60</v>
      </c>
      <c r="G5" s="4" t="s">
        <v>58</v>
      </c>
      <c r="H5" s="4" t="s">
        <v>66</v>
      </c>
      <c r="I5" s="5" t="s">
        <v>90</v>
      </c>
      <c r="J5" s="5" t="s">
        <v>56</v>
      </c>
      <c r="K5" s="30" t="s">
        <v>91</v>
      </c>
      <c r="L5" s="5" t="s">
        <v>67</v>
      </c>
      <c r="M5" s="5" t="s">
        <v>57</v>
      </c>
      <c r="N5" s="5" t="s">
        <v>2</v>
      </c>
      <c r="O5" s="5" t="s">
        <v>61</v>
      </c>
      <c r="P5" s="5" t="s">
        <v>80</v>
      </c>
      <c r="Q5" s="5" t="s">
        <v>93</v>
      </c>
    </row>
    <row r="6" spans="1:17" ht="24">
      <c r="A6" s="6">
        <v>1</v>
      </c>
      <c r="B6" s="6">
        <v>2</v>
      </c>
      <c r="C6" s="6">
        <v>3</v>
      </c>
      <c r="D6" s="1">
        <v>4</v>
      </c>
      <c r="E6" s="6">
        <v>5</v>
      </c>
      <c r="F6" s="1">
        <v>6</v>
      </c>
      <c r="G6" s="6" t="s">
        <v>70</v>
      </c>
      <c r="H6" s="6" t="s">
        <v>73</v>
      </c>
      <c r="I6" s="6" t="s">
        <v>74</v>
      </c>
      <c r="J6" s="6" t="s">
        <v>75</v>
      </c>
      <c r="K6" s="31" t="s">
        <v>92</v>
      </c>
      <c r="L6" s="6" t="s">
        <v>77</v>
      </c>
      <c r="M6" s="6" t="s">
        <v>76</v>
      </c>
      <c r="N6" s="6" t="s">
        <v>71</v>
      </c>
      <c r="O6" s="6" t="s">
        <v>78</v>
      </c>
      <c r="P6" s="6" t="s">
        <v>72</v>
      </c>
      <c r="Q6" s="6">
        <v>17</v>
      </c>
    </row>
    <row r="7" spans="1:17">
      <c r="A7" s="12" t="s">
        <v>0</v>
      </c>
      <c r="B7" s="12" t="s">
        <v>1</v>
      </c>
      <c r="C7" s="3">
        <v>7</v>
      </c>
      <c r="D7" s="3">
        <v>720</v>
      </c>
      <c r="E7" s="24">
        <v>95.45</v>
      </c>
      <c r="F7" s="28">
        <v>4</v>
      </c>
      <c r="G7" s="9">
        <f>ROUND(E7*F7,2)</f>
        <v>381.8</v>
      </c>
      <c r="H7" s="9">
        <f>ROUND(G7*6,2)</f>
        <v>2290.8000000000002</v>
      </c>
      <c r="I7" s="9">
        <f>ROUND(G7/100*70,2)</f>
        <v>267.26</v>
      </c>
      <c r="J7" s="9">
        <f>ROUND(G7/100*68,2)</f>
        <v>259.62</v>
      </c>
      <c r="K7" s="10">
        <f>ROUND(H7/100*30,2)</f>
        <v>687.24</v>
      </c>
      <c r="L7" s="9">
        <f>SUM(H7:K7)</f>
        <v>3504.92</v>
      </c>
      <c r="M7" s="9">
        <f>ROUND(L7/100*23.59,2)</f>
        <v>826.81</v>
      </c>
      <c r="N7" s="9">
        <f>SUM(L7:M7)</f>
        <v>4331.7299999999996</v>
      </c>
      <c r="O7" s="9">
        <f>ROUND(G7/100*50,2)</f>
        <v>190.9</v>
      </c>
      <c r="P7" s="9">
        <f>ROUND(G7/100*24,2)</f>
        <v>91.63</v>
      </c>
      <c r="Q7" s="17">
        <v>3</v>
      </c>
    </row>
    <row r="8" spans="1:17">
      <c r="A8" s="12" t="s">
        <v>0</v>
      </c>
      <c r="B8" s="12" t="s">
        <v>1</v>
      </c>
      <c r="C8" s="3">
        <v>7</v>
      </c>
      <c r="D8" s="3">
        <v>780</v>
      </c>
      <c r="E8" s="24">
        <v>95.45</v>
      </c>
      <c r="F8" s="28">
        <v>2</v>
      </c>
      <c r="G8" s="9">
        <f t="shared" ref="G8:G15" si="0">ROUND(E8*F8,2)</f>
        <v>190.9</v>
      </c>
      <c r="H8" s="9">
        <f t="shared" ref="H8:H15" si="1">ROUND(G8*6,2)</f>
        <v>1145.4000000000001</v>
      </c>
      <c r="I8" s="9">
        <f t="shared" ref="I8:I15" si="2">ROUND(G8/100*70,2)</f>
        <v>133.63</v>
      </c>
      <c r="J8" s="9">
        <f t="shared" ref="J8:J15" si="3">ROUND(G8/100*68,2)</f>
        <v>129.81</v>
      </c>
      <c r="K8" s="10">
        <f t="shared" ref="K8:K15" si="4">ROUND(H8/100*30,2)</f>
        <v>343.62</v>
      </c>
      <c r="L8" s="9">
        <f t="shared" ref="L8:L15" si="5">SUM(H8:K8)</f>
        <v>1752.46</v>
      </c>
      <c r="M8" s="9">
        <f t="shared" ref="M8:M15" si="6">ROUND(L8/100*23.59,2)</f>
        <v>413.41</v>
      </c>
      <c r="N8" s="9">
        <f t="shared" ref="N8:N15" si="7">SUM(L8:M8)</f>
        <v>2165.87</v>
      </c>
      <c r="O8" s="9">
        <f t="shared" ref="O8:O15" si="8">ROUND(G8/100*50,2)</f>
        <v>95.45</v>
      </c>
      <c r="P8" s="9">
        <f t="shared" ref="P8:P15" si="9">ROUND(G8/100*24,2)</f>
        <v>45.82</v>
      </c>
      <c r="Q8" s="17">
        <v>3</v>
      </c>
    </row>
    <row r="9" spans="1:17">
      <c r="A9" s="12" t="s">
        <v>0</v>
      </c>
      <c r="B9" s="12" t="s">
        <v>1</v>
      </c>
      <c r="C9" s="3">
        <v>7</v>
      </c>
      <c r="D9" s="3">
        <v>770</v>
      </c>
      <c r="E9" s="24">
        <v>95.45</v>
      </c>
      <c r="F9" s="28">
        <v>1</v>
      </c>
      <c r="G9" s="9">
        <f t="shared" si="0"/>
        <v>95.45</v>
      </c>
      <c r="H9" s="9">
        <f t="shared" si="1"/>
        <v>572.70000000000005</v>
      </c>
      <c r="I9" s="9">
        <f t="shared" si="2"/>
        <v>66.819999999999993</v>
      </c>
      <c r="J9" s="9">
        <f t="shared" si="3"/>
        <v>64.91</v>
      </c>
      <c r="K9" s="10">
        <f t="shared" si="4"/>
        <v>171.81</v>
      </c>
      <c r="L9" s="9">
        <f t="shared" si="5"/>
        <v>876.24</v>
      </c>
      <c r="M9" s="9">
        <f t="shared" si="6"/>
        <v>206.71</v>
      </c>
      <c r="N9" s="9">
        <f t="shared" si="7"/>
        <v>1082.95</v>
      </c>
      <c r="O9" s="9">
        <f t="shared" si="8"/>
        <v>47.73</v>
      </c>
      <c r="P9" s="9">
        <f t="shared" si="9"/>
        <v>22.91</v>
      </c>
      <c r="Q9" s="17">
        <v>3</v>
      </c>
    </row>
    <row r="10" spans="1:17">
      <c r="A10" s="12" t="s">
        <v>0</v>
      </c>
      <c r="B10" s="12" t="s">
        <v>1</v>
      </c>
      <c r="C10" s="3">
        <v>7</v>
      </c>
      <c r="D10" s="3">
        <v>680</v>
      </c>
      <c r="E10" s="24">
        <v>95.45</v>
      </c>
      <c r="F10" s="28">
        <v>2</v>
      </c>
      <c r="G10" s="9">
        <f t="shared" si="0"/>
        <v>190.9</v>
      </c>
      <c r="H10" s="9">
        <f t="shared" si="1"/>
        <v>1145.4000000000001</v>
      </c>
      <c r="I10" s="9">
        <f t="shared" si="2"/>
        <v>133.63</v>
      </c>
      <c r="J10" s="9">
        <f t="shared" si="3"/>
        <v>129.81</v>
      </c>
      <c r="K10" s="10">
        <f t="shared" si="4"/>
        <v>343.62</v>
      </c>
      <c r="L10" s="9">
        <f t="shared" si="5"/>
        <v>1752.46</v>
      </c>
      <c r="M10" s="9">
        <f t="shared" si="6"/>
        <v>413.41</v>
      </c>
      <c r="N10" s="9">
        <f t="shared" si="7"/>
        <v>2165.87</v>
      </c>
      <c r="O10" s="9">
        <f t="shared" si="8"/>
        <v>95.45</v>
      </c>
      <c r="P10" s="9">
        <f t="shared" si="9"/>
        <v>45.82</v>
      </c>
      <c r="Q10" s="17">
        <v>3</v>
      </c>
    </row>
    <row r="11" spans="1:17">
      <c r="A11" s="12" t="s">
        <v>0</v>
      </c>
      <c r="B11" s="12" t="s">
        <v>1</v>
      </c>
      <c r="C11" s="3">
        <v>7</v>
      </c>
      <c r="D11" s="3">
        <v>675</v>
      </c>
      <c r="E11" s="24">
        <v>95.45</v>
      </c>
      <c r="F11" s="28">
        <v>2</v>
      </c>
      <c r="G11" s="9">
        <f t="shared" si="0"/>
        <v>190.9</v>
      </c>
      <c r="H11" s="9">
        <f t="shared" si="1"/>
        <v>1145.4000000000001</v>
      </c>
      <c r="I11" s="9">
        <f t="shared" si="2"/>
        <v>133.63</v>
      </c>
      <c r="J11" s="9">
        <f t="shared" si="3"/>
        <v>129.81</v>
      </c>
      <c r="K11" s="10">
        <f t="shared" si="4"/>
        <v>343.62</v>
      </c>
      <c r="L11" s="9">
        <f t="shared" si="5"/>
        <v>1752.46</v>
      </c>
      <c r="M11" s="9">
        <f t="shared" si="6"/>
        <v>413.41</v>
      </c>
      <c r="N11" s="9">
        <f t="shared" si="7"/>
        <v>2165.87</v>
      </c>
      <c r="O11" s="9">
        <f t="shared" si="8"/>
        <v>95.45</v>
      </c>
      <c r="P11" s="9">
        <f t="shared" si="9"/>
        <v>45.82</v>
      </c>
      <c r="Q11" s="17">
        <v>3</v>
      </c>
    </row>
    <row r="12" spans="1:17">
      <c r="A12" s="12" t="s">
        <v>4</v>
      </c>
      <c r="B12" s="12" t="s">
        <v>6</v>
      </c>
      <c r="C12" s="3">
        <v>7</v>
      </c>
      <c r="D12" s="3">
        <v>788</v>
      </c>
      <c r="E12" s="24">
        <v>92</v>
      </c>
      <c r="F12" s="28">
        <v>1</v>
      </c>
      <c r="G12" s="9">
        <f t="shared" si="0"/>
        <v>92</v>
      </c>
      <c r="H12" s="9">
        <f t="shared" si="1"/>
        <v>552</v>
      </c>
      <c r="I12" s="9">
        <f t="shared" si="2"/>
        <v>64.400000000000006</v>
      </c>
      <c r="J12" s="9">
        <f t="shared" si="3"/>
        <v>62.56</v>
      </c>
      <c r="K12" s="10">
        <f t="shared" si="4"/>
        <v>165.6</v>
      </c>
      <c r="L12" s="9">
        <f t="shared" si="5"/>
        <v>844.56000000000006</v>
      </c>
      <c r="M12" s="9">
        <f t="shared" si="6"/>
        <v>199.23</v>
      </c>
      <c r="N12" s="9">
        <f t="shared" si="7"/>
        <v>1043.79</v>
      </c>
      <c r="O12" s="9">
        <f t="shared" si="8"/>
        <v>46</v>
      </c>
      <c r="P12" s="9">
        <f t="shared" si="9"/>
        <v>22.08</v>
      </c>
      <c r="Q12" s="17">
        <v>3</v>
      </c>
    </row>
    <row r="13" spans="1:17">
      <c r="A13" s="12" t="s">
        <v>5</v>
      </c>
      <c r="B13" s="12" t="s">
        <v>6</v>
      </c>
      <c r="C13" s="3">
        <v>7</v>
      </c>
      <c r="D13" s="3">
        <v>720</v>
      </c>
      <c r="E13" s="24">
        <v>90</v>
      </c>
      <c r="F13" s="28">
        <v>1</v>
      </c>
      <c r="G13" s="9">
        <f t="shared" si="0"/>
        <v>90</v>
      </c>
      <c r="H13" s="9">
        <f t="shared" si="1"/>
        <v>540</v>
      </c>
      <c r="I13" s="9">
        <f t="shared" si="2"/>
        <v>63</v>
      </c>
      <c r="J13" s="9">
        <f t="shared" si="3"/>
        <v>61.2</v>
      </c>
      <c r="K13" s="10">
        <f t="shared" si="4"/>
        <v>162</v>
      </c>
      <c r="L13" s="9">
        <f t="shared" si="5"/>
        <v>826.2</v>
      </c>
      <c r="M13" s="9">
        <f t="shared" si="6"/>
        <v>194.9</v>
      </c>
      <c r="N13" s="9">
        <f t="shared" si="7"/>
        <v>1021.1</v>
      </c>
      <c r="O13" s="9">
        <f t="shared" si="8"/>
        <v>45</v>
      </c>
      <c r="P13" s="9">
        <f t="shared" si="9"/>
        <v>21.6</v>
      </c>
      <c r="Q13" s="17">
        <v>3</v>
      </c>
    </row>
    <row r="14" spans="1:17">
      <c r="A14" s="12" t="s">
        <v>5</v>
      </c>
      <c r="B14" s="12" t="s">
        <v>6</v>
      </c>
      <c r="C14" s="3">
        <v>7</v>
      </c>
      <c r="D14" s="3">
        <v>680</v>
      </c>
      <c r="E14" s="24">
        <v>90</v>
      </c>
      <c r="F14" s="28">
        <v>1</v>
      </c>
      <c r="G14" s="9">
        <f t="shared" si="0"/>
        <v>90</v>
      </c>
      <c r="H14" s="9">
        <f t="shared" si="1"/>
        <v>540</v>
      </c>
      <c r="I14" s="9">
        <f t="shared" si="2"/>
        <v>63</v>
      </c>
      <c r="J14" s="9">
        <f t="shared" si="3"/>
        <v>61.2</v>
      </c>
      <c r="K14" s="10">
        <f t="shared" si="4"/>
        <v>162</v>
      </c>
      <c r="L14" s="9">
        <f t="shared" si="5"/>
        <v>826.2</v>
      </c>
      <c r="M14" s="9">
        <f t="shared" si="6"/>
        <v>194.9</v>
      </c>
      <c r="N14" s="9">
        <f t="shared" si="7"/>
        <v>1021.1</v>
      </c>
      <c r="O14" s="9">
        <f t="shared" si="8"/>
        <v>45</v>
      </c>
      <c r="P14" s="9">
        <f t="shared" si="9"/>
        <v>21.6</v>
      </c>
      <c r="Q14" s="17">
        <v>3</v>
      </c>
    </row>
    <row r="15" spans="1:17">
      <c r="A15" s="13" t="s">
        <v>7</v>
      </c>
      <c r="B15" s="13" t="s">
        <v>8</v>
      </c>
      <c r="C15" s="3">
        <v>7</v>
      </c>
      <c r="D15" s="3">
        <v>720</v>
      </c>
      <c r="E15" s="25">
        <v>130</v>
      </c>
      <c r="F15" s="29">
        <v>1</v>
      </c>
      <c r="G15" s="9">
        <f t="shared" si="0"/>
        <v>130</v>
      </c>
      <c r="H15" s="9">
        <f t="shared" si="1"/>
        <v>780</v>
      </c>
      <c r="I15" s="9">
        <f t="shared" si="2"/>
        <v>91</v>
      </c>
      <c r="J15" s="9">
        <f t="shared" si="3"/>
        <v>88.4</v>
      </c>
      <c r="K15" s="10">
        <f t="shared" si="4"/>
        <v>234</v>
      </c>
      <c r="L15" s="9">
        <f t="shared" si="5"/>
        <v>1193.4000000000001</v>
      </c>
      <c r="M15" s="9">
        <f t="shared" si="6"/>
        <v>281.52</v>
      </c>
      <c r="N15" s="9">
        <f t="shared" si="7"/>
        <v>1474.92</v>
      </c>
      <c r="O15" s="9">
        <f t="shared" si="8"/>
        <v>65</v>
      </c>
      <c r="P15" s="9">
        <f t="shared" si="9"/>
        <v>31.2</v>
      </c>
      <c r="Q15" s="17">
        <v>3</v>
      </c>
    </row>
    <row r="16" spans="1:17" ht="15.75" thickBot="1">
      <c r="A16" s="27"/>
      <c r="B16" s="27"/>
      <c r="C16" s="27"/>
      <c r="D16" s="27"/>
      <c r="E16" s="33">
        <f>SUM(E7:E15)</f>
        <v>879.25</v>
      </c>
      <c r="F16" s="33">
        <f>SUM(F7:F15)</f>
        <v>15</v>
      </c>
      <c r="G16" s="33">
        <f t="shared" ref="G16:P16" si="10">SUM(G7:G15)</f>
        <v>1451.95</v>
      </c>
      <c r="H16" s="33">
        <f t="shared" si="10"/>
        <v>8711.7000000000007</v>
      </c>
      <c r="I16" s="33">
        <f t="shared" si="10"/>
        <v>1016.3699999999999</v>
      </c>
      <c r="J16" s="33">
        <f t="shared" si="10"/>
        <v>987.32</v>
      </c>
      <c r="K16" s="33">
        <f t="shared" si="10"/>
        <v>2613.5099999999998</v>
      </c>
      <c r="L16" s="11">
        <f t="shared" si="10"/>
        <v>13328.900000000001</v>
      </c>
      <c r="M16" s="33">
        <f t="shared" si="10"/>
        <v>3144.3</v>
      </c>
      <c r="N16" s="11">
        <f t="shared" si="10"/>
        <v>16473.199999999997</v>
      </c>
      <c r="O16" s="33">
        <f t="shared" si="10"/>
        <v>725.98</v>
      </c>
      <c r="P16" s="33">
        <f t="shared" si="10"/>
        <v>348.48</v>
      </c>
      <c r="Q16" s="20"/>
    </row>
    <row r="17" spans="1:17" ht="15.75" thickTop="1">
      <c r="A17" s="2" t="s">
        <v>63</v>
      </c>
      <c r="B17" s="2"/>
    </row>
    <row r="18" spans="1:17" ht="51.75" customHeight="1">
      <c r="A18" s="12"/>
      <c r="B18" s="12" t="s">
        <v>3</v>
      </c>
      <c r="C18" s="3" t="s">
        <v>59</v>
      </c>
      <c r="D18" s="3" t="s">
        <v>68</v>
      </c>
      <c r="E18" s="21" t="s">
        <v>69</v>
      </c>
      <c r="F18" s="4" t="s">
        <v>60</v>
      </c>
      <c r="G18" s="4" t="s">
        <v>58</v>
      </c>
      <c r="H18" s="4" t="s">
        <v>66</v>
      </c>
      <c r="I18" s="5" t="s">
        <v>90</v>
      </c>
      <c r="J18" s="5" t="s">
        <v>56</v>
      </c>
      <c r="K18" s="30" t="s">
        <v>91</v>
      </c>
      <c r="L18" s="5" t="s">
        <v>67</v>
      </c>
      <c r="M18" s="5" t="s">
        <v>57</v>
      </c>
      <c r="N18" s="5" t="s">
        <v>2</v>
      </c>
      <c r="O18" s="5" t="s">
        <v>61</v>
      </c>
      <c r="P18" s="5" t="s">
        <v>80</v>
      </c>
      <c r="Q18" s="5" t="s">
        <v>83</v>
      </c>
    </row>
    <row r="19" spans="1:17" ht="24">
      <c r="A19" s="6">
        <v>1</v>
      </c>
      <c r="B19" s="6">
        <v>2</v>
      </c>
      <c r="C19" s="6">
        <v>3</v>
      </c>
      <c r="D19" s="1">
        <v>4</v>
      </c>
      <c r="E19" s="6">
        <v>5</v>
      </c>
      <c r="F19" s="1">
        <v>6</v>
      </c>
      <c r="G19" s="6" t="s">
        <v>70</v>
      </c>
      <c r="H19" s="6" t="s">
        <v>73</v>
      </c>
      <c r="I19" s="6" t="s">
        <v>74</v>
      </c>
      <c r="J19" s="6" t="s">
        <v>75</v>
      </c>
      <c r="K19" s="31" t="s">
        <v>92</v>
      </c>
      <c r="L19" s="6" t="s">
        <v>77</v>
      </c>
      <c r="M19" s="6" t="s">
        <v>76</v>
      </c>
      <c r="N19" s="6" t="s">
        <v>71</v>
      </c>
      <c r="O19" s="6" t="s">
        <v>78</v>
      </c>
      <c r="P19" s="6" t="s">
        <v>72</v>
      </c>
      <c r="Q19" s="6">
        <v>17</v>
      </c>
    </row>
    <row r="20" spans="1:17">
      <c r="A20" s="12" t="s">
        <v>9</v>
      </c>
      <c r="B20" s="12" t="s">
        <v>10</v>
      </c>
      <c r="C20" s="3">
        <v>8</v>
      </c>
      <c r="D20" s="3">
        <v>874</v>
      </c>
      <c r="E20" s="28">
        <v>153</v>
      </c>
      <c r="F20" s="28">
        <v>1</v>
      </c>
      <c r="G20" s="9">
        <f>ROUND(E20*F20,2)</f>
        <v>153</v>
      </c>
      <c r="H20" s="9">
        <f>ROUND(G20*6,2)</f>
        <v>918</v>
      </c>
      <c r="I20" s="9">
        <f>ROUND(G20/100*70,2)</f>
        <v>107.1</v>
      </c>
      <c r="J20" s="9">
        <f>ROUND(G20/100*68,2)</f>
        <v>104.04</v>
      </c>
      <c r="K20" s="10">
        <f>ROUND(H20/100*30,2)</f>
        <v>275.39999999999998</v>
      </c>
      <c r="L20" s="9">
        <f>SUM(H20:K20)</f>
        <v>1404.54</v>
      </c>
      <c r="M20" s="9">
        <f>ROUND(L20/100*23.59,2)</f>
        <v>331.33</v>
      </c>
      <c r="N20" s="9">
        <f>SUM(L20:M20)</f>
        <v>1735.87</v>
      </c>
      <c r="O20" s="9">
        <f>ROUND(G20/100*50,2)</f>
        <v>76.5</v>
      </c>
      <c r="P20" s="9">
        <f>ROUND(G20/100*24,2)</f>
        <v>36.72</v>
      </c>
      <c r="Q20" s="17">
        <v>3</v>
      </c>
    </row>
    <row r="21" spans="1:17">
      <c r="A21" s="12" t="s">
        <v>9</v>
      </c>
      <c r="B21" s="12" t="s">
        <v>10</v>
      </c>
      <c r="C21" s="3">
        <v>8</v>
      </c>
      <c r="D21" s="3">
        <v>820</v>
      </c>
      <c r="E21" s="28">
        <v>153</v>
      </c>
      <c r="F21" s="28">
        <v>1</v>
      </c>
      <c r="G21" s="9">
        <f t="shared" ref="G21:G33" si="11">ROUND(E21*F21,2)</f>
        <v>153</v>
      </c>
      <c r="H21" s="9">
        <f t="shared" ref="H21:H33" si="12">ROUND(G21*6,2)</f>
        <v>918</v>
      </c>
      <c r="I21" s="9">
        <f t="shared" ref="I21:I33" si="13">ROUND(G21/100*70,2)</f>
        <v>107.1</v>
      </c>
      <c r="J21" s="9">
        <f t="shared" ref="J21:J33" si="14">ROUND(G21/100*68,2)</f>
        <v>104.04</v>
      </c>
      <c r="K21" s="10">
        <f t="shared" ref="K21:K33" si="15">ROUND(H21/100*30,2)</f>
        <v>275.39999999999998</v>
      </c>
      <c r="L21" s="9">
        <f t="shared" ref="L21:L33" si="16">SUM(H21:K21)</f>
        <v>1404.54</v>
      </c>
      <c r="M21" s="9">
        <f t="shared" ref="M21:M33" si="17">ROUND(L21/100*23.59,2)</f>
        <v>331.33</v>
      </c>
      <c r="N21" s="9">
        <f t="shared" ref="N21:N33" si="18">SUM(L21:M21)</f>
        <v>1735.87</v>
      </c>
      <c r="O21" s="9">
        <f t="shared" ref="O21:O33" si="19">ROUND(G21/100*50,2)</f>
        <v>76.5</v>
      </c>
      <c r="P21" s="9">
        <f t="shared" ref="P21:P33" si="20">ROUND(G21/100*24,2)</f>
        <v>36.72</v>
      </c>
      <c r="Q21" s="17">
        <v>3</v>
      </c>
    </row>
    <row r="22" spans="1:17">
      <c r="A22" s="12" t="s">
        <v>11</v>
      </c>
      <c r="B22" s="12" t="s">
        <v>12</v>
      </c>
      <c r="C22" s="3">
        <v>8</v>
      </c>
      <c r="D22" s="3">
        <v>874</v>
      </c>
      <c r="E22" s="28">
        <v>108.93</v>
      </c>
      <c r="F22" s="28">
        <v>4</v>
      </c>
      <c r="G22" s="9">
        <f t="shared" si="11"/>
        <v>435.72</v>
      </c>
      <c r="H22" s="9">
        <f t="shared" si="12"/>
        <v>2614.3200000000002</v>
      </c>
      <c r="I22" s="9">
        <f t="shared" si="13"/>
        <v>305</v>
      </c>
      <c r="J22" s="9">
        <f t="shared" si="14"/>
        <v>296.29000000000002</v>
      </c>
      <c r="K22" s="10">
        <f t="shared" si="15"/>
        <v>784.3</v>
      </c>
      <c r="L22" s="9">
        <f t="shared" si="16"/>
        <v>3999.91</v>
      </c>
      <c r="M22" s="9">
        <f t="shared" si="17"/>
        <v>943.58</v>
      </c>
      <c r="N22" s="9">
        <f t="shared" si="18"/>
        <v>4943.49</v>
      </c>
      <c r="O22" s="9">
        <f t="shared" si="19"/>
        <v>217.86</v>
      </c>
      <c r="P22" s="9">
        <f t="shared" si="20"/>
        <v>104.57</v>
      </c>
      <c r="Q22" s="17">
        <v>3</v>
      </c>
    </row>
    <row r="23" spans="1:17">
      <c r="A23" s="12" t="s">
        <v>11</v>
      </c>
      <c r="B23" s="12" t="s">
        <v>12</v>
      </c>
      <c r="C23" s="3">
        <v>8</v>
      </c>
      <c r="D23" s="3">
        <v>820</v>
      </c>
      <c r="E23" s="28">
        <v>108.93</v>
      </c>
      <c r="F23" s="28">
        <v>3</v>
      </c>
      <c r="G23" s="9">
        <f t="shared" si="11"/>
        <v>326.79000000000002</v>
      </c>
      <c r="H23" s="9">
        <f t="shared" si="12"/>
        <v>1960.74</v>
      </c>
      <c r="I23" s="9">
        <f t="shared" si="13"/>
        <v>228.75</v>
      </c>
      <c r="J23" s="9">
        <f t="shared" si="14"/>
        <v>222.22</v>
      </c>
      <c r="K23" s="10">
        <f t="shared" si="15"/>
        <v>588.22</v>
      </c>
      <c r="L23" s="9">
        <f t="shared" si="16"/>
        <v>2999.9299999999994</v>
      </c>
      <c r="M23" s="9">
        <f t="shared" si="17"/>
        <v>707.68</v>
      </c>
      <c r="N23" s="9">
        <f t="shared" si="18"/>
        <v>3707.6099999999992</v>
      </c>
      <c r="O23" s="9">
        <f t="shared" si="19"/>
        <v>163.4</v>
      </c>
      <c r="P23" s="9">
        <f t="shared" si="20"/>
        <v>78.430000000000007</v>
      </c>
      <c r="Q23" s="17">
        <v>3</v>
      </c>
    </row>
    <row r="24" spans="1:17">
      <c r="A24" s="12" t="s">
        <v>11</v>
      </c>
      <c r="B24" s="12" t="s">
        <v>12</v>
      </c>
      <c r="C24" s="3">
        <v>8</v>
      </c>
      <c r="D24" s="3">
        <v>840</v>
      </c>
      <c r="E24" s="28">
        <v>108.93</v>
      </c>
      <c r="F24" s="28">
        <v>3</v>
      </c>
      <c r="G24" s="9">
        <f t="shared" si="11"/>
        <v>326.79000000000002</v>
      </c>
      <c r="H24" s="9">
        <f t="shared" si="12"/>
        <v>1960.74</v>
      </c>
      <c r="I24" s="9">
        <f t="shared" si="13"/>
        <v>228.75</v>
      </c>
      <c r="J24" s="9">
        <f t="shared" si="14"/>
        <v>222.22</v>
      </c>
      <c r="K24" s="10">
        <f t="shared" si="15"/>
        <v>588.22</v>
      </c>
      <c r="L24" s="9">
        <f t="shared" si="16"/>
        <v>2999.9299999999994</v>
      </c>
      <c r="M24" s="9">
        <f t="shared" si="17"/>
        <v>707.68</v>
      </c>
      <c r="N24" s="9">
        <f t="shared" si="18"/>
        <v>3707.6099999999992</v>
      </c>
      <c r="O24" s="9">
        <f t="shared" si="19"/>
        <v>163.4</v>
      </c>
      <c r="P24" s="9">
        <f t="shared" si="20"/>
        <v>78.430000000000007</v>
      </c>
      <c r="Q24" s="17">
        <v>3</v>
      </c>
    </row>
    <row r="25" spans="1:17">
      <c r="A25" s="12" t="s">
        <v>11</v>
      </c>
      <c r="B25" s="12" t="s">
        <v>12</v>
      </c>
      <c r="C25" s="3">
        <v>8</v>
      </c>
      <c r="D25" s="3">
        <v>850</v>
      </c>
      <c r="E25" s="28">
        <v>108.93</v>
      </c>
      <c r="F25" s="28">
        <v>1</v>
      </c>
      <c r="G25" s="9">
        <f t="shared" si="11"/>
        <v>108.93</v>
      </c>
      <c r="H25" s="9">
        <f t="shared" si="12"/>
        <v>653.58000000000004</v>
      </c>
      <c r="I25" s="9">
        <f t="shared" si="13"/>
        <v>76.25</v>
      </c>
      <c r="J25" s="9">
        <f t="shared" si="14"/>
        <v>74.069999999999993</v>
      </c>
      <c r="K25" s="10">
        <f t="shared" si="15"/>
        <v>196.07</v>
      </c>
      <c r="L25" s="9">
        <f t="shared" si="16"/>
        <v>999.97</v>
      </c>
      <c r="M25" s="9">
        <f t="shared" si="17"/>
        <v>235.89</v>
      </c>
      <c r="N25" s="9">
        <f t="shared" si="18"/>
        <v>1235.8600000000001</v>
      </c>
      <c r="O25" s="9">
        <f t="shared" si="19"/>
        <v>54.47</v>
      </c>
      <c r="P25" s="9">
        <f t="shared" si="20"/>
        <v>26.14</v>
      </c>
      <c r="Q25" s="17">
        <v>3</v>
      </c>
    </row>
    <row r="26" spans="1:17">
      <c r="A26" s="12" t="s">
        <v>11</v>
      </c>
      <c r="B26" s="12" t="s">
        <v>12</v>
      </c>
      <c r="C26" s="3">
        <v>8</v>
      </c>
      <c r="D26" s="3">
        <v>800</v>
      </c>
      <c r="E26" s="28">
        <v>108.93</v>
      </c>
      <c r="F26" s="28">
        <v>3</v>
      </c>
      <c r="G26" s="9">
        <f t="shared" si="11"/>
        <v>326.79000000000002</v>
      </c>
      <c r="H26" s="9">
        <f t="shared" si="12"/>
        <v>1960.74</v>
      </c>
      <c r="I26" s="9">
        <f t="shared" si="13"/>
        <v>228.75</v>
      </c>
      <c r="J26" s="9">
        <f t="shared" si="14"/>
        <v>222.22</v>
      </c>
      <c r="K26" s="10">
        <f t="shared" si="15"/>
        <v>588.22</v>
      </c>
      <c r="L26" s="9">
        <f t="shared" si="16"/>
        <v>2999.9299999999994</v>
      </c>
      <c r="M26" s="9">
        <f t="shared" si="17"/>
        <v>707.68</v>
      </c>
      <c r="N26" s="9">
        <f t="shared" si="18"/>
        <v>3707.6099999999992</v>
      </c>
      <c r="O26" s="9">
        <f t="shared" si="19"/>
        <v>163.4</v>
      </c>
      <c r="P26" s="9">
        <f t="shared" si="20"/>
        <v>78.430000000000007</v>
      </c>
      <c r="Q26" s="17">
        <v>3</v>
      </c>
    </row>
    <row r="27" spans="1:17">
      <c r="A27" s="12" t="s">
        <v>11</v>
      </c>
      <c r="B27" s="12" t="s">
        <v>12</v>
      </c>
      <c r="C27" s="3">
        <v>8</v>
      </c>
      <c r="D27" s="3">
        <v>780</v>
      </c>
      <c r="E27" s="28">
        <v>108.93</v>
      </c>
      <c r="F27" s="28">
        <v>1</v>
      </c>
      <c r="G27" s="9">
        <f t="shared" si="11"/>
        <v>108.93</v>
      </c>
      <c r="H27" s="9">
        <f t="shared" si="12"/>
        <v>653.58000000000004</v>
      </c>
      <c r="I27" s="9">
        <f t="shared" si="13"/>
        <v>76.25</v>
      </c>
      <c r="J27" s="9">
        <f t="shared" si="14"/>
        <v>74.069999999999993</v>
      </c>
      <c r="K27" s="10">
        <f t="shared" si="15"/>
        <v>196.07</v>
      </c>
      <c r="L27" s="9">
        <f t="shared" si="16"/>
        <v>999.97</v>
      </c>
      <c r="M27" s="9">
        <f t="shared" si="17"/>
        <v>235.89</v>
      </c>
      <c r="N27" s="9">
        <f t="shared" si="18"/>
        <v>1235.8600000000001</v>
      </c>
      <c r="O27" s="9">
        <f t="shared" si="19"/>
        <v>54.47</v>
      </c>
      <c r="P27" s="9">
        <f t="shared" si="20"/>
        <v>26.14</v>
      </c>
      <c r="Q27" s="17">
        <v>3</v>
      </c>
    </row>
    <row r="28" spans="1:17">
      <c r="A28" s="13" t="s">
        <v>11</v>
      </c>
      <c r="B28" s="13" t="s">
        <v>19</v>
      </c>
      <c r="C28" s="3">
        <v>8</v>
      </c>
      <c r="D28" s="3">
        <v>860</v>
      </c>
      <c r="E28" s="28">
        <v>90</v>
      </c>
      <c r="F28" s="28">
        <v>1</v>
      </c>
      <c r="G28" s="9">
        <f t="shared" si="11"/>
        <v>90</v>
      </c>
      <c r="H28" s="9">
        <f t="shared" si="12"/>
        <v>540</v>
      </c>
      <c r="I28" s="9">
        <f t="shared" si="13"/>
        <v>63</v>
      </c>
      <c r="J28" s="9">
        <f t="shared" si="14"/>
        <v>61.2</v>
      </c>
      <c r="K28" s="10">
        <f t="shared" si="15"/>
        <v>162</v>
      </c>
      <c r="L28" s="9">
        <f t="shared" si="16"/>
        <v>826.2</v>
      </c>
      <c r="M28" s="9">
        <f t="shared" si="17"/>
        <v>194.9</v>
      </c>
      <c r="N28" s="9">
        <f t="shared" si="18"/>
        <v>1021.1</v>
      </c>
      <c r="O28" s="9">
        <f t="shared" si="19"/>
        <v>45</v>
      </c>
      <c r="P28" s="9">
        <f t="shared" si="20"/>
        <v>21.6</v>
      </c>
      <c r="Q28" s="17">
        <v>3</v>
      </c>
    </row>
    <row r="29" spans="1:17">
      <c r="A29" s="12" t="s">
        <v>13</v>
      </c>
      <c r="B29" s="12" t="s">
        <v>15</v>
      </c>
      <c r="C29" s="3">
        <v>8</v>
      </c>
      <c r="D29" s="3">
        <v>680</v>
      </c>
      <c r="E29" s="28">
        <v>50</v>
      </c>
      <c r="F29" s="28">
        <v>1</v>
      </c>
      <c r="G29" s="9">
        <f t="shared" si="11"/>
        <v>50</v>
      </c>
      <c r="H29" s="9">
        <f t="shared" si="12"/>
        <v>300</v>
      </c>
      <c r="I29" s="9">
        <f t="shared" si="13"/>
        <v>35</v>
      </c>
      <c r="J29" s="9">
        <f t="shared" si="14"/>
        <v>34</v>
      </c>
      <c r="K29" s="10">
        <f t="shared" si="15"/>
        <v>90</v>
      </c>
      <c r="L29" s="9">
        <f t="shared" si="16"/>
        <v>459</v>
      </c>
      <c r="M29" s="9">
        <f t="shared" si="17"/>
        <v>108.28</v>
      </c>
      <c r="N29" s="9">
        <f t="shared" si="18"/>
        <v>567.28</v>
      </c>
      <c r="O29" s="9">
        <f t="shared" si="19"/>
        <v>25</v>
      </c>
      <c r="P29" s="9">
        <f t="shared" si="20"/>
        <v>12</v>
      </c>
      <c r="Q29" s="17">
        <v>3</v>
      </c>
    </row>
    <row r="30" spans="1:17">
      <c r="A30" s="12" t="s">
        <v>14</v>
      </c>
      <c r="B30" s="12" t="s">
        <v>16</v>
      </c>
      <c r="C30" s="3">
        <v>8</v>
      </c>
      <c r="D30" s="3">
        <v>874</v>
      </c>
      <c r="E30" s="28">
        <v>126</v>
      </c>
      <c r="F30" s="29">
        <v>1</v>
      </c>
      <c r="G30" s="9">
        <f t="shared" si="11"/>
        <v>126</v>
      </c>
      <c r="H30" s="9">
        <f t="shared" si="12"/>
        <v>756</v>
      </c>
      <c r="I30" s="9">
        <f t="shared" si="13"/>
        <v>88.2</v>
      </c>
      <c r="J30" s="9">
        <f t="shared" si="14"/>
        <v>85.68</v>
      </c>
      <c r="K30" s="10">
        <f t="shared" si="15"/>
        <v>226.8</v>
      </c>
      <c r="L30" s="9">
        <f t="shared" si="16"/>
        <v>1156.68</v>
      </c>
      <c r="M30" s="9">
        <f t="shared" si="17"/>
        <v>272.86</v>
      </c>
      <c r="N30" s="9">
        <f t="shared" si="18"/>
        <v>1429.54</v>
      </c>
      <c r="O30" s="9">
        <f t="shared" si="19"/>
        <v>63</v>
      </c>
      <c r="P30" s="9">
        <f t="shared" si="20"/>
        <v>30.24</v>
      </c>
      <c r="Q30" s="17">
        <v>3</v>
      </c>
    </row>
    <row r="31" spans="1:17">
      <c r="A31" s="12" t="s">
        <v>17</v>
      </c>
      <c r="B31" s="13" t="s">
        <v>18</v>
      </c>
      <c r="C31" s="3">
        <v>8</v>
      </c>
      <c r="D31" s="3">
        <v>664</v>
      </c>
      <c r="E31" s="29">
        <v>81</v>
      </c>
      <c r="F31" s="29">
        <v>1</v>
      </c>
      <c r="G31" s="9">
        <f t="shared" si="11"/>
        <v>81</v>
      </c>
      <c r="H31" s="9">
        <f t="shared" si="12"/>
        <v>486</v>
      </c>
      <c r="I31" s="9">
        <f t="shared" si="13"/>
        <v>56.7</v>
      </c>
      <c r="J31" s="9">
        <f t="shared" si="14"/>
        <v>55.08</v>
      </c>
      <c r="K31" s="10">
        <f t="shared" si="15"/>
        <v>145.80000000000001</v>
      </c>
      <c r="L31" s="9">
        <f t="shared" si="16"/>
        <v>743.58000000000015</v>
      </c>
      <c r="M31" s="9">
        <f t="shared" si="17"/>
        <v>175.41</v>
      </c>
      <c r="N31" s="9">
        <f t="shared" si="18"/>
        <v>918.99000000000012</v>
      </c>
      <c r="O31" s="9">
        <f t="shared" si="19"/>
        <v>40.5</v>
      </c>
      <c r="P31" s="9">
        <f t="shared" si="20"/>
        <v>19.440000000000001</v>
      </c>
      <c r="Q31" s="17">
        <v>1</v>
      </c>
    </row>
    <row r="32" spans="1:17">
      <c r="A32" s="12" t="s">
        <v>17</v>
      </c>
      <c r="B32" s="13" t="s">
        <v>18</v>
      </c>
      <c r="C32" s="3">
        <v>8</v>
      </c>
      <c r="D32" s="3">
        <v>766</v>
      </c>
      <c r="E32" s="29">
        <v>81</v>
      </c>
      <c r="F32" s="29">
        <v>1</v>
      </c>
      <c r="G32" s="9">
        <f t="shared" si="11"/>
        <v>81</v>
      </c>
      <c r="H32" s="9">
        <f t="shared" si="12"/>
        <v>486</v>
      </c>
      <c r="I32" s="9">
        <f t="shared" si="13"/>
        <v>56.7</v>
      </c>
      <c r="J32" s="9">
        <f t="shared" si="14"/>
        <v>55.08</v>
      </c>
      <c r="K32" s="10">
        <f>ROUND(H32/100*30,2)</f>
        <v>145.80000000000001</v>
      </c>
      <c r="L32" s="9">
        <f t="shared" si="16"/>
        <v>743.58000000000015</v>
      </c>
      <c r="M32" s="9">
        <f t="shared" si="17"/>
        <v>175.41</v>
      </c>
      <c r="N32" s="9">
        <f t="shared" si="18"/>
        <v>918.99000000000012</v>
      </c>
      <c r="O32" s="9">
        <f t="shared" si="19"/>
        <v>40.5</v>
      </c>
      <c r="P32" s="9">
        <f t="shared" si="20"/>
        <v>19.440000000000001</v>
      </c>
      <c r="Q32" s="17">
        <v>2</v>
      </c>
    </row>
    <row r="33" spans="1:17" ht="25.5">
      <c r="A33" s="13" t="s">
        <v>20</v>
      </c>
      <c r="B33" s="13" t="s">
        <v>21</v>
      </c>
      <c r="C33" s="3">
        <v>8</v>
      </c>
      <c r="D33" s="3">
        <v>874</v>
      </c>
      <c r="E33" s="29">
        <v>126</v>
      </c>
      <c r="F33" s="29">
        <v>1</v>
      </c>
      <c r="G33" s="9">
        <f t="shared" si="11"/>
        <v>126</v>
      </c>
      <c r="H33" s="9">
        <f t="shared" si="12"/>
        <v>756</v>
      </c>
      <c r="I33" s="9">
        <f t="shared" si="13"/>
        <v>88.2</v>
      </c>
      <c r="J33" s="9">
        <f t="shared" si="14"/>
        <v>85.68</v>
      </c>
      <c r="K33" s="10">
        <f t="shared" si="15"/>
        <v>226.8</v>
      </c>
      <c r="L33" s="9">
        <f t="shared" si="16"/>
        <v>1156.68</v>
      </c>
      <c r="M33" s="9">
        <f t="shared" si="17"/>
        <v>272.86</v>
      </c>
      <c r="N33" s="9">
        <f t="shared" si="18"/>
        <v>1429.54</v>
      </c>
      <c r="O33" s="9">
        <f t="shared" si="19"/>
        <v>63</v>
      </c>
      <c r="P33" s="9">
        <f t="shared" si="20"/>
        <v>30.24</v>
      </c>
      <c r="Q33" s="17">
        <v>3</v>
      </c>
    </row>
    <row r="34" spans="1:17" ht="15.75" thickBot="1">
      <c r="A34" s="32"/>
      <c r="B34" s="32"/>
      <c r="C34" s="32"/>
      <c r="D34" s="32"/>
      <c r="E34" s="33">
        <f t="shared" ref="E34:K34" si="21">SUM(E20:E33)</f>
        <v>1513.5800000000002</v>
      </c>
      <c r="F34" s="33">
        <f t="shared" si="21"/>
        <v>23</v>
      </c>
      <c r="G34" s="33">
        <f t="shared" si="21"/>
        <v>2493.9499999999998</v>
      </c>
      <c r="H34" s="33">
        <f t="shared" si="21"/>
        <v>14963.699999999999</v>
      </c>
      <c r="I34" s="33">
        <f t="shared" si="21"/>
        <v>1745.7500000000002</v>
      </c>
      <c r="J34" s="33">
        <f t="shared" si="21"/>
        <v>1695.89</v>
      </c>
      <c r="K34" s="33">
        <f t="shared" si="21"/>
        <v>4489.1000000000004</v>
      </c>
      <c r="L34" s="11">
        <f t="shared" ref="L34:P34" si="22">SUM(L20:L33)</f>
        <v>22894.440000000002</v>
      </c>
      <c r="M34" s="33">
        <f t="shared" si="22"/>
        <v>5400.7799999999979</v>
      </c>
      <c r="N34" s="11">
        <f t="shared" si="22"/>
        <v>28295.22</v>
      </c>
      <c r="O34" s="33">
        <f t="shared" si="22"/>
        <v>1247</v>
      </c>
      <c r="P34" s="33">
        <f t="shared" si="22"/>
        <v>598.54000000000008</v>
      </c>
      <c r="Q34" s="20"/>
    </row>
    <row r="35" spans="1:17" ht="15.75" thickTop="1">
      <c r="A35" s="2" t="s">
        <v>62</v>
      </c>
      <c r="B35" s="2"/>
      <c r="O35" s="18"/>
      <c r="P35" s="18"/>
    </row>
    <row r="36" spans="1:17" ht="54.75" customHeight="1">
      <c r="A36" s="12"/>
      <c r="B36" s="12" t="s">
        <v>3</v>
      </c>
      <c r="C36" s="3" t="s">
        <v>59</v>
      </c>
      <c r="D36" s="3" t="s">
        <v>68</v>
      </c>
      <c r="E36" s="21" t="s">
        <v>69</v>
      </c>
      <c r="F36" s="4" t="s">
        <v>60</v>
      </c>
      <c r="G36" s="4" t="s">
        <v>58</v>
      </c>
      <c r="H36" s="4" t="s">
        <v>66</v>
      </c>
      <c r="I36" s="5" t="s">
        <v>90</v>
      </c>
      <c r="J36" s="5" t="s">
        <v>56</v>
      </c>
      <c r="K36" s="30" t="s">
        <v>91</v>
      </c>
      <c r="L36" s="5" t="s">
        <v>67</v>
      </c>
      <c r="M36" s="5" t="s">
        <v>57</v>
      </c>
      <c r="N36" s="5" t="s">
        <v>2</v>
      </c>
      <c r="O36" s="5" t="s">
        <v>61</v>
      </c>
      <c r="P36" s="5" t="s">
        <v>80</v>
      </c>
      <c r="Q36" s="5" t="s">
        <v>83</v>
      </c>
    </row>
    <row r="37" spans="1:17" ht="24">
      <c r="A37" s="6">
        <v>1</v>
      </c>
      <c r="B37" s="6">
        <v>2</v>
      </c>
      <c r="C37" s="6">
        <v>3</v>
      </c>
      <c r="D37" s="1">
        <v>4</v>
      </c>
      <c r="E37" s="6">
        <v>5</v>
      </c>
      <c r="F37" s="1">
        <v>6</v>
      </c>
      <c r="G37" s="6" t="s">
        <v>70</v>
      </c>
      <c r="H37" s="6" t="s">
        <v>73</v>
      </c>
      <c r="I37" s="6" t="s">
        <v>74</v>
      </c>
      <c r="J37" s="6" t="s">
        <v>75</v>
      </c>
      <c r="K37" s="31" t="s">
        <v>92</v>
      </c>
      <c r="L37" s="6" t="s">
        <v>77</v>
      </c>
      <c r="M37" s="6" t="s">
        <v>76</v>
      </c>
      <c r="N37" s="6" t="s">
        <v>71</v>
      </c>
      <c r="O37" s="6" t="s">
        <v>78</v>
      </c>
      <c r="P37" s="6" t="s">
        <v>72</v>
      </c>
      <c r="Q37" s="6">
        <v>17</v>
      </c>
    </row>
    <row r="38" spans="1:17">
      <c r="A38" s="12" t="s">
        <v>22</v>
      </c>
      <c r="B38" s="13" t="s">
        <v>23</v>
      </c>
      <c r="C38" s="3">
        <v>9</v>
      </c>
      <c r="D38" s="3">
        <v>820</v>
      </c>
      <c r="E38" s="24">
        <v>100</v>
      </c>
      <c r="F38" s="24">
        <v>1</v>
      </c>
      <c r="G38" s="9">
        <f>ROUND(E38*F38,2)</f>
        <v>100</v>
      </c>
      <c r="H38" s="9">
        <f>ROUND(G38*6,2)</f>
        <v>600</v>
      </c>
      <c r="I38" s="9">
        <f>ROUND(G38/100*70,2)</f>
        <v>70</v>
      </c>
      <c r="J38" s="9">
        <f>ROUND(G38/100*68,2)</f>
        <v>68</v>
      </c>
      <c r="K38" s="10">
        <f t="shared" ref="K38:K53" si="23">ROUND(H38/100*30,2)</f>
        <v>180</v>
      </c>
      <c r="L38" s="9">
        <f>SUM(H38:K38)</f>
        <v>918</v>
      </c>
      <c r="M38" s="9">
        <f>ROUND(L38/100*23.59,2)</f>
        <v>216.56</v>
      </c>
      <c r="N38" s="9">
        <f>SUM(L38:M38)</f>
        <v>1134.56</v>
      </c>
      <c r="O38" s="9">
        <f>ROUND(G38/100*50,2)</f>
        <v>50</v>
      </c>
      <c r="P38" s="9">
        <f>ROUND(G38/100*24,2)</f>
        <v>24</v>
      </c>
      <c r="Q38" s="17">
        <v>2</v>
      </c>
    </row>
    <row r="39" spans="1:17">
      <c r="A39" s="12" t="s">
        <v>24</v>
      </c>
      <c r="B39" s="13" t="s">
        <v>25</v>
      </c>
      <c r="C39" s="3">
        <v>9</v>
      </c>
      <c r="D39" s="3">
        <v>920</v>
      </c>
      <c r="E39" s="24">
        <v>180</v>
      </c>
      <c r="F39" s="24">
        <v>1</v>
      </c>
      <c r="G39" s="9">
        <f t="shared" ref="G39:G53" si="24">ROUND(E39*F39,2)</f>
        <v>180</v>
      </c>
      <c r="H39" s="9">
        <f t="shared" ref="H39:H53" si="25">ROUND(G39*6,2)</f>
        <v>1080</v>
      </c>
      <c r="I39" s="9">
        <f t="shared" ref="I39:I53" si="26">ROUND(G39/100*70,2)</f>
        <v>126</v>
      </c>
      <c r="J39" s="9">
        <f t="shared" ref="J39:J53" si="27">ROUND(G39/100*68,2)</f>
        <v>122.4</v>
      </c>
      <c r="K39" s="10">
        <f t="shared" si="23"/>
        <v>324</v>
      </c>
      <c r="L39" s="9">
        <f t="shared" ref="L39:L53" si="28">SUM(H39:K39)</f>
        <v>1652.4</v>
      </c>
      <c r="M39" s="9">
        <f t="shared" ref="M39:M53" si="29">ROUND(L39/100*23.59,2)</f>
        <v>389.8</v>
      </c>
      <c r="N39" s="9">
        <f t="shared" ref="N39:N53" si="30">SUM(L39:M39)</f>
        <v>2042.2</v>
      </c>
      <c r="O39" s="9">
        <f t="shared" ref="O39:O53" si="31">ROUND(G39/100*50,2)</f>
        <v>90</v>
      </c>
      <c r="P39" s="9">
        <f t="shared" ref="P39:P53" si="32">ROUND(G39/100*24,2)</f>
        <v>43.2</v>
      </c>
      <c r="Q39" s="17">
        <v>3</v>
      </c>
    </row>
    <row r="40" spans="1:17">
      <c r="A40" s="13" t="s">
        <v>26</v>
      </c>
      <c r="B40" s="13" t="s">
        <v>27</v>
      </c>
      <c r="C40" s="3">
        <v>9</v>
      </c>
      <c r="D40" s="3">
        <v>994</v>
      </c>
      <c r="E40" s="24">
        <v>96.5</v>
      </c>
      <c r="F40" s="24">
        <v>2</v>
      </c>
      <c r="G40" s="9">
        <f t="shared" si="24"/>
        <v>193</v>
      </c>
      <c r="H40" s="9">
        <f t="shared" si="25"/>
        <v>1158</v>
      </c>
      <c r="I40" s="9">
        <f t="shared" si="26"/>
        <v>135.1</v>
      </c>
      <c r="J40" s="9">
        <f t="shared" si="27"/>
        <v>131.24</v>
      </c>
      <c r="K40" s="10">
        <f t="shared" si="23"/>
        <v>347.4</v>
      </c>
      <c r="L40" s="9">
        <f t="shared" si="28"/>
        <v>1771.7399999999998</v>
      </c>
      <c r="M40" s="9">
        <f t="shared" si="29"/>
        <v>417.95</v>
      </c>
      <c r="N40" s="9">
        <f t="shared" si="30"/>
        <v>2189.6899999999996</v>
      </c>
      <c r="O40" s="9">
        <f t="shared" si="31"/>
        <v>96.5</v>
      </c>
      <c r="P40" s="9">
        <f t="shared" si="32"/>
        <v>46.32</v>
      </c>
      <c r="Q40" s="17">
        <v>3</v>
      </c>
    </row>
    <row r="41" spans="1:17">
      <c r="A41" s="13" t="s">
        <v>26</v>
      </c>
      <c r="B41" s="13" t="s">
        <v>27</v>
      </c>
      <c r="C41" s="3">
        <v>9</v>
      </c>
      <c r="D41" s="3">
        <v>965</v>
      </c>
      <c r="E41" s="24">
        <v>96.5</v>
      </c>
      <c r="F41" s="24">
        <v>1</v>
      </c>
      <c r="G41" s="9">
        <f t="shared" si="24"/>
        <v>96.5</v>
      </c>
      <c r="H41" s="9">
        <f t="shared" si="25"/>
        <v>579</v>
      </c>
      <c r="I41" s="9">
        <f t="shared" si="26"/>
        <v>67.55</v>
      </c>
      <c r="J41" s="9">
        <f t="shared" si="27"/>
        <v>65.62</v>
      </c>
      <c r="K41" s="10">
        <f t="shared" si="23"/>
        <v>173.7</v>
      </c>
      <c r="L41" s="9">
        <f t="shared" si="28"/>
        <v>885.86999999999989</v>
      </c>
      <c r="M41" s="9">
        <f t="shared" si="29"/>
        <v>208.98</v>
      </c>
      <c r="N41" s="9">
        <f t="shared" si="30"/>
        <v>1094.8499999999999</v>
      </c>
      <c r="O41" s="9">
        <f t="shared" si="31"/>
        <v>48.25</v>
      </c>
      <c r="P41" s="9">
        <f t="shared" si="32"/>
        <v>23.16</v>
      </c>
      <c r="Q41" s="17">
        <v>3</v>
      </c>
    </row>
    <row r="42" spans="1:17">
      <c r="A42" s="13" t="s">
        <v>26</v>
      </c>
      <c r="B42" s="13" t="s">
        <v>27</v>
      </c>
      <c r="C42" s="3">
        <v>9</v>
      </c>
      <c r="D42" s="3">
        <v>850</v>
      </c>
      <c r="E42" s="24">
        <v>96.5</v>
      </c>
      <c r="F42" s="24">
        <v>1</v>
      </c>
      <c r="G42" s="9">
        <f t="shared" si="24"/>
        <v>96.5</v>
      </c>
      <c r="H42" s="9">
        <f t="shared" si="25"/>
        <v>579</v>
      </c>
      <c r="I42" s="9">
        <f t="shared" si="26"/>
        <v>67.55</v>
      </c>
      <c r="J42" s="9">
        <f t="shared" si="27"/>
        <v>65.62</v>
      </c>
      <c r="K42" s="10">
        <f t="shared" si="23"/>
        <v>173.7</v>
      </c>
      <c r="L42" s="9">
        <f t="shared" si="28"/>
        <v>885.86999999999989</v>
      </c>
      <c r="M42" s="9">
        <f t="shared" si="29"/>
        <v>208.98</v>
      </c>
      <c r="N42" s="9">
        <f t="shared" si="30"/>
        <v>1094.8499999999999</v>
      </c>
      <c r="O42" s="9">
        <f t="shared" si="31"/>
        <v>48.25</v>
      </c>
      <c r="P42" s="9">
        <f t="shared" si="32"/>
        <v>23.16</v>
      </c>
      <c r="Q42" s="17">
        <v>3</v>
      </c>
    </row>
    <row r="43" spans="1:17">
      <c r="A43" s="13" t="s">
        <v>28</v>
      </c>
      <c r="B43" s="13" t="s">
        <v>29</v>
      </c>
      <c r="C43" s="3">
        <v>9</v>
      </c>
      <c r="D43" s="3">
        <v>994</v>
      </c>
      <c r="E43" s="24">
        <v>106</v>
      </c>
      <c r="F43" s="24">
        <v>1</v>
      </c>
      <c r="G43" s="9">
        <f t="shared" si="24"/>
        <v>106</v>
      </c>
      <c r="H43" s="9">
        <f t="shared" si="25"/>
        <v>636</v>
      </c>
      <c r="I43" s="9">
        <f t="shared" si="26"/>
        <v>74.2</v>
      </c>
      <c r="J43" s="9">
        <f t="shared" si="27"/>
        <v>72.08</v>
      </c>
      <c r="K43" s="10">
        <f t="shared" si="23"/>
        <v>190.8</v>
      </c>
      <c r="L43" s="9">
        <f t="shared" si="28"/>
        <v>973.08000000000015</v>
      </c>
      <c r="M43" s="9">
        <f t="shared" si="29"/>
        <v>229.55</v>
      </c>
      <c r="N43" s="9">
        <f t="shared" si="30"/>
        <v>1202.6300000000001</v>
      </c>
      <c r="O43" s="9">
        <f t="shared" si="31"/>
        <v>53</v>
      </c>
      <c r="P43" s="9">
        <f t="shared" si="32"/>
        <v>25.44</v>
      </c>
      <c r="Q43" s="17">
        <v>3</v>
      </c>
    </row>
    <row r="44" spans="1:17">
      <c r="A44" s="13" t="s">
        <v>30</v>
      </c>
      <c r="B44" s="13" t="s">
        <v>32</v>
      </c>
      <c r="C44" s="3">
        <v>9</v>
      </c>
      <c r="D44" s="3">
        <v>994</v>
      </c>
      <c r="E44" s="24">
        <v>121</v>
      </c>
      <c r="F44" s="26">
        <v>1</v>
      </c>
      <c r="G44" s="9">
        <f t="shared" si="24"/>
        <v>121</v>
      </c>
      <c r="H44" s="9">
        <f t="shared" si="25"/>
        <v>726</v>
      </c>
      <c r="I44" s="9">
        <f t="shared" si="26"/>
        <v>84.7</v>
      </c>
      <c r="J44" s="9">
        <f t="shared" si="27"/>
        <v>82.28</v>
      </c>
      <c r="K44" s="10">
        <f t="shared" si="23"/>
        <v>217.8</v>
      </c>
      <c r="L44" s="9">
        <f t="shared" si="28"/>
        <v>1110.78</v>
      </c>
      <c r="M44" s="9">
        <f t="shared" si="29"/>
        <v>262.02999999999997</v>
      </c>
      <c r="N44" s="9">
        <f t="shared" si="30"/>
        <v>1372.81</v>
      </c>
      <c r="O44" s="9">
        <f t="shared" si="31"/>
        <v>60.5</v>
      </c>
      <c r="P44" s="9">
        <f t="shared" si="32"/>
        <v>29.04</v>
      </c>
      <c r="Q44" s="17">
        <v>3</v>
      </c>
    </row>
    <row r="45" spans="1:17" ht="25.5">
      <c r="A45" s="13" t="s">
        <v>31</v>
      </c>
      <c r="B45" s="13" t="s">
        <v>33</v>
      </c>
      <c r="C45" s="3">
        <v>9</v>
      </c>
      <c r="D45" s="3">
        <v>870</v>
      </c>
      <c r="E45" s="25">
        <v>145</v>
      </c>
      <c r="F45" s="26">
        <v>1</v>
      </c>
      <c r="G45" s="9">
        <f t="shared" si="24"/>
        <v>145</v>
      </c>
      <c r="H45" s="9">
        <f t="shared" si="25"/>
        <v>870</v>
      </c>
      <c r="I45" s="9">
        <f t="shared" si="26"/>
        <v>101.5</v>
      </c>
      <c r="J45" s="9">
        <f t="shared" si="27"/>
        <v>98.6</v>
      </c>
      <c r="K45" s="10">
        <f t="shared" si="23"/>
        <v>261</v>
      </c>
      <c r="L45" s="9">
        <f t="shared" si="28"/>
        <v>1331.1</v>
      </c>
      <c r="M45" s="9">
        <f t="shared" si="29"/>
        <v>314.01</v>
      </c>
      <c r="N45" s="9">
        <f t="shared" si="30"/>
        <v>1645.11</v>
      </c>
      <c r="O45" s="9">
        <f t="shared" si="31"/>
        <v>72.5</v>
      </c>
      <c r="P45" s="9">
        <f t="shared" si="32"/>
        <v>34.799999999999997</v>
      </c>
      <c r="Q45" s="17">
        <v>2</v>
      </c>
    </row>
    <row r="46" spans="1:17">
      <c r="A46" s="13" t="s">
        <v>34</v>
      </c>
      <c r="B46" s="13" t="s">
        <v>36</v>
      </c>
      <c r="C46" s="3">
        <v>9</v>
      </c>
      <c r="D46" s="3">
        <v>874</v>
      </c>
      <c r="E46" s="25">
        <v>246</v>
      </c>
      <c r="F46" s="26">
        <v>1</v>
      </c>
      <c r="G46" s="9">
        <f t="shared" si="24"/>
        <v>246</v>
      </c>
      <c r="H46" s="9">
        <f t="shared" si="25"/>
        <v>1476</v>
      </c>
      <c r="I46" s="9">
        <f t="shared" si="26"/>
        <v>172.2</v>
      </c>
      <c r="J46" s="9">
        <f t="shared" si="27"/>
        <v>167.28</v>
      </c>
      <c r="K46" s="10">
        <f t="shared" si="23"/>
        <v>442.8</v>
      </c>
      <c r="L46" s="9">
        <f t="shared" si="28"/>
        <v>2258.2800000000002</v>
      </c>
      <c r="M46" s="9">
        <f t="shared" si="29"/>
        <v>532.73</v>
      </c>
      <c r="N46" s="9">
        <f t="shared" si="30"/>
        <v>2791.01</v>
      </c>
      <c r="O46" s="9">
        <f t="shared" si="31"/>
        <v>123</v>
      </c>
      <c r="P46" s="9">
        <f t="shared" si="32"/>
        <v>59.04</v>
      </c>
      <c r="Q46" s="17">
        <v>3</v>
      </c>
    </row>
    <row r="47" spans="1:17">
      <c r="A47" s="13" t="s">
        <v>24</v>
      </c>
      <c r="B47" s="13" t="s">
        <v>36</v>
      </c>
      <c r="C47" s="3">
        <v>9</v>
      </c>
      <c r="D47" s="3">
        <v>850</v>
      </c>
      <c r="E47" s="26">
        <v>200</v>
      </c>
      <c r="F47" s="26">
        <v>1</v>
      </c>
      <c r="G47" s="9">
        <f t="shared" si="24"/>
        <v>200</v>
      </c>
      <c r="H47" s="9">
        <f t="shared" si="25"/>
        <v>1200</v>
      </c>
      <c r="I47" s="9">
        <f t="shared" si="26"/>
        <v>140</v>
      </c>
      <c r="J47" s="9">
        <f t="shared" si="27"/>
        <v>136</v>
      </c>
      <c r="K47" s="10">
        <f t="shared" si="23"/>
        <v>360</v>
      </c>
      <c r="L47" s="9">
        <f t="shared" si="28"/>
        <v>1836</v>
      </c>
      <c r="M47" s="9">
        <f t="shared" si="29"/>
        <v>433.11</v>
      </c>
      <c r="N47" s="9">
        <f t="shared" si="30"/>
        <v>2269.11</v>
      </c>
      <c r="O47" s="9">
        <f t="shared" si="31"/>
        <v>100</v>
      </c>
      <c r="P47" s="9">
        <f t="shared" si="32"/>
        <v>48</v>
      </c>
      <c r="Q47" s="17">
        <v>3</v>
      </c>
    </row>
    <row r="48" spans="1:17">
      <c r="A48" s="14" t="s">
        <v>35</v>
      </c>
      <c r="B48" s="14" t="s">
        <v>36</v>
      </c>
      <c r="C48" s="15">
        <v>9</v>
      </c>
      <c r="D48" s="15">
        <v>994</v>
      </c>
      <c r="E48" s="37">
        <v>118.44</v>
      </c>
      <c r="F48" s="37">
        <v>2</v>
      </c>
      <c r="G48" s="9">
        <f t="shared" si="24"/>
        <v>236.88</v>
      </c>
      <c r="H48" s="9">
        <f t="shared" si="25"/>
        <v>1421.28</v>
      </c>
      <c r="I48" s="9">
        <f t="shared" si="26"/>
        <v>165.82</v>
      </c>
      <c r="J48" s="9">
        <f t="shared" si="27"/>
        <v>161.08000000000001</v>
      </c>
      <c r="K48" s="10">
        <f t="shared" si="23"/>
        <v>426.38</v>
      </c>
      <c r="L48" s="9">
        <f t="shared" si="28"/>
        <v>2174.56</v>
      </c>
      <c r="M48" s="9">
        <f t="shared" si="29"/>
        <v>512.98</v>
      </c>
      <c r="N48" s="9">
        <f t="shared" si="30"/>
        <v>2687.54</v>
      </c>
      <c r="O48" s="9">
        <f t="shared" si="31"/>
        <v>118.44</v>
      </c>
      <c r="P48" s="9">
        <f t="shared" si="32"/>
        <v>56.85</v>
      </c>
      <c r="Q48" s="17">
        <v>3</v>
      </c>
    </row>
    <row r="49" spans="1:17">
      <c r="A49" s="14" t="s">
        <v>35</v>
      </c>
      <c r="B49" s="14" t="s">
        <v>36</v>
      </c>
      <c r="C49" s="15">
        <v>9</v>
      </c>
      <c r="D49" s="15">
        <v>900</v>
      </c>
      <c r="E49" s="37">
        <v>118.44</v>
      </c>
      <c r="F49" s="37">
        <v>3</v>
      </c>
      <c r="G49" s="9">
        <f t="shared" si="24"/>
        <v>355.32</v>
      </c>
      <c r="H49" s="9">
        <f t="shared" si="25"/>
        <v>2131.92</v>
      </c>
      <c r="I49" s="9">
        <f t="shared" si="26"/>
        <v>248.72</v>
      </c>
      <c r="J49" s="9">
        <f t="shared" si="27"/>
        <v>241.62</v>
      </c>
      <c r="K49" s="10">
        <f t="shared" si="23"/>
        <v>639.58000000000004</v>
      </c>
      <c r="L49" s="9">
        <f t="shared" si="28"/>
        <v>3261.8399999999997</v>
      </c>
      <c r="M49" s="9">
        <f t="shared" si="29"/>
        <v>769.47</v>
      </c>
      <c r="N49" s="9">
        <f t="shared" si="30"/>
        <v>4031.3099999999995</v>
      </c>
      <c r="O49" s="9">
        <f t="shared" si="31"/>
        <v>177.66</v>
      </c>
      <c r="P49" s="9">
        <f t="shared" si="32"/>
        <v>85.28</v>
      </c>
      <c r="Q49" s="17">
        <v>3</v>
      </c>
    </row>
    <row r="50" spans="1:17">
      <c r="A50" s="14" t="s">
        <v>35</v>
      </c>
      <c r="B50" s="14" t="s">
        <v>36</v>
      </c>
      <c r="C50" s="15">
        <v>9</v>
      </c>
      <c r="D50" s="15">
        <v>870</v>
      </c>
      <c r="E50" s="37">
        <v>118.44</v>
      </c>
      <c r="F50" s="37">
        <v>2</v>
      </c>
      <c r="G50" s="9">
        <f t="shared" si="24"/>
        <v>236.88</v>
      </c>
      <c r="H50" s="9">
        <f t="shared" si="25"/>
        <v>1421.28</v>
      </c>
      <c r="I50" s="9">
        <f t="shared" si="26"/>
        <v>165.82</v>
      </c>
      <c r="J50" s="9">
        <f t="shared" si="27"/>
        <v>161.08000000000001</v>
      </c>
      <c r="K50" s="10">
        <f t="shared" si="23"/>
        <v>426.38</v>
      </c>
      <c r="L50" s="9">
        <f t="shared" si="28"/>
        <v>2174.56</v>
      </c>
      <c r="M50" s="9">
        <f t="shared" si="29"/>
        <v>512.98</v>
      </c>
      <c r="N50" s="9">
        <f t="shared" si="30"/>
        <v>2687.54</v>
      </c>
      <c r="O50" s="9">
        <f t="shared" si="31"/>
        <v>118.44</v>
      </c>
      <c r="P50" s="9">
        <f t="shared" si="32"/>
        <v>56.85</v>
      </c>
      <c r="Q50" s="17">
        <v>3</v>
      </c>
    </row>
    <row r="51" spans="1:17">
      <c r="A51" s="14" t="s">
        <v>35</v>
      </c>
      <c r="B51" s="14" t="s">
        <v>36</v>
      </c>
      <c r="C51" s="15">
        <v>9</v>
      </c>
      <c r="D51" s="15">
        <v>850</v>
      </c>
      <c r="E51" s="37">
        <v>118.44</v>
      </c>
      <c r="F51" s="37">
        <v>2</v>
      </c>
      <c r="G51" s="9">
        <f t="shared" si="24"/>
        <v>236.88</v>
      </c>
      <c r="H51" s="9">
        <f t="shared" si="25"/>
        <v>1421.28</v>
      </c>
      <c r="I51" s="9">
        <f t="shared" si="26"/>
        <v>165.82</v>
      </c>
      <c r="J51" s="9">
        <f t="shared" si="27"/>
        <v>161.08000000000001</v>
      </c>
      <c r="K51" s="10">
        <f t="shared" si="23"/>
        <v>426.38</v>
      </c>
      <c r="L51" s="9">
        <f t="shared" si="28"/>
        <v>2174.56</v>
      </c>
      <c r="M51" s="9">
        <f t="shared" si="29"/>
        <v>512.98</v>
      </c>
      <c r="N51" s="9">
        <f t="shared" si="30"/>
        <v>2687.54</v>
      </c>
      <c r="O51" s="9">
        <f t="shared" si="31"/>
        <v>118.44</v>
      </c>
      <c r="P51" s="9">
        <f t="shared" si="32"/>
        <v>56.85</v>
      </c>
      <c r="Q51" s="17">
        <v>3</v>
      </c>
    </row>
    <row r="52" spans="1:17">
      <c r="A52" s="14" t="s">
        <v>35</v>
      </c>
      <c r="B52" s="14" t="s">
        <v>36</v>
      </c>
      <c r="C52" s="15">
        <v>9</v>
      </c>
      <c r="D52" s="15">
        <v>795</v>
      </c>
      <c r="E52" s="37">
        <v>118.44</v>
      </c>
      <c r="F52" s="37">
        <v>5</v>
      </c>
      <c r="G52" s="9">
        <f t="shared" si="24"/>
        <v>592.20000000000005</v>
      </c>
      <c r="H52" s="9">
        <f t="shared" si="25"/>
        <v>3553.2</v>
      </c>
      <c r="I52" s="9">
        <f t="shared" si="26"/>
        <v>414.54</v>
      </c>
      <c r="J52" s="9">
        <f t="shared" si="27"/>
        <v>402.7</v>
      </c>
      <c r="K52" s="10">
        <f t="shared" si="23"/>
        <v>1065.96</v>
      </c>
      <c r="L52" s="9">
        <f t="shared" si="28"/>
        <v>5436.4</v>
      </c>
      <c r="M52" s="9">
        <f t="shared" si="29"/>
        <v>1282.45</v>
      </c>
      <c r="N52" s="9">
        <f t="shared" si="30"/>
        <v>6718.8499999999995</v>
      </c>
      <c r="O52" s="9">
        <f t="shared" si="31"/>
        <v>296.10000000000002</v>
      </c>
      <c r="P52" s="9">
        <f t="shared" si="32"/>
        <v>142.13</v>
      </c>
      <c r="Q52" s="17">
        <v>2</v>
      </c>
    </row>
    <row r="53" spans="1:17">
      <c r="A53" s="14" t="s">
        <v>35</v>
      </c>
      <c r="B53" s="14" t="s">
        <v>36</v>
      </c>
      <c r="C53" s="15">
        <v>9</v>
      </c>
      <c r="D53" s="15">
        <v>756</v>
      </c>
      <c r="E53" s="37">
        <v>118.44</v>
      </c>
      <c r="F53" s="37">
        <v>2</v>
      </c>
      <c r="G53" s="9">
        <f t="shared" si="24"/>
        <v>236.88</v>
      </c>
      <c r="H53" s="9">
        <f t="shared" si="25"/>
        <v>1421.28</v>
      </c>
      <c r="I53" s="9">
        <f t="shared" si="26"/>
        <v>165.82</v>
      </c>
      <c r="J53" s="9">
        <f t="shared" si="27"/>
        <v>161.08000000000001</v>
      </c>
      <c r="K53" s="10">
        <f t="shared" si="23"/>
        <v>426.38</v>
      </c>
      <c r="L53" s="9">
        <f t="shared" si="28"/>
        <v>2174.56</v>
      </c>
      <c r="M53" s="9">
        <f t="shared" si="29"/>
        <v>512.98</v>
      </c>
      <c r="N53" s="9">
        <f t="shared" si="30"/>
        <v>2687.54</v>
      </c>
      <c r="O53" s="9">
        <f t="shared" si="31"/>
        <v>118.44</v>
      </c>
      <c r="P53" s="9">
        <f t="shared" si="32"/>
        <v>56.85</v>
      </c>
      <c r="Q53" s="17">
        <v>2</v>
      </c>
    </row>
    <row r="54" spans="1:17" ht="15.75" thickBot="1">
      <c r="A54" s="19"/>
      <c r="B54" s="19"/>
      <c r="C54" s="19"/>
      <c r="D54" s="19"/>
      <c r="E54" s="33">
        <f t="shared" ref="E54" si="33">SUM(E38:E48)</f>
        <v>1505.94</v>
      </c>
      <c r="F54" s="33">
        <f>SUM(F38:F53)</f>
        <v>27</v>
      </c>
      <c r="G54" s="33">
        <f>SUM(G38:G53)</f>
        <v>3379.0400000000009</v>
      </c>
      <c r="H54" s="33">
        <f t="shared" ref="H54:P54" si="34">SUM(H38:H53)</f>
        <v>20274.240000000002</v>
      </c>
      <c r="I54" s="33">
        <f t="shared" si="34"/>
        <v>2365.34</v>
      </c>
      <c r="J54" s="33">
        <f t="shared" si="34"/>
        <v>2297.7599999999998</v>
      </c>
      <c r="K54" s="33">
        <f t="shared" si="34"/>
        <v>6082.26</v>
      </c>
      <c r="L54" s="11">
        <f t="shared" si="34"/>
        <v>31019.600000000002</v>
      </c>
      <c r="M54" s="33">
        <f t="shared" si="34"/>
        <v>7317.5399999999991</v>
      </c>
      <c r="N54" s="11">
        <f t="shared" si="34"/>
        <v>38337.14</v>
      </c>
      <c r="O54" s="33">
        <f t="shared" si="34"/>
        <v>1689.5200000000004</v>
      </c>
      <c r="P54" s="33">
        <f t="shared" si="34"/>
        <v>810.97000000000014</v>
      </c>
      <c r="Q54" s="20"/>
    </row>
    <row r="55" spans="1:17" ht="15.75" thickTop="1">
      <c r="A55" s="2" t="s">
        <v>65</v>
      </c>
      <c r="B55" s="2"/>
      <c r="O55" s="18"/>
      <c r="P55" s="18"/>
    </row>
    <row r="56" spans="1:17" ht="50.25" customHeight="1">
      <c r="A56" s="12"/>
      <c r="B56" s="12" t="s">
        <v>3</v>
      </c>
      <c r="C56" s="3" t="s">
        <v>59</v>
      </c>
      <c r="D56" s="3" t="s">
        <v>68</v>
      </c>
      <c r="E56" s="21" t="s">
        <v>69</v>
      </c>
      <c r="F56" s="4" t="s">
        <v>60</v>
      </c>
      <c r="G56" s="4" t="s">
        <v>58</v>
      </c>
      <c r="H56" s="4" t="s">
        <v>66</v>
      </c>
      <c r="I56" s="5" t="s">
        <v>90</v>
      </c>
      <c r="J56" s="5" t="s">
        <v>56</v>
      </c>
      <c r="K56" s="30" t="s">
        <v>91</v>
      </c>
      <c r="L56" s="5" t="s">
        <v>67</v>
      </c>
      <c r="M56" s="5" t="s">
        <v>57</v>
      </c>
      <c r="N56" s="5" t="s">
        <v>2</v>
      </c>
      <c r="O56" s="5" t="s">
        <v>61</v>
      </c>
      <c r="P56" s="5" t="s">
        <v>80</v>
      </c>
      <c r="Q56" s="5" t="s">
        <v>83</v>
      </c>
    </row>
    <row r="57" spans="1:17" ht="24">
      <c r="A57" s="6">
        <v>1</v>
      </c>
      <c r="B57" s="6">
        <v>2</v>
      </c>
      <c r="C57" s="6">
        <v>3</v>
      </c>
      <c r="D57" s="1">
        <v>4</v>
      </c>
      <c r="E57" s="6">
        <v>5</v>
      </c>
      <c r="F57" s="1">
        <v>6</v>
      </c>
      <c r="G57" s="6" t="s">
        <v>70</v>
      </c>
      <c r="H57" s="6" t="s">
        <v>73</v>
      </c>
      <c r="I57" s="6" t="s">
        <v>74</v>
      </c>
      <c r="J57" s="6" t="s">
        <v>75</v>
      </c>
      <c r="K57" s="31" t="s">
        <v>92</v>
      </c>
      <c r="L57" s="6" t="s">
        <v>77</v>
      </c>
      <c r="M57" s="6" t="s">
        <v>76</v>
      </c>
      <c r="N57" s="6" t="s">
        <v>71</v>
      </c>
      <c r="O57" s="6" t="s">
        <v>78</v>
      </c>
      <c r="P57" s="6" t="s">
        <v>72</v>
      </c>
      <c r="Q57" s="6">
        <v>17</v>
      </c>
    </row>
    <row r="58" spans="1:17">
      <c r="A58" s="12" t="s">
        <v>22</v>
      </c>
      <c r="B58" s="13" t="s">
        <v>39</v>
      </c>
      <c r="C58" s="3">
        <v>10</v>
      </c>
      <c r="D58" s="3">
        <v>756</v>
      </c>
      <c r="E58" s="28">
        <v>65</v>
      </c>
      <c r="F58" s="28">
        <v>1</v>
      </c>
      <c r="G58" s="9">
        <f>ROUND(E58*F58,2)</f>
        <v>65</v>
      </c>
      <c r="H58" s="9">
        <f>ROUND(G58*6,2)</f>
        <v>390</v>
      </c>
      <c r="I58" s="9">
        <f>ROUND(G58/100*70,2)</f>
        <v>45.5</v>
      </c>
      <c r="J58" s="9">
        <f>ROUND(G58/100*68,2)</f>
        <v>44.2</v>
      </c>
      <c r="K58" s="10">
        <f t="shared" ref="K58:K80" si="35">ROUND(H58/100*30,2)</f>
        <v>117</v>
      </c>
      <c r="L58" s="9">
        <f>SUM(H58:K58)</f>
        <v>596.70000000000005</v>
      </c>
      <c r="M58" s="9">
        <f>ROUND(L58/100*23.59,2)</f>
        <v>140.76</v>
      </c>
      <c r="N58" s="9">
        <f>SUM(L58:M58)</f>
        <v>737.46</v>
      </c>
      <c r="O58" s="9">
        <f>ROUND(G58/100*50,2)</f>
        <v>32.5</v>
      </c>
      <c r="P58" s="9">
        <f>ROUND(G58/100*24,2)</f>
        <v>15.6</v>
      </c>
      <c r="Q58" s="17">
        <v>2</v>
      </c>
    </row>
    <row r="59" spans="1:17">
      <c r="A59" s="16" t="s">
        <v>37</v>
      </c>
      <c r="B59" s="13" t="s">
        <v>38</v>
      </c>
      <c r="C59" s="3">
        <v>10</v>
      </c>
      <c r="D59" s="3">
        <v>1060</v>
      </c>
      <c r="E59" s="28">
        <v>55</v>
      </c>
      <c r="F59" s="28">
        <v>1</v>
      </c>
      <c r="G59" s="9">
        <f t="shared" ref="G59:G80" si="36">ROUND(E59*F59,2)</f>
        <v>55</v>
      </c>
      <c r="H59" s="9">
        <f t="shared" ref="H59:H80" si="37">ROUND(G59*6,2)</f>
        <v>330</v>
      </c>
      <c r="I59" s="9">
        <f t="shared" ref="I59:I80" si="38">ROUND(G59/100*70,2)</f>
        <v>38.5</v>
      </c>
      <c r="J59" s="9">
        <f t="shared" ref="J59:J80" si="39">ROUND(G59/100*68,2)</f>
        <v>37.4</v>
      </c>
      <c r="K59" s="10">
        <f t="shared" si="35"/>
        <v>99</v>
      </c>
      <c r="L59" s="9">
        <f t="shared" ref="L59:L80" si="40">SUM(H59:K59)</f>
        <v>504.9</v>
      </c>
      <c r="M59" s="9">
        <f t="shared" ref="M59:M80" si="41">ROUND(L59/100*23.59,2)</f>
        <v>119.11</v>
      </c>
      <c r="N59" s="9">
        <f t="shared" ref="N59:N80" si="42">SUM(L59:M59)</f>
        <v>624.01</v>
      </c>
      <c r="O59" s="9">
        <f t="shared" ref="O59:O80" si="43">ROUND(G59/100*50,2)</f>
        <v>27.5</v>
      </c>
      <c r="P59" s="9">
        <f t="shared" ref="P59:P80" si="44">ROUND(G59/100*24,2)</f>
        <v>13.2</v>
      </c>
      <c r="Q59" s="17">
        <v>2</v>
      </c>
    </row>
    <row r="60" spans="1:17">
      <c r="A60" s="13" t="s">
        <v>40</v>
      </c>
      <c r="B60" s="13" t="s">
        <v>41</v>
      </c>
      <c r="C60" s="34">
        <v>10</v>
      </c>
      <c r="D60" s="34">
        <v>1060</v>
      </c>
      <c r="E60" s="35">
        <v>55</v>
      </c>
      <c r="F60" s="35">
        <v>1</v>
      </c>
      <c r="G60" s="9">
        <f t="shared" si="36"/>
        <v>55</v>
      </c>
      <c r="H60" s="9">
        <f t="shared" si="37"/>
        <v>330</v>
      </c>
      <c r="I60" s="9">
        <f t="shared" si="38"/>
        <v>38.5</v>
      </c>
      <c r="J60" s="9">
        <f t="shared" si="39"/>
        <v>37.4</v>
      </c>
      <c r="K60" s="10">
        <f t="shared" si="35"/>
        <v>99</v>
      </c>
      <c r="L60" s="9">
        <f t="shared" si="40"/>
        <v>504.9</v>
      </c>
      <c r="M60" s="9">
        <f t="shared" si="41"/>
        <v>119.11</v>
      </c>
      <c r="N60" s="9">
        <f t="shared" si="42"/>
        <v>624.01</v>
      </c>
      <c r="O60" s="9">
        <f t="shared" si="43"/>
        <v>27.5</v>
      </c>
      <c r="P60" s="9">
        <f t="shared" si="44"/>
        <v>13.2</v>
      </c>
      <c r="Q60" s="17">
        <v>3</v>
      </c>
    </row>
    <row r="61" spans="1:17">
      <c r="A61" s="12" t="s">
        <v>42</v>
      </c>
      <c r="B61" s="13" t="s">
        <v>43</v>
      </c>
      <c r="C61" s="3">
        <v>10</v>
      </c>
      <c r="D61" s="3">
        <v>1174</v>
      </c>
      <c r="E61" s="7">
        <v>113</v>
      </c>
      <c r="F61" s="28">
        <v>1</v>
      </c>
      <c r="G61" s="9">
        <f t="shared" si="36"/>
        <v>113</v>
      </c>
      <c r="H61" s="9">
        <f t="shared" si="37"/>
        <v>678</v>
      </c>
      <c r="I61" s="9">
        <f t="shared" si="38"/>
        <v>79.099999999999994</v>
      </c>
      <c r="J61" s="9">
        <f t="shared" si="39"/>
        <v>76.84</v>
      </c>
      <c r="K61" s="10">
        <f t="shared" si="35"/>
        <v>203.4</v>
      </c>
      <c r="L61" s="9">
        <f t="shared" si="40"/>
        <v>1037.3400000000001</v>
      </c>
      <c r="M61" s="9">
        <f t="shared" si="41"/>
        <v>244.71</v>
      </c>
      <c r="N61" s="9">
        <f t="shared" si="42"/>
        <v>1282.0500000000002</v>
      </c>
      <c r="O61" s="9">
        <f t="shared" si="43"/>
        <v>56.5</v>
      </c>
      <c r="P61" s="9">
        <f t="shared" si="44"/>
        <v>27.12</v>
      </c>
      <c r="Q61" s="17">
        <v>3</v>
      </c>
    </row>
    <row r="62" spans="1:17" ht="25.5">
      <c r="A62" s="13" t="s">
        <v>44</v>
      </c>
      <c r="B62" s="13" t="s">
        <v>45</v>
      </c>
      <c r="C62" s="3">
        <v>10</v>
      </c>
      <c r="D62" s="3">
        <v>1174</v>
      </c>
      <c r="E62" s="8">
        <v>113</v>
      </c>
      <c r="F62" s="29">
        <v>1</v>
      </c>
      <c r="G62" s="9">
        <f t="shared" si="36"/>
        <v>113</v>
      </c>
      <c r="H62" s="9">
        <f t="shared" si="37"/>
        <v>678</v>
      </c>
      <c r="I62" s="9">
        <f t="shared" si="38"/>
        <v>79.099999999999994</v>
      </c>
      <c r="J62" s="9">
        <f t="shared" si="39"/>
        <v>76.84</v>
      </c>
      <c r="K62" s="10">
        <f t="shared" si="35"/>
        <v>203.4</v>
      </c>
      <c r="L62" s="9">
        <f t="shared" si="40"/>
        <v>1037.3400000000001</v>
      </c>
      <c r="M62" s="9">
        <f t="shared" si="41"/>
        <v>244.71</v>
      </c>
      <c r="N62" s="9">
        <f t="shared" si="42"/>
        <v>1282.0500000000002</v>
      </c>
      <c r="O62" s="9">
        <f t="shared" si="43"/>
        <v>56.5</v>
      </c>
      <c r="P62" s="9">
        <f t="shared" si="44"/>
        <v>27.12</v>
      </c>
      <c r="Q62" s="17">
        <v>3</v>
      </c>
    </row>
    <row r="63" spans="1:17" ht="25.5">
      <c r="A63" s="13" t="s">
        <v>48</v>
      </c>
      <c r="B63" s="13" t="s">
        <v>49</v>
      </c>
      <c r="C63" s="3">
        <v>10</v>
      </c>
      <c r="D63" s="3">
        <v>994</v>
      </c>
      <c r="E63" s="8">
        <v>113</v>
      </c>
      <c r="F63" s="29">
        <v>2</v>
      </c>
      <c r="G63" s="9">
        <f t="shared" si="36"/>
        <v>226</v>
      </c>
      <c r="H63" s="9">
        <f t="shared" si="37"/>
        <v>1356</v>
      </c>
      <c r="I63" s="9">
        <f t="shared" si="38"/>
        <v>158.19999999999999</v>
      </c>
      <c r="J63" s="9">
        <f t="shared" si="39"/>
        <v>153.68</v>
      </c>
      <c r="K63" s="10">
        <f t="shared" si="35"/>
        <v>406.8</v>
      </c>
      <c r="L63" s="9">
        <f t="shared" si="40"/>
        <v>2074.6800000000003</v>
      </c>
      <c r="M63" s="9">
        <f t="shared" si="41"/>
        <v>489.42</v>
      </c>
      <c r="N63" s="9">
        <f t="shared" si="42"/>
        <v>2564.1000000000004</v>
      </c>
      <c r="O63" s="9">
        <f t="shared" si="43"/>
        <v>113</v>
      </c>
      <c r="P63" s="9">
        <f t="shared" si="44"/>
        <v>54.24</v>
      </c>
      <c r="Q63" s="17">
        <v>3</v>
      </c>
    </row>
    <row r="64" spans="1:17" ht="25.5">
      <c r="A64" s="13" t="s">
        <v>48</v>
      </c>
      <c r="B64" s="13" t="s">
        <v>49</v>
      </c>
      <c r="C64" s="3">
        <v>10</v>
      </c>
      <c r="D64" s="3">
        <v>1174</v>
      </c>
      <c r="E64" s="8">
        <v>113</v>
      </c>
      <c r="F64" s="29">
        <v>1</v>
      </c>
      <c r="G64" s="9">
        <f t="shared" si="36"/>
        <v>113</v>
      </c>
      <c r="H64" s="9">
        <f t="shared" si="37"/>
        <v>678</v>
      </c>
      <c r="I64" s="9">
        <f t="shared" si="38"/>
        <v>79.099999999999994</v>
      </c>
      <c r="J64" s="9">
        <f t="shared" si="39"/>
        <v>76.84</v>
      </c>
      <c r="K64" s="10">
        <f t="shared" si="35"/>
        <v>203.4</v>
      </c>
      <c r="L64" s="9">
        <f t="shared" si="40"/>
        <v>1037.3400000000001</v>
      </c>
      <c r="M64" s="9">
        <f t="shared" si="41"/>
        <v>244.71</v>
      </c>
      <c r="N64" s="9">
        <f t="shared" si="42"/>
        <v>1282.0500000000002</v>
      </c>
      <c r="O64" s="9">
        <f t="shared" si="43"/>
        <v>56.5</v>
      </c>
      <c r="P64" s="9">
        <f t="shared" si="44"/>
        <v>27.12</v>
      </c>
      <c r="Q64" s="17">
        <v>3</v>
      </c>
    </row>
    <row r="65" spans="1:17">
      <c r="A65" s="13" t="s">
        <v>46</v>
      </c>
      <c r="B65" s="13" t="s">
        <v>47</v>
      </c>
      <c r="C65" s="3">
        <v>10</v>
      </c>
      <c r="D65" s="3">
        <v>1150</v>
      </c>
      <c r="E65" s="8">
        <v>50</v>
      </c>
      <c r="F65" s="29">
        <v>1</v>
      </c>
      <c r="G65" s="9">
        <f t="shared" si="36"/>
        <v>50</v>
      </c>
      <c r="H65" s="9">
        <f t="shared" si="37"/>
        <v>300</v>
      </c>
      <c r="I65" s="9">
        <f t="shared" si="38"/>
        <v>35</v>
      </c>
      <c r="J65" s="9">
        <f t="shared" si="39"/>
        <v>34</v>
      </c>
      <c r="K65" s="10">
        <f t="shared" si="35"/>
        <v>90</v>
      </c>
      <c r="L65" s="9">
        <f t="shared" si="40"/>
        <v>459</v>
      </c>
      <c r="M65" s="9">
        <f t="shared" si="41"/>
        <v>108.28</v>
      </c>
      <c r="N65" s="9">
        <f t="shared" si="42"/>
        <v>567.28</v>
      </c>
      <c r="O65" s="9">
        <f t="shared" si="43"/>
        <v>25</v>
      </c>
      <c r="P65" s="9">
        <f t="shared" si="44"/>
        <v>12</v>
      </c>
      <c r="Q65" s="17">
        <v>3</v>
      </c>
    </row>
    <row r="66" spans="1:17">
      <c r="A66" s="13" t="s">
        <v>17</v>
      </c>
      <c r="B66" s="13" t="s">
        <v>50</v>
      </c>
      <c r="C66" s="3">
        <v>10</v>
      </c>
      <c r="D66" s="3">
        <v>1174</v>
      </c>
      <c r="E66" s="29">
        <v>113</v>
      </c>
      <c r="F66" s="29">
        <v>2</v>
      </c>
      <c r="G66" s="9">
        <f t="shared" si="36"/>
        <v>226</v>
      </c>
      <c r="H66" s="9">
        <f t="shared" si="37"/>
        <v>1356</v>
      </c>
      <c r="I66" s="9">
        <f t="shared" si="38"/>
        <v>158.19999999999999</v>
      </c>
      <c r="J66" s="9">
        <f t="shared" si="39"/>
        <v>153.68</v>
      </c>
      <c r="K66" s="10">
        <f t="shared" si="35"/>
        <v>406.8</v>
      </c>
      <c r="L66" s="9">
        <f t="shared" si="40"/>
        <v>2074.6800000000003</v>
      </c>
      <c r="M66" s="9">
        <f t="shared" si="41"/>
        <v>489.42</v>
      </c>
      <c r="N66" s="9">
        <f t="shared" si="42"/>
        <v>2564.1000000000004</v>
      </c>
      <c r="O66" s="9">
        <f t="shared" si="43"/>
        <v>113</v>
      </c>
      <c r="P66" s="9">
        <f t="shared" si="44"/>
        <v>54.24</v>
      </c>
      <c r="Q66" s="17">
        <v>3</v>
      </c>
    </row>
    <row r="67" spans="1:17">
      <c r="A67" s="13" t="s">
        <v>24</v>
      </c>
      <c r="B67" s="13" t="s">
        <v>51</v>
      </c>
      <c r="C67" s="3">
        <v>10</v>
      </c>
      <c r="D67" s="3">
        <v>1028</v>
      </c>
      <c r="E67" s="36">
        <v>259</v>
      </c>
      <c r="F67" s="29">
        <v>1</v>
      </c>
      <c r="G67" s="9">
        <f t="shared" si="36"/>
        <v>259</v>
      </c>
      <c r="H67" s="9">
        <f t="shared" si="37"/>
        <v>1554</v>
      </c>
      <c r="I67" s="9">
        <f t="shared" si="38"/>
        <v>181.3</v>
      </c>
      <c r="J67" s="9">
        <f t="shared" si="39"/>
        <v>176.12</v>
      </c>
      <c r="K67" s="10">
        <f t="shared" si="35"/>
        <v>466.2</v>
      </c>
      <c r="L67" s="9">
        <f t="shared" si="40"/>
        <v>2377.62</v>
      </c>
      <c r="M67" s="9">
        <f t="shared" si="41"/>
        <v>560.88</v>
      </c>
      <c r="N67" s="9">
        <f t="shared" si="42"/>
        <v>2938.5</v>
      </c>
      <c r="O67" s="9">
        <f t="shared" si="43"/>
        <v>129.5</v>
      </c>
      <c r="P67" s="9">
        <f t="shared" si="44"/>
        <v>62.16</v>
      </c>
      <c r="Q67" s="17">
        <v>3</v>
      </c>
    </row>
    <row r="68" spans="1:17">
      <c r="A68" s="13" t="s">
        <v>52</v>
      </c>
      <c r="B68" s="13" t="s">
        <v>51</v>
      </c>
      <c r="C68" s="3">
        <v>10</v>
      </c>
      <c r="D68" s="3">
        <v>1050</v>
      </c>
      <c r="E68" s="36">
        <v>68</v>
      </c>
      <c r="F68" s="29">
        <v>1</v>
      </c>
      <c r="G68" s="9">
        <f t="shared" si="36"/>
        <v>68</v>
      </c>
      <c r="H68" s="9">
        <f t="shared" si="37"/>
        <v>408</v>
      </c>
      <c r="I68" s="9">
        <f t="shared" si="38"/>
        <v>47.6</v>
      </c>
      <c r="J68" s="9">
        <f t="shared" si="39"/>
        <v>46.24</v>
      </c>
      <c r="K68" s="10">
        <f t="shared" si="35"/>
        <v>122.4</v>
      </c>
      <c r="L68" s="9">
        <f t="shared" si="40"/>
        <v>624.24</v>
      </c>
      <c r="M68" s="9">
        <f t="shared" si="41"/>
        <v>147.26</v>
      </c>
      <c r="N68" s="9">
        <f t="shared" si="42"/>
        <v>771.5</v>
      </c>
      <c r="O68" s="9">
        <f t="shared" si="43"/>
        <v>34</v>
      </c>
      <c r="P68" s="9">
        <f t="shared" si="44"/>
        <v>16.32</v>
      </c>
      <c r="Q68" s="17">
        <v>3</v>
      </c>
    </row>
    <row r="69" spans="1:17">
      <c r="A69" s="13" t="s">
        <v>53</v>
      </c>
      <c r="B69" s="13" t="s">
        <v>54</v>
      </c>
      <c r="C69" s="3">
        <v>10</v>
      </c>
      <c r="D69" s="3">
        <v>1050</v>
      </c>
      <c r="E69" s="36">
        <v>200</v>
      </c>
      <c r="F69" s="29">
        <v>2</v>
      </c>
      <c r="G69" s="9">
        <f t="shared" si="36"/>
        <v>400</v>
      </c>
      <c r="H69" s="9">
        <f t="shared" si="37"/>
        <v>2400</v>
      </c>
      <c r="I69" s="9">
        <f t="shared" si="38"/>
        <v>280</v>
      </c>
      <c r="J69" s="9">
        <f t="shared" si="39"/>
        <v>272</v>
      </c>
      <c r="K69" s="10">
        <f t="shared" si="35"/>
        <v>720</v>
      </c>
      <c r="L69" s="9">
        <f t="shared" si="40"/>
        <v>3672</v>
      </c>
      <c r="M69" s="9">
        <f t="shared" si="41"/>
        <v>866.22</v>
      </c>
      <c r="N69" s="9">
        <f t="shared" si="42"/>
        <v>4538.22</v>
      </c>
      <c r="O69" s="9">
        <f t="shared" si="43"/>
        <v>200</v>
      </c>
      <c r="P69" s="9">
        <f t="shared" si="44"/>
        <v>96</v>
      </c>
      <c r="Q69" s="17">
        <v>3</v>
      </c>
    </row>
    <row r="70" spans="1:17">
      <c r="A70" s="13" t="s">
        <v>53</v>
      </c>
      <c r="B70" s="13" t="s">
        <v>54</v>
      </c>
      <c r="C70" s="3">
        <v>10</v>
      </c>
      <c r="D70" s="3">
        <v>1000</v>
      </c>
      <c r="E70" s="36">
        <v>200</v>
      </c>
      <c r="F70" s="29">
        <v>1</v>
      </c>
      <c r="G70" s="9">
        <f t="shared" si="36"/>
        <v>200</v>
      </c>
      <c r="H70" s="9">
        <f t="shared" si="37"/>
        <v>1200</v>
      </c>
      <c r="I70" s="9">
        <f t="shared" si="38"/>
        <v>140</v>
      </c>
      <c r="J70" s="9">
        <f t="shared" si="39"/>
        <v>136</v>
      </c>
      <c r="K70" s="10">
        <f t="shared" si="35"/>
        <v>360</v>
      </c>
      <c r="L70" s="9">
        <f t="shared" si="40"/>
        <v>1836</v>
      </c>
      <c r="M70" s="9">
        <f t="shared" si="41"/>
        <v>433.11</v>
      </c>
      <c r="N70" s="9">
        <f t="shared" si="42"/>
        <v>2269.11</v>
      </c>
      <c r="O70" s="9">
        <f t="shared" si="43"/>
        <v>100</v>
      </c>
      <c r="P70" s="9">
        <f t="shared" si="44"/>
        <v>48</v>
      </c>
      <c r="Q70" s="17">
        <v>3</v>
      </c>
    </row>
    <row r="71" spans="1:17">
      <c r="A71" s="13" t="s">
        <v>52</v>
      </c>
      <c r="B71" s="13" t="s">
        <v>55</v>
      </c>
      <c r="C71" s="3">
        <v>10</v>
      </c>
      <c r="D71" s="3">
        <v>1050</v>
      </c>
      <c r="E71" s="36">
        <v>237</v>
      </c>
      <c r="F71" s="29">
        <v>1</v>
      </c>
      <c r="G71" s="9">
        <f t="shared" si="36"/>
        <v>237</v>
      </c>
      <c r="H71" s="9">
        <f t="shared" si="37"/>
        <v>1422</v>
      </c>
      <c r="I71" s="9">
        <f t="shared" si="38"/>
        <v>165.9</v>
      </c>
      <c r="J71" s="9">
        <f t="shared" si="39"/>
        <v>161.16</v>
      </c>
      <c r="K71" s="10">
        <f t="shared" si="35"/>
        <v>426.6</v>
      </c>
      <c r="L71" s="9">
        <f t="shared" si="40"/>
        <v>2175.6600000000003</v>
      </c>
      <c r="M71" s="9">
        <f t="shared" si="41"/>
        <v>513.24</v>
      </c>
      <c r="N71" s="9">
        <f t="shared" si="42"/>
        <v>2688.9000000000005</v>
      </c>
      <c r="O71" s="9">
        <f t="shared" si="43"/>
        <v>118.5</v>
      </c>
      <c r="P71" s="9">
        <f t="shared" si="44"/>
        <v>56.88</v>
      </c>
      <c r="Q71" s="17">
        <v>3</v>
      </c>
    </row>
    <row r="72" spans="1:17">
      <c r="A72" s="13" t="s">
        <v>24</v>
      </c>
      <c r="B72" s="13" t="s">
        <v>54</v>
      </c>
      <c r="C72" s="3">
        <v>10</v>
      </c>
      <c r="D72" s="3">
        <v>850</v>
      </c>
      <c r="E72" s="36">
        <v>437</v>
      </c>
      <c r="F72" s="29">
        <v>1</v>
      </c>
      <c r="G72" s="9">
        <f t="shared" si="36"/>
        <v>437</v>
      </c>
      <c r="H72" s="9">
        <f t="shared" si="37"/>
        <v>2622</v>
      </c>
      <c r="I72" s="9">
        <f t="shared" si="38"/>
        <v>305.89999999999998</v>
      </c>
      <c r="J72" s="9">
        <f t="shared" si="39"/>
        <v>297.16000000000003</v>
      </c>
      <c r="K72" s="10">
        <f t="shared" si="35"/>
        <v>786.6</v>
      </c>
      <c r="L72" s="9">
        <f t="shared" si="40"/>
        <v>4011.66</v>
      </c>
      <c r="M72" s="9">
        <f t="shared" si="41"/>
        <v>946.35</v>
      </c>
      <c r="N72" s="9">
        <f t="shared" si="42"/>
        <v>4958.01</v>
      </c>
      <c r="O72" s="9">
        <f t="shared" si="43"/>
        <v>218.5</v>
      </c>
      <c r="P72" s="9">
        <f t="shared" si="44"/>
        <v>104.88</v>
      </c>
      <c r="Q72" s="17">
        <v>3</v>
      </c>
    </row>
    <row r="73" spans="1:17">
      <c r="A73" s="13" t="s">
        <v>24</v>
      </c>
      <c r="B73" s="13" t="s">
        <v>54</v>
      </c>
      <c r="C73" s="3">
        <v>10</v>
      </c>
      <c r="D73" s="3">
        <v>994</v>
      </c>
      <c r="E73" s="36">
        <v>293</v>
      </c>
      <c r="F73" s="29">
        <v>3</v>
      </c>
      <c r="G73" s="9">
        <f t="shared" si="36"/>
        <v>879</v>
      </c>
      <c r="H73" s="9">
        <f t="shared" si="37"/>
        <v>5274</v>
      </c>
      <c r="I73" s="9">
        <f t="shared" si="38"/>
        <v>615.29999999999995</v>
      </c>
      <c r="J73" s="9">
        <f t="shared" si="39"/>
        <v>597.72</v>
      </c>
      <c r="K73" s="10">
        <f t="shared" si="35"/>
        <v>1582.2</v>
      </c>
      <c r="L73" s="9">
        <f t="shared" si="40"/>
        <v>8069.22</v>
      </c>
      <c r="M73" s="9">
        <f t="shared" si="41"/>
        <v>1903.53</v>
      </c>
      <c r="N73" s="9">
        <f t="shared" si="42"/>
        <v>9972.75</v>
      </c>
      <c r="O73" s="9">
        <f t="shared" si="43"/>
        <v>439.5</v>
      </c>
      <c r="P73" s="9">
        <f t="shared" si="44"/>
        <v>210.96</v>
      </c>
      <c r="Q73" s="17">
        <v>3</v>
      </c>
    </row>
    <row r="74" spans="1:17">
      <c r="A74" s="13" t="s">
        <v>24</v>
      </c>
      <c r="B74" s="13" t="s">
        <v>54</v>
      </c>
      <c r="C74" s="3">
        <v>10</v>
      </c>
      <c r="D74" s="3">
        <v>1053</v>
      </c>
      <c r="E74" s="36">
        <v>234</v>
      </c>
      <c r="F74" s="29">
        <v>1</v>
      </c>
      <c r="G74" s="9">
        <f t="shared" si="36"/>
        <v>234</v>
      </c>
      <c r="H74" s="9">
        <f t="shared" si="37"/>
        <v>1404</v>
      </c>
      <c r="I74" s="9">
        <f t="shared" si="38"/>
        <v>163.80000000000001</v>
      </c>
      <c r="J74" s="9">
        <f t="shared" si="39"/>
        <v>159.12</v>
      </c>
      <c r="K74" s="10">
        <f t="shared" si="35"/>
        <v>421.2</v>
      </c>
      <c r="L74" s="9">
        <f t="shared" si="40"/>
        <v>2148.12</v>
      </c>
      <c r="M74" s="9">
        <f t="shared" si="41"/>
        <v>506.74</v>
      </c>
      <c r="N74" s="9">
        <f t="shared" si="42"/>
        <v>2654.8599999999997</v>
      </c>
      <c r="O74" s="9">
        <f t="shared" si="43"/>
        <v>117</v>
      </c>
      <c r="P74" s="9">
        <f t="shared" si="44"/>
        <v>56.16</v>
      </c>
      <c r="Q74" s="17">
        <v>3</v>
      </c>
    </row>
    <row r="75" spans="1:17">
      <c r="A75" s="13" t="s">
        <v>24</v>
      </c>
      <c r="B75" s="13" t="s">
        <v>54</v>
      </c>
      <c r="C75" s="3">
        <v>10</v>
      </c>
      <c r="D75" s="3">
        <v>1050</v>
      </c>
      <c r="E75" s="36">
        <v>237</v>
      </c>
      <c r="F75" s="29">
        <v>5</v>
      </c>
      <c r="G75" s="9">
        <f t="shared" si="36"/>
        <v>1185</v>
      </c>
      <c r="H75" s="9">
        <f t="shared" si="37"/>
        <v>7110</v>
      </c>
      <c r="I75" s="9">
        <f t="shared" si="38"/>
        <v>829.5</v>
      </c>
      <c r="J75" s="9">
        <f t="shared" si="39"/>
        <v>805.8</v>
      </c>
      <c r="K75" s="10">
        <f t="shared" si="35"/>
        <v>2133</v>
      </c>
      <c r="L75" s="9">
        <f t="shared" si="40"/>
        <v>10878.3</v>
      </c>
      <c r="M75" s="9">
        <f t="shared" si="41"/>
        <v>2566.19</v>
      </c>
      <c r="N75" s="9">
        <f t="shared" si="42"/>
        <v>13444.49</v>
      </c>
      <c r="O75" s="9">
        <f t="shared" si="43"/>
        <v>592.5</v>
      </c>
      <c r="P75" s="9">
        <f t="shared" si="44"/>
        <v>284.39999999999998</v>
      </c>
      <c r="Q75" s="17">
        <v>3</v>
      </c>
    </row>
    <row r="76" spans="1:17">
      <c r="A76" s="13" t="s">
        <v>24</v>
      </c>
      <c r="B76" s="13" t="s">
        <v>54</v>
      </c>
      <c r="C76" s="3">
        <v>10</v>
      </c>
      <c r="D76" s="3">
        <v>1100</v>
      </c>
      <c r="E76" s="36">
        <v>187</v>
      </c>
      <c r="F76" s="29">
        <v>6</v>
      </c>
      <c r="G76" s="9">
        <f t="shared" si="36"/>
        <v>1122</v>
      </c>
      <c r="H76" s="9">
        <f t="shared" si="37"/>
        <v>6732</v>
      </c>
      <c r="I76" s="9">
        <f t="shared" si="38"/>
        <v>785.4</v>
      </c>
      <c r="J76" s="9">
        <f t="shared" si="39"/>
        <v>762.96</v>
      </c>
      <c r="K76" s="10">
        <f t="shared" si="35"/>
        <v>2019.6</v>
      </c>
      <c r="L76" s="9">
        <f t="shared" si="40"/>
        <v>10299.960000000001</v>
      </c>
      <c r="M76" s="9">
        <f t="shared" si="41"/>
        <v>2429.7600000000002</v>
      </c>
      <c r="N76" s="9">
        <f t="shared" si="42"/>
        <v>12729.720000000001</v>
      </c>
      <c r="O76" s="9">
        <f t="shared" si="43"/>
        <v>561</v>
      </c>
      <c r="P76" s="9">
        <f t="shared" si="44"/>
        <v>269.27999999999997</v>
      </c>
      <c r="Q76" s="17">
        <v>3</v>
      </c>
    </row>
    <row r="77" spans="1:17">
      <c r="A77" s="13" t="s">
        <v>24</v>
      </c>
      <c r="B77" s="13" t="s">
        <v>54</v>
      </c>
      <c r="C77" s="3">
        <v>10</v>
      </c>
      <c r="D77" s="3">
        <v>1150</v>
      </c>
      <c r="E77" s="36">
        <v>137</v>
      </c>
      <c r="F77" s="29">
        <v>5</v>
      </c>
      <c r="G77" s="9">
        <f t="shared" si="36"/>
        <v>685</v>
      </c>
      <c r="H77" s="9">
        <f t="shared" si="37"/>
        <v>4110</v>
      </c>
      <c r="I77" s="9">
        <f t="shared" si="38"/>
        <v>479.5</v>
      </c>
      <c r="J77" s="9">
        <f t="shared" si="39"/>
        <v>465.8</v>
      </c>
      <c r="K77" s="10">
        <f t="shared" si="35"/>
        <v>1233</v>
      </c>
      <c r="L77" s="9">
        <f t="shared" si="40"/>
        <v>6288.3</v>
      </c>
      <c r="M77" s="9">
        <f t="shared" si="41"/>
        <v>1483.41</v>
      </c>
      <c r="N77" s="9">
        <f t="shared" si="42"/>
        <v>7771.71</v>
      </c>
      <c r="O77" s="9">
        <f t="shared" si="43"/>
        <v>342.5</v>
      </c>
      <c r="P77" s="9">
        <f t="shared" si="44"/>
        <v>164.4</v>
      </c>
      <c r="Q77" s="17">
        <v>3</v>
      </c>
    </row>
    <row r="78" spans="1:17">
      <c r="A78" s="13" t="s">
        <v>24</v>
      </c>
      <c r="B78" s="13" t="s">
        <v>54</v>
      </c>
      <c r="C78" s="3">
        <v>10</v>
      </c>
      <c r="D78" s="3">
        <v>1174</v>
      </c>
      <c r="E78" s="36">
        <v>113</v>
      </c>
      <c r="F78" s="29">
        <v>11</v>
      </c>
      <c r="G78" s="9">
        <f t="shared" si="36"/>
        <v>1243</v>
      </c>
      <c r="H78" s="9">
        <f t="shared" si="37"/>
        <v>7458</v>
      </c>
      <c r="I78" s="9">
        <f t="shared" si="38"/>
        <v>870.1</v>
      </c>
      <c r="J78" s="9">
        <f t="shared" si="39"/>
        <v>845.24</v>
      </c>
      <c r="K78" s="10">
        <f t="shared" si="35"/>
        <v>2237.4</v>
      </c>
      <c r="L78" s="9">
        <f t="shared" si="40"/>
        <v>11410.74</v>
      </c>
      <c r="M78" s="9">
        <f t="shared" si="41"/>
        <v>2691.79</v>
      </c>
      <c r="N78" s="9">
        <f t="shared" si="42"/>
        <v>14102.529999999999</v>
      </c>
      <c r="O78" s="9">
        <f t="shared" si="43"/>
        <v>621.5</v>
      </c>
      <c r="P78" s="9">
        <f t="shared" si="44"/>
        <v>298.32</v>
      </c>
      <c r="Q78" s="17">
        <v>3</v>
      </c>
    </row>
    <row r="79" spans="1:17">
      <c r="A79" s="13" t="s">
        <v>14</v>
      </c>
      <c r="B79" s="13" t="s">
        <v>54</v>
      </c>
      <c r="C79" s="3">
        <v>10</v>
      </c>
      <c r="D79" s="3">
        <v>1174</v>
      </c>
      <c r="E79" s="36">
        <v>113</v>
      </c>
      <c r="F79" s="29">
        <v>4</v>
      </c>
      <c r="G79" s="9">
        <f t="shared" si="36"/>
        <v>452</v>
      </c>
      <c r="H79" s="9">
        <f t="shared" si="37"/>
        <v>2712</v>
      </c>
      <c r="I79" s="9">
        <f t="shared" si="38"/>
        <v>316.39999999999998</v>
      </c>
      <c r="J79" s="9">
        <f t="shared" si="39"/>
        <v>307.36</v>
      </c>
      <c r="K79" s="10">
        <f t="shared" si="35"/>
        <v>813.6</v>
      </c>
      <c r="L79" s="9">
        <f t="shared" si="40"/>
        <v>4149.3600000000006</v>
      </c>
      <c r="M79" s="9">
        <f t="shared" si="41"/>
        <v>978.83</v>
      </c>
      <c r="N79" s="9">
        <f t="shared" si="42"/>
        <v>5128.1900000000005</v>
      </c>
      <c r="O79" s="9">
        <f t="shared" si="43"/>
        <v>226</v>
      </c>
      <c r="P79" s="9">
        <f t="shared" si="44"/>
        <v>108.48</v>
      </c>
      <c r="Q79" s="17">
        <v>3</v>
      </c>
    </row>
    <row r="80" spans="1:17">
      <c r="A80" s="13" t="s">
        <v>35</v>
      </c>
      <c r="B80" s="13" t="s">
        <v>54</v>
      </c>
      <c r="C80" s="3">
        <v>10</v>
      </c>
      <c r="D80" s="3">
        <v>994</v>
      </c>
      <c r="E80" s="29">
        <v>56</v>
      </c>
      <c r="F80" s="29">
        <v>1</v>
      </c>
      <c r="G80" s="9">
        <f t="shared" si="36"/>
        <v>56</v>
      </c>
      <c r="H80" s="9">
        <f t="shared" si="37"/>
        <v>336</v>
      </c>
      <c r="I80" s="9">
        <f t="shared" si="38"/>
        <v>39.200000000000003</v>
      </c>
      <c r="J80" s="9">
        <f t="shared" si="39"/>
        <v>38.08</v>
      </c>
      <c r="K80" s="10">
        <f t="shared" si="35"/>
        <v>100.8</v>
      </c>
      <c r="L80" s="9">
        <f t="shared" si="40"/>
        <v>514.07999999999993</v>
      </c>
      <c r="M80" s="9">
        <f t="shared" si="41"/>
        <v>121.27</v>
      </c>
      <c r="N80" s="9">
        <f t="shared" si="42"/>
        <v>635.34999999999991</v>
      </c>
      <c r="O80" s="9">
        <f t="shared" si="43"/>
        <v>28</v>
      </c>
      <c r="P80" s="9">
        <f t="shared" si="44"/>
        <v>13.44</v>
      </c>
      <c r="Q80" s="17">
        <v>3</v>
      </c>
    </row>
    <row r="81" spans="1:21" ht="15.75" thickBot="1">
      <c r="A81" s="19"/>
      <c r="B81" s="19"/>
      <c r="C81" s="19"/>
      <c r="D81" s="19"/>
      <c r="E81" s="33">
        <f t="shared" ref="E81:J81" si="45">SUM(E58:E80)</f>
        <v>3561</v>
      </c>
      <c r="F81" s="33">
        <f t="shared" si="45"/>
        <v>54</v>
      </c>
      <c r="G81" s="33">
        <f t="shared" si="45"/>
        <v>8473</v>
      </c>
      <c r="H81" s="33">
        <f t="shared" si="45"/>
        <v>50838</v>
      </c>
      <c r="I81" s="33">
        <f t="shared" si="45"/>
        <v>5931.0999999999995</v>
      </c>
      <c r="J81" s="33">
        <f t="shared" si="45"/>
        <v>5761.64</v>
      </c>
      <c r="K81" s="33">
        <f t="shared" ref="K81:N81" si="46">SUM(K58:K80)</f>
        <v>15251.4</v>
      </c>
      <c r="L81" s="11">
        <f t="shared" si="46"/>
        <v>77782.14</v>
      </c>
      <c r="M81" s="33">
        <f t="shared" si="46"/>
        <v>18348.810000000001</v>
      </c>
      <c r="N81" s="11">
        <f t="shared" si="46"/>
        <v>96130.950000000026</v>
      </c>
      <c r="O81" s="33">
        <f>SUM(O58:O80)</f>
        <v>4236.5</v>
      </c>
      <c r="P81" s="33">
        <f>SUM(P58:P80)</f>
        <v>2033.52</v>
      </c>
      <c r="Q81" s="20"/>
    </row>
    <row r="82" spans="1:21" ht="17.25" thickTop="1" thickBot="1">
      <c r="E82" s="23" t="s">
        <v>84</v>
      </c>
      <c r="F82" s="38">
        <f t="shared" ref="F82:M82" si="47">SUM(F16,F34,F54,F81)</f>
        <v>119</v>
      </c>
      <c r="G82" s="38">
        <f t="shared" si="47"/>
        <v>15797.94</v>
      </c>
      <c r="H82" s="38">
        <f t="shared" si="47"/>
        <v>94787.64</v>
      </c>
      <c r="I82" s="38">
        <f t="shared" si="47"/>
        <v>11058.56</v>
      </c>
      <c r="J82" s="38">
        <f t="shared" si="47"/>
        <v>10742.61</v>
      </c>
      <c r="K82" s="38">
        <f t="shared" si="47"/>
        <v>28436.27</v>
      </c>
      <c r="L82" s="39">
        <f t="shared" si="47"/>
        <v>145025.08000000002</v>
      </c>
      <c r="M82" s="38">
        <f t="shared" si="47"/>
        <v>34211.43</v>
      </c>
      <c r="N82" s="39">
        <f>SUM(L82:M82)</f>
        <v>179236.51</v>
      </c>
      <c r="O82" s="38">
        <f>SUM(O16,O34,O54,O81)</f>
        <v>7899</v>
      </c>
      <c r="P82" s="38">
        <f>SUM(P16,P34,P54,P81)</f>
        <v>3791.51</v>
      </c>
    </row>
    <row r="83" spans="1:21" ht="15.75" thickTop="1"/>
    <row r="84" spans="1:21" ht="36.75" customHeight="1">
      <c r="A84" s="46" t="s">
        <v>82</v>
      </c>
      <c r="B84" s="46"/>
      <c r="C84" s="46"/>
      <c r="D84" s="46"/>
      <c r="E84" s="46"/>
      <c r="F84" s="46"/>
      <c r="G84" s="46"/>
      <c r="H84" s="46"/>
      <c r="J84" t="s">
        <v>79</v>
      </c>
      <c r="K84" s="18"/>
      <c r="L84" s="43" t="s">
        <v>85</v>
      </c>
      <c r="M84" s="43"/>
      <c r="N84" s="43"/>
      <c r="O84" s="43"/>
      <c r="P84" s="40">
        <f>ROUND((O82*23.59%)+(P82*23.59%),2)</f>
        <v>2757.79</v>
      </c>
      <c r="U84" s="42"/>
    </row>
    <row r="85" spans="1:21" ht="48" customHeight="1">
      <c r="A85" s="47" t="s">
        <v>81</v>
      </c>
      <c r="B85" s="47"/>
      <c r="C85" s="47"/>
      <c r="D85" s="47"/>
      <c r="E85" s="47"/>
      <c r="F85" s="47"/>
      <c r="G85" s="47"/>
      <c r="H85" s="47"/>
      <c r="L85" s="43" t="s">
        <v>86</v>
      </c>
      <c r="M85" s="43"/>
      <c r="N85" s="43"/>
      <c r="O85" s="43"/>
      <c r="P85" s="40">
        <f>P84+M82+O82+P82</f>
        <v>48659.73</v>
      </c>
      <c r="U85" s="42"/>
    </row>
    <row r="86" spans="1:21" ht="16.5">
      <c r="L86" s="43" t="s">
        <v>87</v>
      </c>
      <c r="M86" s="43"/>
      <c r="N86" s="43"/>
      <c r="O86" s="43"/>
      <c r="P86" s="40">
        <f>L82</f>
        <v>145025.08000000002</v>
      </c>
      <c r="U86" s="42"/>
    </row>
    <row r="87" spans="1:21" ht="16.5" customHeight="1">
      <c r="L87" s="43" t="s">
        <v>88</v>
      </c>
      <c r="M87" s="43"/>
      <c r="N87" s="43"/>
      <c r="O87" s="43"/>
      <c r="P87" s="41">
        <f>P86+P85</f>
        <v>193684.81000000003</v>
      </c>
      <c r="Q87" s="22"/>
      <c r="S87" s="42"/>
      <c r="U87" s="42"/>
    </row>
    <row r="88" spans="1:21">
      <c r="Q88" s="22"/>
    </row>
    <row r="89" spans="1:21">
      <c r="Q89" s="22"/>
    </row>
  </sheetData>
  <mergeCells count="8">
    <mergeCell ref="L85:O85"/>
    <mergeCell ref="L86:O86"/>
    <mergeCell ref="L87:O87"/>
    <mergeCell ref="A2:Q2"/>
    <mergeCell ref="P1:Q1"/>
    <mergeCell ref="A84:H84"/>
    <mergeCell ref="L84:O84"/>
    <mergeCell ref="A85:H85"/>
  </mergeCells>
  <pageMargins left="0.47244094488188981" right="0.23622047244094491" top="0.47244094488188981" bottom="0.70866141732283472" header="0.19685039370078741" footer="0.51181102362204722"/>
  <pageSetup paperSize="9" scale="75" orientation="landscape" verticalDpi="0" r:id="rId1"/>
  <headerFooter>
    <oddHeader>&amp;R&amp;P</oddHeader>
    <oddFooter>&amp;L&amp;"Times New Roman,Regular"&amp;12VManot1p_251016_ZVA_2016</oddFooter>
  </headerFooter>
  <rowBreaks count="1" manualBreakCount="1">
    <brk id="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Pielikums</vt:lpstr>
      <vt:lpstr>Pielikums!Print_Area</vt:lpstr>
      <vt:lpstr>Pielikums!Print_Titles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1.pielikums</dc:subject>
  <dc:creator>Inga Vinničenko</dc:creator>
  <dc:description>Inga.Vinnicenko@vm.gov.lv, tel. Nr.67876029, Nozares budžeta plānošanas departamenta vecākā referente;</dc:description>
  <cp:lastModifiedBy>ivinnicenko</cp:lastModifiedBy>
  <cp:lastPrinted>2016-10-25T13:18:27Z</cp:lastPrinted>
  <dcterms:created xsi:type="dcterms:W3CDTF">2016-03-18T06:23:20Z</dcterms:created>
  <dcterms:modified xsi:type="dcterms:W3CDTF">2016-10-25T13:18:30Z</dcterms:modified>
</cp:coreProperties>
</file>